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7860" windowWidth="15480" windowHeight="2385" tabRatio="737"/>
  </bookViews>
  <sheets>
    <sheet name="CDR" sheetId="22" r:id="rId1"/>
  </sheets>
  <externalReferences>
    <externalReference r:id="rId2"/>
  </externalReferences>
  <definedNames>
    <definedName name="_xlnm._FilterDatabase" localSheetId="0" hidden="1">CDR!$F$21:$F$21</definedName>
    <definedName name="anscount" hidden="1">1</definedName>
    <definedName name="Currency">OFFSET(#REF!,0,0,COUNTA(#REF!),1)</definedName>
    <definedName name="_xlnm.Criteria" localSheetId="0">CDR!#REF!</definedName>
    <definedName name="Nazwa_ZU">[1]Indeks!$B$6</definedName>
    <definedName name="Rating">#REF!</definedName>
  </definedNames>
  <calcPr calcId="145621"/>
</workbook>
</file>

<file path=xl/calcChain.xml><?xml version="1.0" encoding="utf-8"?>
<calcChain xmlns="http://schemas.openxmlformats.org/spreadsheetml/2006/main">
  <c r="D13" i="22" l="1" a="1"/>
  <c r="D13" i="22" s="1"/>
  <c r="D14" i="22"/>
  <c r="AL4" i="22"/>
  <c r="AL3" i="22"/>
  <c r="AL2" i="22"/>
  <c r="AL1" i="22"/>
  <c r="A1" i="22"/>
  <c r="M23" i="22"/>
  <c r="M24" i="22"/>
  <c r="M25" i="22"/>
  <c r="M26" i="22"/>
  <c r="M27" i="22"/>
  <c r="M28" i="22"/>
  <c r="M29" i="22"/>
  <c r="M30" i="22"/>
  <c r="M31" i="22"/>
  <c r="M32" i="22"/>
  <c r="M33" i="22"/>
  <c r="M34" i="22"/>
  <c r="M35" i="22"/>
  <c r="M36" i="22"/>
  <c r="M37" i="22"/>
  <c r="M38" i="22"/>
  <c r="M39" i="22"/>
  <c r="M40" i="22"/>
  <c r="M41" i="22"/>
  <c r="M42" i="22"/>
  <c r="M43" i="22"/>
  <c r="M44" i="22"/>
  <c r="M45" i="22"/>
  <c r="M46" i="22"/>
  <c r="M47" i="22"/>
  <c r="M48" i="22"/>
  <c r="M49" i="22"/>
  <c r="M50" i="22"/>
  <c r="M51" i="22"/>
  <c r="M52" i="22"/>
  <c r="M53" i="22"/>
  <c r="M54" i="22"/>
  <c r="M55" i="22"/>
  <c r="M56" i="22"/>
  <c r="M57" i="22"/>
  <c r="M58" i="22"/>
  <c r="M59" i="22"/>
  <c r="M60" i="22"/>
  <c r="M61" i="22"/>
  <c r="M62" i="22"/>
  <c r="M63" i="22"/>
  <c r="M64" i="22"/>
  <c r="M65" i="22"/>
  <c r="M66" i="22"/>
  <c r="M67" i="22"/>
  <c r="M68" i="22"/>
  <c r="M69" i="22"/>
  <c r="M70" i="22"/>
  <c r="M71" i="22"/>
  <c r="M72" i="22"/>
  <c r="M73" i="22"/>
  <c r="M74" i="22"/>
  <c r="M75" i="22"/>
  <c r="M76" i="22"/>
  <c r="M77" i="22"/>
  <c r="M78" i="22"/>
  <c r="M79" i="22"/>
  <c r="M80" i="22"/>
  <c r="M81" i="22"/>
  <c r="M82" i="22"/>
  <c r="M83" i="22"/>
  <c r="M84" i="22"/>
  <c r="M85" i="22"/>
  <c r="M86" i="22"/>
  <c r="M87" i="22"/>
  <c r="M88" i="22"/>
  <c r="M89" i="22"/>
  <c r="M90" i="22"/>
  <c r="M91" i="22"/>
  <c r="M92" i="22"/>
  <c r="M93" i="22"/>
  <c r="M94" i="22"/>
  <c r="M95" i="22"/>
  <c r="M96" i="22"/>
  <c r="M97" i="22"/>
  <c r="M98" i="22"/>
  <c r="M99" i="22"/>
  <c r="M100" i="22"/>
  <c r="M101" i="22"/>
  <c r="M102" i="22"/>
  <c r="M103" i="22"/>
  <c r="M104" i="22"/>
  <c r="M105" i="22"/>
  <c r="M106" i="22"/>
  <c r="M107" i="22"/>
  <c r="M108" i="22"/>
  <c r="M109" i="22"/>
  <c r="M110" i="22"/>
  <c r="M111" i="22"/>
  <c r="O23" i="22"/>
  <c r="O24" i="22"/>
  <c r="O25" i="22"/>
  <c r="O26" i="22"/>
  <c r="O27" i="22"/>
  <c r="O28" i="22"/>
  <c r="O29" i="22"/>
  <c r="O30" i="22"/>
  <c r="O31" i="22"/>
  <c r="O32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45" i="22"/>
  <c r="O46" i="22"/>
  <c r="O47" i="22"/>
  <c r="O48" i="22"/>
  <c r="O49" i="22"/>
  <c r="O50" i="22"/>
  <c r="O51" i="22"/>
  <c r="O52" i="22"/>
  <c r="O53" i="22"/>
  <c r="O54" i="22"/>
  <c r="O55" i="22"/>
  <c r="O56" i="22"/>
  <c r="O57" i="22"/>
  <c r="O58" i="22"/>
  <c r="O59" i="22"/>
  <c r="O60" i="22"/>
  <c r="O61" i="22"/>
  <c r="O62" i="22"/>
  <c r="O63" i="22"/>
  <c r="O64" i="22"/>
  <c r="O65" i="22"/>
  <c r="O66" i="22"/>
  <c r="O67" i="22"/>
  <c r="O68" i="22"/>
  <c r="O69" i="22"/>
  <c r="O70" i="22"/>
  <c r="O71" i="22"/>
  <c r="O72" i="22"/>
  <c r="O73" i="22"/>
  <c r="O74" i="22"/>
  <c r="O75" i="22"/>
  <c r="O76" i="22"/>
  <c r="O77" i="22"/>
  <c r="O78" i="22"/>
  <c r="O79" i="22"/>
  <c r="O80" i="22"/>
  <c r="O81" i="22"/>
  <c r="O82" i="22"/>
  <c r="O83" i="22"/>
  <c r="O84" i="22"/>
  <c r="O85" i="22"/>
  <c r="O86" i="22"/>
  <c r="O87" i="22"/>
  <c r="O88" i="22"/>
  <c r="O89" i="22"/>
  <c r="O90" i="22"/>
  <c r="O91" i="22"/>
  <c r="O92" i="22"/>
  <c r="O93" i="22"/>
  <c r="O94" i="22"/>
  <c r="O95" i="22"/>
  <c r="O96" i="22"/>
  <c r="O97" i="22"/>
  <c r="O98" i="22"/>
  <c r="O99" i="22"/>
  <c r="O100" i="22"/>
  <c r="O101" i="22"/>
  <c r="O102" i="22"/>
  <c r="O103" i="22"/>
  <c r="O104" i="22"/>
  <c r="O105" i="22"/>
  <c r="O106" i="22"/>
  <c r="O107" i="22"/>
  <c r="O108" i="22"/>
  <c r="O109" i="22"/>
  <c r="O110" i="22"/>
  <c r="O111" i="22"/>
  <c r="O22" i="22"/>
  <c r="M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39" i="22"/>
  <c r="K40" i="22"/>
  <c r="K41" i="22"/>
  <c r="K42" i="22"/>
  <c r="K43" i="22"/>
  <c r="K44" i="22"/>
  <c r="K45" i="22"/>
  <c r="K46" i="22"/>
  <c r="K47" i="22"/>
  <c r="K48" i="22"/>
  <c r="K49" i="22"/>
  <c r="K50" i="22"/>
  <c r="K51" i="22"/>
  <c r="K52" i="22"/>
  <c r="K53" i="22"/>
  <c r="K54" i="22"/>
  <c r="K55" i="22"/>
  <c r="K56" i="22"/>
  <c r="K57" i="22"/>
  <c r="K58" i="22"/>
  <c r="K59" i="22"/>
  <c r="K60" i="22"/>
  <c r="K61" i="22"/>
  <c r="K62" i="22"/>
  <c r="K63" i="22"/>
  <c r="K64" i="22"/>
  <c r="K65" i="22"/>
  <c r="K66" i="22"/>
  <c r="K67" i="22"/>
  <c r="K68" i="22"/>
  <c r="K69" i="22"/>
  <c r="K70" i="22"/>
  <c r="K71" i="22"/>
  <c r="K72" i="22"/>
  <c r="K73" i="22"/>
  <c r="K74" i="22"/>
  <c r="K75" i="22"/>
  <c r="K76" i="22"/>
  <c r="K77" i="22"/>
  <c r="K78" i="22"/>
  <c r="K79" i="22"/>
  <c r="K80" i="22"/>
  <c r="K81" i="22"/>
  <c r="K82" i="22"/>
  <c r="K83" i="22"/>
  <c r="K84" i="22"/>
  <c r="K85" i="22"/>
  <c r="K86" i="22"/>
  <c r="K87" i="22"/>
  <c r="K88" i="22"/>
  <c r="K89" i="22"/>
  <c r="K90" i="22"/>
  <c r="K91" i="22"/>
  <c r="K92" i="22"/>
  <c r="K93" i="22"/>
  <c r="K94" i="22"/>
  <c r="K95" i="22"/>
  <c r="K96" i="22"/>
  <c r="K97" i="22"/>
  <c r="K98" i="22"/>
  <c r="K99" i="22"/>
  <c r="K100" i="22"/>
  <c r="K101" i="22"/>
  <c r="K102" i="22"/>
  <c r="K103" i="22"/>
  <c r="K104" i="22"/>
  <c r="K105" i="22"/>
  <c r="K106" i="22"/>
  <c r="K107" i="22"/>
  <c r="K108" i="22"/>
  <c r="K109" i="22"/>
  <c r="K110" i="22"/>
  <c r="K111" i="22"/>
  <c r="I23" i="22"/>
  <c r="I24" i="22"/>
  <c r="I25" i="22"/>
  <c r="I26" i="22"/>
  <c r="I27" i="22"/>
  <c r="I28" i="22"/>
  <c r="I29" i="22"/>
  <c r="I30" i="22"/>
  <c r="I31" i="22"/>
  <c r="I32" i="22"/>
  <c r="I33" i="22"/>
  <c r="I34" i="22"/>
  <c r="I35" i="22"/>
  <c r="I36" i="22"/>
  <c r="I37" i="22"/>
  <c r="I38" i="22"/>
  <c r="I39" i="22"/>
  <c r="I40" i="22"/>
  <c r="I41" i="22"/>
  <c r="I42" i="22"/>
  <c r="I43" i="22"/>
  <c r="I44" i="22"/>
  <c r="I45" i="22"/>
  <c r="I46" i="22"/>
  <c r="I47" i="22"/>
  <c r="I48" i="22"/>
  <c r="I49" i="22"/>
  <c r="I50" i="22"/>
  <c r="I51" i="22"/>
  <c r="I52" i="22"/>
  <c r="I53" i="22"/>
  <c r="I54" i="22"/>
  <c r="I55" i="22"/>
  <c r="I56" i="22"/>
  <c r="I57" i="22"/>
  <c r="I58" i="22"/>
  <c r="I59" i="22"/>
  <c r="I60" i="22"/>
  <c r="I61" i="22"/>
  <c r="I62" i="22"/>
  <c r="I63" i="22"/>
  <c r="I64" i="22"/>
  <c r="I65" i="22"/>
  <c r="I66" i="22"/>
  <c r="I67" i="22"/>
  <c r="I68" i="22"/>
  <c r="I69" i="22"/>
  <c r="I70" i="22"/>
  <c r="I71" i="22"/>
  <c r="I72" i="22"/>
  <c r="I73" i="22"/>
  <c r="I74" i="22"/>
  <c r="I75" i="22"/>
  <c r="I76" i="22"/>
  <c r="I77" i="22"/>
  <c r="I78" i="22"/>
  <c r="I79" i="22"/>
  <c r="I80" i="22"/>
  <c r="I81" i="22"/>
  <c r="I82" i="22"/>
  <c r="I83" i="22"/>
  <c r="I84" i="22"/>
  <c r="I85" i="22"/>
  <c r="I86" i="22"/>
  <c r="I87" i="22"/>
  <c r="I88" i="22"/>
  <c r="I89" i="22"/>
  <c r="I90" i="22"/>
  <c r="I91" i="22"/>
  <c r="I92" i="22"/>
  <c r="I93" i="22"/>
  <c r="I94" i="22"/>
  <c r="I95" i="22"/>
  <c r="I96" i="22"/>
  <c r="I97" i="22"/>
  <c r="I98" i="22"/>
  <c r="I99" i="22"/>
  <c r="I100" i="22"/>
  <c r="I101" i="22"/>
  <c r="I102" i="22"/>
  <c r="I103" i="22"/>
  <c r="I104" i="22"/>
  <c r="I105" i="22"/>
  <c r="I106" i="22"/>
  <c r="I107" i="22"/>
  <c r="I108" i="22"/>
  <c r="I109" i="22"/>
  <c r="I110" i="22"/>
  <c r="I111" i="22"/>
  <c r="K22" i="22"/>
  <c r="I22" i="22"/>
  <c r="P24" i="22"/>
  <c r="R24" i="22" s="1"/>
  <c r="P25" i="22"/>
  <c r="R25" i="22" s="1"/>
  <c r="P26" i="22"/>
  <c r="R26" i="22" s="1"/>
  <c r="P27" i="22"/>
  <c r="R27" i="22" s="1"/>
  <c r="P28" i="22"/>
  <c r="R28" i="22" s="1"/>
  <c r="P29" i="22"/>
  <c r="R29" i="22" s="1"/>
  <c r="P30" i="22"/>
  <c r="R30" i="22" s="1"/>
  <c r="P31" i="22"/>
  <c r="R31" i="22" s="1"/>
  <c r="P32" i="22"/>
  <c r="P34" i="22"/>
  <c r="R34" i="22" s="1"/>
  <c r="P35" i="22"/>
  <c r="R35" i="22" s="1"/>
  <c r="P36" i="22"/>
  <c r="R36" i="22" s="1"/>
  <c r="P37" i="22"/>
  <c r="R37" i="22" s="1"/>
  <c r="P38" i="22"/>
  <c r="R38" i="22" s="1"/>
  <c r="P39" i="22"/>
  <c r="R39" i="22" s="1"/>
  <c r="P40" i="22"/>
  <c r="R40" i="22" s="1"/>
  <c r="P41" i="22"/>
  <c r="R41" i="22" s="1"/>
  <c r="P42" i="22"/>
  <c r="P43" i="22"/>
  <c r="R43" i="22" s="1"/>
  <c r="P44" i="22"/>
  <c r="R44" i="22" s="1"/>
  <c r="P45" i="22"/>
  <c r="R45" i="22" s="1"/>
  <c r="P46" i="22"/>
  <c r="R46" i="22" s="1"/>
  <c r="P47" i="22"/>
  <c r="R47" i="22" s="1"/>
  <c r="P48" i="22"/>
  <c r="R48" i="22" s="1"/>
  <c r="P49" i="22"/>
  <c r="R49" i="22" s="1"/>
  <c r="P50" i="22"/>
  <c r="R50" i="22" s="1"/>
  <c r="P51" i="22"/>
  <c r="R51" i="22" s="1"/>
  <c r="P52" i="22"/>
  <c r="R52" i="22" s="1"/>
  <c r="P53" i="22"/>
  <c r="R53" i="22" s="1"/>
  <c r="P54" i="22"/>
  <c r="R54" i="22" s="1"/>
  <c r="P55" i="22"/>
  <c r="R55" i="22" s="1"/>
  <c r="P56" i="22"/>
  <c r="R56" i="22" s="1"/>
  <c r="P57" i="22"/>
  <c r="R57" i="22" s="1"/>
  <c r="P58" i="22"/>
  <c r="R58" i="22" s="1"/>
  <c r="P59" i="22"/>
  <c r="R59" i="22" s="1"/>
  <c r="P60" i="22"/>
  <c r="R60" i="22" s="1"/>
  <c r="P61" i="22"/>
  <c r="R61" i="22" s="1"/>
  <c r="P62" i="22"/>
  <c r="P63" i="22"/>
  <c r="R63" i="22" s="1"/>
  <c r="P64" i="22"/>
  <c r="R64" i="22" s="1"/>
  <c r="P65" i="22"/>
  <c r="R65" i="22" s="1"/>
  <c r="P66" i="22"/>
  <c r="R66" i="22" s="1"/>
  <c r="P67" i="22"/>
  <c r="R67" i="22" s="1"/>
  <c r="P68" i="22"/>
  <c r="R68" i="22" s="1"/>
  <c r="P69" i="22"/>
  <c r="R69" i="22" s="1"/>
  <c r="P70" i="22"/>
  <c r="R70" i="22" s="1"/>
  <c r="P71" i="22"/>
  <c r="R71" i="22" s="1"/>
  <c r="P72" i="22"/>
  <c r="R72" i="22" s="1"/>
  <c r="P73" i="22"/>
  <c r="R73" i="22" s="1"/>
  <c r="P74" i="22"/>
  <c r="R74" i="22" s="1"/>
  <c r="P75" i="22"/>
  <c r="R75" i="22" s="1"/>
  <c r="P76" i="22"/>
  <c r="R76" i="22" s="1"/>
  <c r="P77" i="22"/>
  <c r="R77" i="22" s="1"/>
  <c r="P78" i="22"/>
  <c r="R78" i="22" s="1"/>
  <c r="P79" i="22"/>
  <c r="R79" i="22" s="1"/>
  <c r="P80" i="22"/>
  <c r="R80" i="22" s="1"/>
  <c r="P81" i="22"/>
  <c r="R81" i="22" s="1"/>
  <c r="P82" i="22"/>
  <c r="R82" i="22" s="1"/>
  <c r="P83" i="22"/>
  <c r="R83" i="22" s="1"/>
  <c r="P84" i="22"/>
  <c r="R84" i="22" s="1"/>
  <c r="P85" i="22"/>
  <c r="R85" i="22" s="1"/>
  <c r="P86" i="22"/>
  <c r="R86" i="22" s="1"/>
  <c r="P87" i="22"/>
  <c r="R87" i="22" s="1"/>
  <c r="P88" i="22"/>
  <c r="R88" i="22" s="1"/>
  <c r="P89" i="22"/>
  <c r="R89" i="22" s="1"/>
  <c r="P90" i="22"/>
  <c r="R90" i="22" s="1"/>
  <c r="P91" i="22"/>
  <c r="R91" i="22" s="1"/>
  <c r="P92" i="22"/>
  <c r="R92" i="22" s="1"/>
  <c r="P93" i="22"/>
  <c r="R93" i="22" s="1"/>
  <c r="P94" i="22"/>
  <c r="R94" i="22" s="1"/>
  <c r="P95" i="22"/>
  <c r="R95" i="22" s="1"/>
  <c r="P96" i="22"/>
  <c r="R96" i="22" s="1"/>
  <c r="P97" i="22"/>
  <c r="R97" i="22" s="1"/>
  <c r="P98" i="22"/>
  <c r="R98" i="22" s="1"/>
  <c r="P99" i="22"/>
  <c r="R99" i="22" s="1"/>
  <c r="P100" i="22"/>
  <c r="R100" i="22" s="1"/>
  <c r="P101" i="22"/>
  <c r="R101" i="22" s="1"/>
  <c r="P102" i="22"/>
  <c r="R102" i="22" s="1"/>
  <c r="P103" i="22"/>
  <c r="R103" i="22" s="1"/>
  <c r="P104" i="22"/>
  <c r="R104" i="22" s="1"/>
  <c r="P105" i="22"/>
  <c r="R105" i="22" s="1"/>
  <c r="P106" i="22"/>
  <c r="R106" i="22" s="1"/>
  <c r="P107" i="22"/>
  <c r="R107" i="22" s="1"/>
  <c r="P108" i="22"/>
  <c r="R108" i="22" s="1"/>
  <c r="P109" i="22"/>
  <c r="R109" i="22" s="1"/>
  <c r="P110" i="22"/>
  <c r="R110" i="22" s="1"/>
  <c r="P111" i="22"/>
  <c r="R111" i="22" s="1"/>
  <c r="S91" i="22"/>
  <c r="AJ29" i="22" s="1"/>
  <c r="S101" i="22"/>
  <c r="R62" i="22"/>
  <c r="R32" i="22"/>
  <c r="P23" i="22"/>
  <c r="R23" i="22" s="1"/>
  <c r="N24" i="22"/>
  <c r="N25" i="22"/>
  <c r="N26" i="22"/>
  <c r="N27" i="22"/>
  <c r="N28" i="22"/>
  <c r="N29" i="22"/>
  <c r="N30" i="22"/>
  <c r="N31" i="22"/>
  <c r="N32" i="22"/>
  <c r="P33" i="22"/>
  <c r="R33" i="22" s="1"/>
  <c r="N34" i="22"/>
  <c r="N35" i="22"/>
  <c r="N36" i="22"/>
  <c r="N37" i="22"/>
  <c r="N38" i="22"/>
  <c r="N39" i="22"/>
  <c r="N40" i="22"/>
  <c r="N41" i="22"/>
  <c r="N42" i="22"/>
  <c r="N43" i="22"/>
  <c r="N44" i="22"/>
  <c r="N45" i="22"/>
  <c r="N46" i="22"/>
  <c r="N47" i="22"/>
  <c r="N48" i="22"/>
  <c r="N49" i="22"/>
  <c r="N50" i="22"/>
  <c r="N51" i="22"/>
  <c r="N52" i="22"/>
  <c r="N53" i="22"/>
  <c r="N54" i="22"/>
  <c r="N55" i="22"/>
  <c r="N56" i="22"/>
  <c r="N57" i="22"/>
  <c r="N58" i="22"/>
  <c r="N59" i="22"/>
  <c r="N60" i="22"/>
  <c r="N61" i="22"/>
  <c r="N62" i="22"/>
  <c r="N63" i="22"/>
  <c r="N64" i="22"/>
  <c r="N65" i="22"/>
  <c r="N66" i="22"/>
  <c r="N67" i="22"/>
  <c r="N68" i="22"/>
  <c r="N69" i="22"/>
  <c r="N70" i="22"/>
  <c r="N71" i="22"/>
  <c r="N72" i="22"/>
  <c r="N73" i="22"/>
  <c r="N74" i="22"/>
  <c r="N75" i="22"/>
  <c r="N76" i="22"/>
  <c r="N77" i="22"/>
  <c r="N78" i="22"/>
  <c r="N79" i="22"/>
  <c r="N80" i="22"/>
  <c r="N81" i="22"/>
  <c r="N82" i="22"/>
  <c r="N83" i="22"/>
  <c r="N84" i="22"/>
  <c r="N85" i="22"/>
  <c r="N86" i="22"/>
  <c r="N87" i="22"/>
  <c r="N88" i="22"/>
  <c r="N89" i="22"/>
  <c r="N90" i="22"/>
  <c r="N91" i="22"/>
  <c r="N92" i="22"/>
  <c r="N93" i="22"/>
  <c r="N94" i="22"/>
  <c r="N95" i="22"/>
  <c r="N96" i="22"/>
  <c r="N97" i="22"/>
  <c r="N98" i="22"/>
  <c r="N99" i="22"/>
  <c r="N100" i="22"/>
  <c r="N101" i="22"/>
  <c r="N102" i="22"/>
  <c r="N103" i="22"/>
  <c r="N104" i="22"/>
  <c r="N105" i="22"/>
  <c r="N106" i="22"/>
  <c r="N107" i="22"/>
  <c r="N108" i="22"/>
  <c r="N109" i="22"/>
  <c r="N110" i="22"/>
  <c r="N111" i="22"/>
  <c r="AD30" i="22"/>
  <c r="AE29" i="22" s="1"/>
  <c r="AC30" i="22"/>
  <c r="AE28" i="22" s="1"/>
  <c r="AC29" i="22"/>
  <c r="AD28" i="22" s="1"/>
  <c r="AB30" i="22"/>
  <c r="AE27" i="22" s="1"/>
  <c r="AB29" i="22"/>
  <c r="AD27" i="22" s="1"/>
  <c r="AB28" i="22"/>
  <c r="AC27" i="22" s="1"/>
  <c r="AA30" i="22"/>
  <c r="AE26" i="22" s="1"/>
  <c r="AA29" i="22"/>
  <c r="AD26" i="22" s="1"/>
  <c r="AA28" i="22"/>
  <c r="AC26" i="22" s="1"/>
  <c r="AA27" i="22"/>
  <c r="AB26" i="22" s="1"/>
  <c r="AA31" i="22"/>
  <c r="AF26" i="22" s="1"/>
  <c r="Z30" i="22"/>
  <c r="AE25" i="22" s="1"/>
  <c r="Z29" i="22"/>
  <c r="AD25" i="22" s="1"/>
  <c r="Z28" i="22"/>
  <c r="AC25" i="22" s="1"/>
  <c r="Z27" i="22"/>
  <c r="AB25" i="22" s="1"/>
  <c r="Z26" i="22"/>
  <c r="AA25" i="22" s="1"/>
  <c r="Y30" i="22"/>
  <c r="AE24" i="22" s="1"/>
  <c r="Y29" i="22"/>
  <c r="AD24" i="22" s="1"/>
  <c r="Y28" i="22"/>
  <c r="AC24" i="22" s="1"/>
  <c r="Y27" i="22"/>
  <c r="AB24" i="22" s="1"/>
  <c r="Y26" i="22"/>
  <c r="AA24" i="22" s="1"/>
  <c r="Y25" i="22"/>
  <c r="Z24" i="22" s="1"/>
  <c r="AE31" i="22"/>
  <c r="AF30" i="22" s="1"/>
  <c r="AD31" i="22"/>
  <c r="AF29" i="22" s="1"/>
  <c r="AC31" i="22"/>
  <c r="AF28" i="22" s="1"/>
  <c r="AB31" i="22"/>
  <c r="AF27" i="22" s="1"/>
  <c r="Z31" i="22"/>
  <c r="AF25" i="22" s="1"/>
  <c r="Y31" i="22"/>
  <c r="AF24" i="22" s="1"/>
  <c r="X31" i="22"/>
  <c r="AF23" i="22" s="1"/>
  <c r="X30" i="22"/>
  <c r="AE23" i="22" s="1"/>
  <c r="X29" i="22"/>
  <c r="AD23" i="22" s="1"/>
  <c r="X28" i="22"/>
  <c r="AC23" i="22" s="1"/>
  <c r="X27" i="22"/>
  <c r="AB23" i="22" s="1"/>
  <c r="X26" i="22"/>
  <c r="AA23" i="22" s="1"/>
  <c r="X25" i="22"/>
  <c r="Z23" i="22" s="1"/>
  <c r="X24" i="22"/>
  <c r="Y23" i="22" s="1"/>
  <c r="U111" i="22"/>
  <c r="U101" i="22"/>
  <c r="U91" i="22"/>
  <c r="U81" i="22"/>
  <c r="U71" i="22"/>
  <c r="U61" i="22"/>
  <c r="U51" i="22"/>
  <c r="U41" i="22"/>
  <c r="U31" i="22"/>
  <c r="AJ30" i="22"/>
  <c r="P22" i="22"/>
  <c r="R22" i="22" s="1"/>
  <c r="S41" i="22" l="1"/>
  <c r="AJ24" i="22" s="1"/>
  <c r="S61" i="22"/>
  <c r="AJ26" i="22" s="1"/>
  <c r="T61" i="22"/>
  <c r="T31" i="22"/>
  <c r="T101" i="22"/>
  <c r="S31" i="22"/>
  <c r="AJ23" i="22" s="1"/>
  <c r="T91" i="22"/>
  <c r="S51" i="22"/>
  <c r="AJ25" i="22" s="1"/>
  <c r="T41" i="22"/>
  <c r="T81" i="22"/>
  <c r="T71" i="22"/>
  <c r="R42" i="22"/>
  <c r="T51" i="22" s="1"/>
  <c r="S81" i="22"/>
  <c r="AJ28" i="22" s="1"/>
  <c r="S71" i="22"/>
  <c r="AJ27" i="22" s="1"/>
  <c r="S111" i="22"/>
  <c r="AJ31" i="22" s="1"/>
  <c r="T111" i="22"/>
  <c r="D12" i="22" l="1"/>
  <c r="D11" i="22" s="1"/>
</calcChain>
</file>

<file path=xl/comments1.xml><?xml version="1.0" encoding="utf-8"?>
<comments xmlns="http://schemas.openxmlformats.org/spreadsheetml/2006/main">
  <authors>
    <author>Agnieszka Groniowska</author>
  </authors>
  <commentList>
    <comment ref="G21" authorId="0">
      <text>
        <r>
          <rPr>
            <b/>
            <sz val="9"/>
            <color indexed="81"/>
            <rFont val="Tahoma"/>
            <family val="2"/>
            <charset val="238"/>
          </rPr>
          <t>Agnieszka Groniowska:</t>
        </r>
        <r>
          <rPr>
            <sz val="9"/>
            <color indexed="81"/>
            <rFont val="Tahoma"/>
            <family val="2"/>
            <charset val="238"/>
          </rPr>
          <t xml:space="preserve">
wypełnić tylko  jeśli w kolumnie F wybrano opcję "umowa ograniczania ryzyka"</t>
        </r>
      </text>
    </comment>
    <comment ref="H21" authorId="0">
      <text>
        <r>
          <rPr>
            <b/>
            <sz val="9"/>
            <color indexed="81"/>
            <rFont val="Tahoma"/>
            <family val="2"/>
            <charset val="238"/>
          </rPr>
          <t>Agnieszka Groniowska:</t>
        </r>
        <r>
          <rPr>
            <sz val="9"/>
            <color indexed="81"/>
            <rFont val="Tahoma"/>
            <family val="2"/>
            <charset val="238"/>
          </rPr>
          <t xml:space="preserve">
wypełnić tylko jeśli w kolumnie F wybrano opcję "umowa ograniczania ryzyka" a w kolumnie G opcję "nie"</t>
        </r>
      </text>
    </comment>
    <comment ref="J21" authorId="0">
      <text>
        <r>
          <rPr>
            <b/>
            <sz val="9"/>
            <color indexed="81"/>
            <rFont val="Tahoma"/>
            <family val="2"/>
            <charset val="238"/>
          </rPr>
          <t>Agnieszka Groniowska:</t>
        </r>
        <r>
          <rPr>
            <sz val="9"/>
            <color indexed="81"/>
            <rFont val="Tahoma"/>
            <family val="2"/>
            <charset val="238"/>
          </rPr>
          <t xml:space="preserve">
efekt ograniczania ryzyka w module ryzyka ubezpieczeniowego/rynkowego</t>
        </r>
      </text>
    </comment>
    <comment ref="N21" authorId="0">
      <text>
        <r>
          <rPr>
            <b/>
            <sz val="9"/>
            <color indexed="81"/>
            <rFont val="Tahoma"/>
            <family val="2"/>
            <charset val="238"/>
          </rPr>
          <t>Agnieszka Groniowska:</t>
        </r>
        <r>
          <rPr>
            <sz val="9"/>
            <color indexed="81"/>
            <rFont val="Tahoma"/>
            <family val="2"/>
            <charset val="238"/>
          </rPr>
          <t xml:space="preserve">
risk adjusted value of collateral/mortgage</t>
        </r>
      </text>
    </comment>
  </commentList>
</comments>
</file>

<file path=xl/sharedStrings.xml><?xml version="1.0" encoding="utf-8"?>
<sst xmlns="http://schemas.openxmlformats.org/spreadsheetml/2006/main" count="91" uniqueCount="47">
  <si>
    <t>AAA</t>
  </si>
  <si>
    <t>Nazwa konrahenta</t>
  </si>
  <si>
    <t>PD</t>
  </si>
  <si>
    <t>nie</t>
  </si>
  <si>
    <t>umowa ograniczania ryzyka</t>
  </si>
  <si>
    <t>pożyczka hipoteczna</t>
  </si>
  <si>
    <t>tak</t>
  </si>
  <si>
    <t>Kwota należna/Wartość pożyczki</t>
  </si>
  <si>
    <t>Wymóg kapitałowy dla ekspozycji typu 1</t>
  </si>
  <si>
    <t>sigma</t>
  </si>
  <si>
    <t>V_inter</t>
  </si>
  <si>
    <t>V_intra</t>
  </si>
  <si>
    <t>LGD^2</t>
  </si>
  <si>
    <t xml:space="preserve">AAA </t>
  </si>
  <si>
    <t>Rating   /Wsp.wypł</t>
  </si>
  <si>
    <t>AA /&gt;=196%</t>
  </si>
  <si>
    <t>A/=175%</t>
  </si>
  <si>
    <t>BBB/122%</t>
  </si>
  <si>
    <t xml:space="preserve"> --/100%</t>
  </si>
  <si>
    <t xml:space="preserve"> --/125%</t>
  </si>
  <si>
    <t xml:space="preserve"> --/150%</t>
  </si>
  <si>
    <t>BB/95%</t>
  </si>
  <si>
    <t>B lub niższy/&lt;=75%</t>
  </si>
  <si>
    <t>TLGD</t>
  </si>
  <si>
    <t>Współczynnik V_intra</t>
  </si>
  <si>
    <t>Współczynniki V_inter</t>
  </si>
  <si>
    <t>Lp</t>
  </si>
  <si>
    <t>…</t>
  </si>
  <si>
    <t>pozostałe</t>
  </si>
  <si>
    <t>LGD dla umów ograniczania ryzyka i pożyczek hipotecznych</t>
  </si>
  <si>
    <t>RM_re/RM_fin dla umów ograniczania ryzyka</t>
  </si>
  <si>
    <t>Czy udzał w majątku niewypłacalnego kontrahenta ponad wartośc zabezpieczenia uwzględnia fakt posiadania zabezpieczenia? (pkt 564 ST)</t>
  </si>
  <si>
    <t xml:space="preserve">LGD dla pozostałych umów </t>
  </si>
  <si>
    <t>Rodzaj kontraktu</t>
  </si>
  <si>
    <t>Instrument pochodny?</t>
  </si>
  <si>
    <t>Czy &gt;=60% aktywów kontrahenta zabezpiecza umowa reasekuracyjna?</t>
  </si>
  <si>
    <t>Efekt ograniczania ryzyka RM/komunikat</t>
  </si>
  <si>
    <t>Współczynnik F dla pożyczek hipotecznych/komunikat</t>
  </si>
  <si>
    <t>Współczynnik F dla umów ograniczania ryzyka</t>
  </si>
  <si>
    <t>Skorygowana o ryzyko wartość zabezpieczenia</t>
  </si>
  <si>
    <t>Współczynnik straty</t>
  </si>
  <si>
    <t>31.12.2012</t>
  </si>
  <si>
    <t>1. Arkusz zawiera uproszczony algorytm do obliczania wymogu kapitałowego tylko dla ekspozycji typu 1.</t>
  </si>
  <si>
    <t>2. Uproszczenie polega na braku liniowej interpolacji dla wartości PD przy korzystaniu ze współczynnika wypłacalności.</t>
  </si>
  <si>
    <t xml:space="preserve">3. W tabeli należy uzupełnić kolumny A-C (uwzględniając informację w kolumnie D) a następnie rodzaj kontraktu w kolumnie F (umowa ograniczania ryzyka, pożyczka hipoteczna, pozostałe umowy). </t>
  </si>
  <si>
    <t xml:space="preserve">4. Dla pożyczek hipotecznych należy wypełnić kolumnę N, dla umów ograniczania ryzyka kolumny G ew.  H (dla umów reasekuracyjnych)  oraz kolumny J, L, N, dla pozostałych umów kolumnę Q.  </t>
  </si>
  <si>
    <r>
      <rPr>
        <sz val="10"/>
        <color theme="0"/>
        <rFont val="Calibri"/>
        <family val="2"/>
        <charset val="238"/>
        <scheme val="minor"/>
      </rPr>
      <t>∑LGD^2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</si>
</sst>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9" formatCode="_(* #,##0.00_);_(* \(#,##0.00\);_(* &quot;-&quot;??_);_(@_)"/>
    <numFmt numFmtId="187" formatCode="0.0%"/>
    <numFmt numFmtId="188" formatCode="0.0"/>
    <numFmt numFmtId="191" formatCode="00"/>
    <numFmt numFmtId="192" formatCode="####0.000"/>
    <numFmt numFmtId="193" formatCode="_-[$€-2]\ * #,##0.00_-;_-[$€-2]\ * #,##0.00\-;_-[$€-2]\ * &quot;-&quot;??_-"/>
  </numFmts>
  <fonts count="55" x14ac:knownFonts="1">
    <font>
      <sz val="10"/>
      <name val="Arial"/>
    </font>
    <font>
      <sz val="10"/>
      <name val="Arial"/>
    </font>
    <font>
      <u/>
      <sz val="10"/>
      <color indexed="12"/>
      <name val="Arial"/>
      <family val="2"/>
      <charset val="238"/>
    </font>
    <font>
      <sz val="10"/>
      <name val="Arial"/>
      <family val="2"/>
    </font>
    <font>
      <sz val="8"/>
      <name val="Courier New"/>
      <family val="3"/>
    </font>
    <font>
      <sz val="9"/>
      <name val="Arial"/>
      <family val="2"/>
    </font>
    <font>
      <sz val="8"/>
      <name val="Arial Narrow"/>
      <family val="2"/>
    </font>
    <font>
      <i/>
      <sz val="9"/>
      <name val="Arial"/>
      <family val="2"/>
    </font>
    <font>
      <i/>
      <sz val="10"/>
      <color indexed="1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u/>
      <sz val="8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name val="Courier New"/>
      <family val="3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2"/>
      <color theme="0"/>
      <name val="Calibri"/>
      <family val="2"/>
      <charset val="238"/>
    </font>
    <font>
      <i/>
      <sz val="9"/>
      <color theme="1" tint="0.249977111117893"/>
      <name val="Calibri"/>
      <family val="2"/>
      <charset val="238"/>
    </font>
    <font>
      <b/>
      <sz val="9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  <font>
      <b/>
      <sz val="10"/>
      <color theme="0"/>
      <name val="Calibri"/>
      <family val="2"/>
      <charset val="238"/>
    </font>
    <font>
      <sz val="9"/>
      <color theme="1" tint="0.249977111117893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i/>
      <sz val="9"/>
      <color theme="1" tint="0.249977111117893"/>
      <name val="Calibri"/>
      <family val="2"/>
      <charset val="238"/>
      <scheme val="minor"/>
    </font>
    <font>
      <i/>
      <sz val="9"/>
      <color indexed="8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-0.249977111117893"/>
        <bgColor theme="0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4" tint="-0.249977111117893"/>
        <bgColor rgb="FF000000"/>
      </patternFill>
    </fill>
    <fill>
      <patternFill patternType="solid">
        <fgColor theme="4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4" tint="0.39991454817346722"/>
      </right>
      <top style="thin">
        <color indexed="64"/>
      </top>
      <bottom style="thin">
        <color theme="4" tint="0.39991454817346722"/>
      </bottom>
      <diagonal/>
    </border>
    <border>
      <left style="thin">
        <color indexed="64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0.24994659260841701"/>
      </bottom>
      <diagonal/>
    </border>
    <border>
      <left style="thin">
        <color indexed="64"/>
      </left>
      <right style="thin">
        <color theme="4" tint="0.39991454817346722"/>
      </right>
      <top style="thin">
        <color theme="4" tint="0.39991454817346722"/>
      </top>
      <bottom style="thin">
        <color indexed="64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indexed="64"/>
      </bottom>
      <diagonal/>
    </border>
  </borders>
  <cellStyleXfs count="194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17" fillId="0" borderId="2" applyNumberFormat="0" applyFill="0" applyAlignment="0" applyProtection="0"/>
    <xf numFmtId="0" fontId="18" fillId="21" borderId="3" applyNumberFormat="0" applyAlignment="0" applyProtection="0"/>
    <xf numFmtId="0" fontId="17" fillId="0" borderId="2" applyNumberFormat="0" applyFill="0" applyAlignment="0" applyProtection="0"/>
    <xf numFmtId="0" fontId="18" fillId="21" borderId="3" applyNumberForma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3" fillId="22" borderId="4" applyNumberFormat="0" applyFont="0" applyAlignment="0" applyProtection="0"/>
    <xf numFmtId="3" fontId="19" fillId="0" borderId="6" applyBorder="0">
      <alignment vertical="center"/>
      <protection locked="0"/>
    </xf>
    <xf numFmtId="179" fontId="1" fillId="0" borderId="0" applyFont="0" applyFill="0" applyBorder="0" applyAlignment="0" applyProtection="0"/>
    <xf numFmtId="0" fontId="3" fillId="23" borderId="6" applyBorder="0"/>
    <xf numFmtId="0" fontId="3" fillId="23" borderId="6" applyBorder="0"/>
    <xf numFmtId="0" fontId="1" fillId="23" borderId="6" applyBorder="0"/>
    <xf numFmtId="0" fontId="20" fillId="7" borderId="1" applyNumberFormat="0" applyAlignment="0" applyProtection="0"/>
    <xf numFmtId="193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2" fillId="22" borderId="4" applyNumberFormat="0" applyFont="0" applyAlignment="0" applyProtection="0"/>
    <xf numFmtId="0" fontId="15" fillId="3" borderId="0" applyNumberFormat="0" applyBorder="0" applyAlignment="0" applyProtection="0"/>
    <xf numFmtId="0" fontId="22" fillId="4" borderId="0" applyNumberFormat="0" applyBorder="0" applyAlignment="0" applyProtection="0"/>
    <xf numFmtId="0" fontId="20" fillId="7" borderId="1" applyNumberFormat="0" applyAlignment="0" applyProtection="0"/>
    <xf numFmtId="0" fontId="15" fillId="3" borderId="0" applyNumberFormat="0" applyBorder="0" applyAlignment="0" applyProtection="0"/>
    <xf numFmtId="0" fontId="16" fillId="20" borderId="1" applyNumberFormat="0" applyAlignment="0" applyProtection="0"/>
    <xf numFmtId="0" fontId="17" fillId="0" borderId="2" applyNumberFormat="0" applyFill="0" applyAlignment="0" applyProtection="0"/>
    <xf numFmtId="0" fontId="17" fillId="0" borderId="2" applyNumberFormat="0" applyFill="0" applyAlignment="0" applyProtection="0"/>
    <xf numFmtId="179" fontId="1" fillId="0" borderId="0" applyFont="0" applyFill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191" fontId="4" fillId="0" borderId="10" applyBorder="0">
      <alignment horizontal="center" vertical="center"/>
    </xf>
    <xf numFmtId="192" fontId="1" fillId="0" borderId="0"/>
    <xf numFmtId="0" fontId="3" fillId="0" borderId="0"/>
    <xf numFmtId="0" fontId="30" fillId="0" borderId="0">
      <protection locked="0"/>
    </xf>
    <xf numFmtId="0" fontId="1" fillId="22" borderId="4" applyNumberFormat="0" applyFont="0" applyAlignment="0" applyProtection="0"/>
    <xf numFmtId="0" fontId="1" fillId="22" borderId="4" applyNumberFormat="0" applyFont="0" applyAlignment="0" applyProtection="0"/>
    <xf numFmtId="0" fontId="27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8" fillId="20" borderId="5" applyNumberFormat="0" applyAlignment="0" applyProtection="0"/>
    <xf numFmtId="9" fontId="19" fillId="0" borderId="11">
      <alignment vertical="center"/>
    </xf>
    <xf numFmtId="9" fontId="3" fillId="0" borderId="0" applyFont="0" applyFill="0" applyBorder="0" applyAlignment="0" applyProtection="0"/>
    <xf numFmtId="0" fontId="5" fillId="25" borderId="0" applyNumberFormat="0" applyBorder="0">
      <alignment horizontal="right"/>
      <protection locked="0"/>
    </xf>
    <xf numFmtId="0" fontId="3" fillId="23" borderId="0" applyNumberFormat="0" applyFont="0" applyBorder="0" applyAlignment="0"/>
    <xf numFmtId="0" fontId="3" fillId="26" borderId="0" applyNumberFormat="0" applyBorder="0">
      <alignment horizontal="center" vertical="center" wrapText="1"/>
    </xf>
    <xf numFmtId="188" fontId="5" fillId="27" borderId="11" applyNumberFormat="0" applyBorder="0" applyAlignment="0">
      <alignment horizontal="right"/>
      <protection locked="0"/>
    </xf>
    <xf numFmtId="0" fontId="3" fillId="28" borderId="0" applyNumberFormat="0" applyFont="0" applyBorder="0" applyAlignment="0"/>
    <xf numFmtId="0" fontId="6" fillId="0" borderId="6" applyFill="0" applyBorder="0">
      <alignment horizontal="center" vertical="center"/>
    </xf>
    <xf numFmtId="10" fontId="7" fillId="0" borderId="12" applyNumberFormat="0" applyBorder="0" applyAlignment="0"/>
    <xf numFmtId="0" fontId="1" fillId="29" borderId="11">
      <alignment horizontal="center" wrapText="1"/>
    </xf>
    <xf numFmtId="0" fontId="1" fillId="29" borderId="11">
      <alignment horizontal="left"/>
    </xf>
    <xf numFmtId="3" fontId="1" fillId="27" borderId="11">
      <alignment horizontal="right"/>
      <protection locked="0"/>
    </xf>
    <xf numFmtId="187" fontId="1" fillId="27" borderId="11">
      <alignment horizontal="right"/>
      <protection locked="0"/>
    </xf>
    <xf numFmtId="0" fontId="1" fillId="0" borderId="0" applyNumberFormat="0" applyFont="0" applyBorder="0" applyAlignment="0"/>
    <xf numFmtId="0" fontId="5" fillId="25" borderId="0" applyNumberFormat="0" applyBorder="0">
      <alignment horizontal="right"/>
      <protection locked="0"/>
    </xf>
    <xf numFmtId="3" fontId="8" fillId="30" borderId="11" applyBorder="0"/>
    <xf numFmtId="0" fontId="1" fillId="23" borderId="0" applyBorder="0"/>
    <xf numFmtId="0" fontId="3" fillId="29" borderId="11" applyNumberFormat="0" applyFont="0" applyBorder="0" applyAlignment="0">
      <alignment horizontal="center" wrapText="1"/>
    </xf>
    <xf numFmtId="3" fontId="5" fillId="26" borderId="6" applyNumberFormat="0" applyBorder="0" applyAlignment="0">
      <alignment vertical="center"/>
      <protection locked="0"/>
    </xf>
    <xf numFmtId="0" fontId="1" fillId="29" borderId="0" applyNumberFormat="0" applyFont="0" applyFill="0" applyBorder="0" applyAlignment="0"/>
    <xf numFmtId="3" fontId="9" fillId="31" borderId="11" applyNumberFormat="0" applyBorder="0">
      <alignment horizontal="right" vertical="center" wrapText="1" indent="1"/>
    </xf>
    <xf numFmtId="0" fontId="10" fillId="32" borderId="13" applyNumberFormat="0" applyFont="0" applyBorder="0" applyAlignment="0"/>
    <xf numFmtId="0" fontId="11" fillId="0" borderId="0" applyFill="0" applyBorder="0">
      <alignment horizontal="center" vertical="center"/>
    </xf>
    <xf numFmtId="0" fontId="22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28" fillId="20" borderId="5" applyNumberFormat="0" applyAlignment="0" applyProtection="0"/>
    <xf numFmtId="0" fontId="1" fillId="0" borderId="0" applyNumberFormat="0" applyFill="0" applyBorder="0" applyAlignment="0" applyProtection="0"/>
    <xf numFmtId="0" fontId="29" fillId="0" borderId="14" applyNumberFormat="0" applyFill="0" applyAlignment="0" applyProtection="0"/>
    <xf numFmtId="0" fontId="20" fillId="7" borderId="1" applyNumberFormat="0" applyAlignment="0" applyProtection="0"/>
    <xf numFmtId="0" fontId="18" fillId="21" borderId="3" applyNumberFormat="0" applyAlignment="0" applyProtection="0"/>
    <xf numFmtId="0" fontId="1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8" fillId="20" borderId="5" applyNumberFormat="0" applyAlignment="0" applyProtection="0"/>
    <xf numFmtId="0" fontId="15" fillId="3" borderId="0" applyNumberFormat="0" applyBorder="0" applyAlignment="0" applyProtection="0"/>
    <xf numFmtId="0" fontId="22" fillId="4" borderId="0" applyNumberFormat="0" applyBorder="0" applyAlignment="0" applyProtection="0"/>
    <xf numFmtId="0" fontId="14" fillId="0" borderId="0" applyNumberFormat="0" applyFill="0" applyBorder="0" applyAlignment="0" applyProtection="0"/>
    <xf numFmtId="0" fontId="18" fillId="21" borderId="3" applyNumberFormat="0" applyAlignment="0" applyProtection="0"/>
    <xf numFmtId="0" fontId="14" fillId="0" borderId="0" applyNumberFormat="0" applyFill="0" applyBorder="0" applyAlignment="0" applyProtection="0"/>
    <xf numFmtId="0" fontId="12" fillId="0" borderId="0"/>
  </cellStyleXfs>
  <cellXfs count="49">
    <xf numFmtId="0" fontId="0" fillId="0" borderId="0" xfId="0"/>
    <xf numFmtId="0" fontId="31" fillId="0" borderId="0" xfId="0" applyFont="1" applyAlignment="1">
      <alignment wrapText="1"/>
    </xf>
    <xf numFmtId="0" fontId="31" fillId="0" borderId="0" xfId="0" applyFont="1"/>
    <xf numFmtId="0" fontId="31" fillId="0" borderId="0" xfId="0" applyFont="1" applyAlignment="1">
      <alignment horizontal="left" wrapText="1"/>
    </xf>
    <xf numFmtId="0" fontId="38" fillId="36" borderId="17" xfId="0" applyFont="1" applyFill="1" applyBorder="1" applyAlignment="1">
      <alignment horizontal="center" vertical="center" wrapText="1"/>
    </xf>
    <xf numFmtId="0" fontId="38" fillId="36" borderId="18" xfId="0" applyFont="1" applyFill="1" applyBorder="1" applyAlignment="1">
      <alignment horizontal="center" vertical="center" wrapText="1"/>
    </xf>
    <xf numFmtId="0" fontId="38" fillId="36" borderId="15" xfId="0" applyFont="1" applyFill="1" applyBorder="1" applyAlignment="1">
      <alignment horizontal="center" vertical="center" wrapText="1"/>
    </xf>
    <xf numFmtId="0" fontId="40" fillId="0" borderId="0" xfId="193" applyFont="1" applyAlignment="1">
      <alignment horizontal="right" vertical="center"/>
    </xf>
    <xf numFmtId="0" fontId="38" fillId="36" borderId="0" xfId="0" applyFont="1" applyFill="1" applyBorder="1" applyAlignment="1">
      <alignment horizontal="center" vertical="center" wrapText="1"/>
    </xf>
    <xf numFmtId="0" fontId="41" fillId="35" borderId="0" xfId="0" applyFont="1" applyFill="1"/>
    <xf numFmtId="0" fontId="42" fillId="35" borderId="19" xfId="0" applyFont="1" applyFill="1" applyBorder="1"/>
    <xf numFmtId="0" fontId="42" fillId="35" borderId="0" xfId="0" applyFont="1" applyFill="1" applyBorder="1"/>
    <xf numFmtId="0" fontId="42" fillId="35" borderId="12" xfId="0" applyFont="1" applyFill="1" applyBorder="1"/>
    <xf numFmtId="0" fontId="44" fillId="35" borderId="0" xfId="0" applyFont="1" applyFill="1" applyBorder="1" applyAlignment="1">
      <alignment horizontal="left" vertical="center"/>
    </xf>
    <xf numFmtId="0" fontId="41" fillId="35" borderId="13" xfId="0" applyFont="1" applyFill="1" applyBorder="1"/>
    <xf numFmtId="0" fontId="41" fillId="35" borderId="20" xfId="0" applyFont="1" applyFill="1" applyBorder="1"/>
    <xf numFmtId="0" fontId="45" fillId="33" borderId="20" xfId="193" applyFont="1" applyFill="1" applyBorder="1" applyAlignment="1">
      <alignment horizontal="center" vertical="top" wrapText="1"/>
    </xf>
    <xf numFmtId="0" fontId="46" fillId="34" borderId="20" xfId="0" applyFont="1" applyFill="1" applyBorder="1"/>
    <xf numFmtId="0" fontId="41" fillId="35" borderId="21" xfId="0" applyFont="1" applyFill="1" applyBorder="1"/>
    <xf numFmtId="0" fontId="47" fillId="33" borderId="0" xfId="193" applyFont="1" applyFill="1" applyAlignment="1">
      <alignment horizontal="left" vertical="top"/>
    </xf>
    <xf numFmtId="14" fontId="47" fillId="33" borderId="0" xfId="193" applyNumberFormat="1" applyFont="1" applyFill="1" applyBorder="1" applyAlignment="1">
      <alignment horizontal="center"/>
    </xf>
    <xf numFmtId="0" fontId="48" fillId="33" borderId="0" xfId="193" applyFont="1" applyFill="1" applyBorder="1"/>
    <xf numFmtId="0" fontId="46" fillId="35" borderId="0" xfId="193" applyFont="1" applyFill="1" applyBorder="1"/>
    <xf numFmtId="0" fontId="41" fillId="35" borderId="0" xfId="0" applyFont="1" applyFill="1" applyBorder="1"/>
    <xf numFmtId="0" fontId="49" fillId="35" borderId="0" xfId="0" applyFont="1" applyFill="1" applyBorder="1"/>
    <xf numFmtId="0" fontId="49" fillId="35" borderId="12" xfId="0" applyFont="1" applyFill="1" applyBorder="1"/>
    <xf numFmtId="0" fontId="49" fillId="35" borderId="0" xfId="0" applyFont="1" applyFill="1"/>
    <xf numFmtId="0" fontId="41" fillId="35" borderId="0" xfId="0" applyFont="1" applyFill="1" applyAlignment="1"/>
    <xf numFmtId="0" fontId="41" fillId="35" borderId="22" xfId="0" applyFont="1" applyFill="1" applyBorder="1"/>
    <xf numFmtId="0" fontId="41" fillId="35" borderId="23" xfId="0" applyFont="1" applyFill="1" applyBorder="1"/>
    <xf numFmtId="0" fontId="41" fillId="35" borderId="24" xfId="0" applyFont="1" applyFill="1" applyBorder="1"/>
    <xf numFmtId="0" fontId="41" fillId="34" borderId="0" xfId="130" applyFont="1" applyFill="1" applyBorder="1" applyAlignment="1">
      <alignment vertical="top" wrapText="1"/>
    </xf>
    <xf numFmtId="0" fontId="50" fillId="40" borderId="11" xfId="0" applyFont="1" applyFill="1" applyBorder="1" applyAlignment="1">
      <alignment horizontal="center" vertical="center" wrapText="1"/>
    </xf>
    <xf numFmtId="0" fontId="41" fillId="35" borderId="0" xfId="0" applyFont="1" applyFill="1" applyAlignment="1">
      <alignment wrapText="1"/>
    </xf>
    <xf numFmtId="3" fontId="44" fillId="0" borderId="25" xfId="114" applyNumberFormat="1" applyFont="1" applyBorder="1" applyAlignment="1" applyProtection="1">
      <alignment horizontal="center" vertical="center"/>
    </xf>
    <xf numFmtId="3" fontId="44" fillId="0" borderId="26" xfId="114" applyNumberFormat="1" applyFont="1" applyBorder="1" applyAlignment="1" applyProtection="1">
      <alignment horizontal="center" vertical="center"/>
    </xf>
    <xf numFmtId="2" fontId="41" fillId="35" borderId="0" xfId="0" applyNumberFormat="1" applyFont="1" applyFill="1" applyAlignment="1">
      <alignment wrapText="1" shrinkToFit="1"/>
    </xf>
    <xf numFmtId="4" fontId="44" fillId="0" borderId="27" xfId="114" applyNumberFormat="1" applyFont="1" applyBorder="1" applyAlignment="1" applyProtection="1">
      <alignment horizontal="right" vertical="center"/>
    </xf>
    <xf numFmtId="0" fontId="52" fillId="35" borderId="15" xfId="0" applyFont="1" applyFill="1" applyBorder="1" applyAlignment="1">
      <alignment horizontal="center" vertical="center" wrapText="1"/>
    </xf>
    <xf numFmtId="0" fontId="52" fillId="37" borderId="11" xfId="0" applyFont="1" applyFill="1" applyBorder="1" applyAlignment="1">
      <alignment horizontal="center" vertical="center" wrapText="1"/>
    </xf>
    <xf numFmtId="0" fontId="53" fillId="38" borderId="11" xfId="0" applyFont="1" applyFill="1" applyBorder="1" applyAlignment="1">
      <alignment horizontal="center" vertical="center" wrapText="1"/>
    </xf>
    <xf numFmtId="0" fontId="53" fillId="39" borderId="11" xfId="0" applyFont="1" applyFill="1" applyBorder="1" applyAlignment="1">
      <alignment horizontal="center" vertical="center" wrapText="1"/>
    </xf>
    <xf numFmtId="4" fontId="42" fillId="1" borderId="16" xfId="193" applyNumberFormat="1" applyFont="1" applyFill="1" applyBorder="1" applyAlignment="1">
      <alignment horizontal="right"/>
    </xf>
    <xf numFmtId="0" fontId="43" fillId="40" borderId="28" xfId="0" applyFont="1" applyFill="1" applyBorder="1" applyAlignment="1">
      <alignment horizontal="center" vertical="center" wrapText="1"/>
    </xf>
    <xf numFmtId="4" fontId="39" fillId="38" borderId="11" xfId="0" applyNumberFormat="1" applyFont="1" applyFill="1" applyBorder="1" applyAlignment="1">
      <alignment horizontal="right" vertical="center" wrapText="1"/>
    </xf>
    <xf numFmtId="4" fontId="39" fillId="39" borderId="11" xfId="0" applyNumberFormat="1" applyFont="1" applyFill="1" applyBorder="1" applyAlignment="1">
      <alignment horizontal="right" vertical="center" wrapText="1"/>
    </xf>
    <xf numFmtId="0" fontId="54" fillId="41" borderId="11" xfId="0" applyFont="1" applyFill="1" applyBorder="1" applyAlignment="1">
      <alignment horizontal="left" vertical="center" wrapText="1"/>
    </xf>
    <xf numFmtId="3" fontId="44" fillId="0" borderId="29" xfId="114" applyNumberFormat="1" applyFont="1" applyBorder="1" applyAlignment="1" applyProtection="1">
      <alignment horizontal="center" vertical="center"/>
    </xf>
    <xf numFmtId="4" fontId="44" fillId="0" borderId="30" xfId="114" applyNumberFormat="1" applyFont="1" applyBorder="1" applyAlignment="1" applyProtection="1">
      <alignment horizontal="right" vertical="center"/>
    </xf>
  </cellXfs>
  <cellStyles count="194">
    <cellStyle name="20 % - Aksentti1" xfId="1"/>
    <cellStyle name="20 % - Aksentti2" xfId="2"/>
    <cellStyle name="20 % - Aksentti3" xfId="3"/>
    <cellStyle name="20 % - Aksentti4" xfId="4"/>
    <cellStyle name="20 % - Aksentti5" xfId="5"/>
    <cellStyle name="20 % - Aksentti6" xfId="6"/>
    <cellStyle name="20 % - Accent1" xfId="7"/>
    <cellStyle name="20 % - Accent2" xfId="8"/>
    <cellStyle name="20 % - Accent3" xfId="9"/>
    <cellStyle name="20 % - Accent4" xfId="10"/>
    <cellStyle name="20 % - Accent5" xfId="11"/>
    <cellStyle name="20 % - Accent6" xfId="12"/>
    <cellStyle name="20% - Accent1" xfId="13"/>
    <cellStyle name="20% - Accent2" xfId="14"/>
    <cellStyle name="20% - Accent3" xfId="15"/>
    <cellStyle name="20% - Accent4" xfId="16"/>
    <cellStyle name="20% - Accent5" xfId="17"/>
    <cellStyle name="20% - Accent6" xfId="18"/>
    <cellStyle name="20% - Colore 1" xfId="19"/>
    <cellStyle name="20% - Colore 2" xfId="20"/>
    <cellStyle name="20% - Colore 3" xfId="21"/>
    <cellStyle name="20% - Colore 4" xfId="22"/>
    <cellStyle name="20% - Colore 5" xfId="23"/>
    <cellStyle name="20% - Colore 6" xfId="24"/>
    <cellStyle name="40 % - Aksentti1" xfId="25"/>
    <cellStyle name="40 % - Aksentti2" xfId="26"/>
    <cellStyle name="40 % - Aksentti3" xfId="27"/>
    <cellStyle name="40 % - Aksentti4" xfId="28"/>
    <cellStyle name="40 % - Aksentti5" xfId="29"/>
    <cellStyle name="40 % - Aksentti6" xfId="30"/>
    <cellStyle name="40 % - Accent1" xfId="31"/>
    <cellStyle name="40 % - Accent2" xfId="32"/>
    <cellStyle name="40 % - Accent3" xfId="33"/>
    <cellStyle name="40 % - Accent4" xfId="34"/>
    <cellStyle name="40 % - Accent5" xfId="35"/>
    <cellStyle name="40 % - Accent6" xfId="36"/>
    <cellStyle name="40% - Accent1" xfId="37"/>
    <cellStyle name="40% - Accent2" xfId="38"/>
    <cellStyle name="40% - Accent3" xfId="39"/>
    <cellStyle name="40% - Accent4" xfId="40"/>
    <cellStyle name="40% - Accent5" xfId="41"/>
    <cellStyle name="40% - Accent6" xfId="42"/>
    <cellStyle name="40% - Colore 1" xfId="43"/>
    <cellStyle name="40% - Colore 2" xfId="44"/>
    <cellStyle name="40% - Colore 3" xfId="45"/>
    <cellStyle name="40% - Colore 4" xfId="46"/>
    <cellStyle name="40% - Colore 5" xfId="47"/>
    <cellStyle name="40% - Colore 6" xfId="48"/>
    <cellStyle name="60 % - Aksentti1" xfId="49"/>
    <cellStyle name="60 % - Aksentti2" xfId="50"/>
    <cellStyle name="60 % - Aksentti3" xfId="51"/>
    <cellStyle name="60 % - Aksentti4" xfId="52"/>
    <cellStyle name="60 % - Aksentti5" xfId="53"/>
    <cellStyle name="60 % - Aksentti6" xfId="54"/>
    <cellStyle name="60 % - Accent1" xfId="55"/>
    <cellStyle name="60 % - Accent2" xfId="56"/>
    <cellStyle name="60 % - Accent3" xfId="57"/>
    <cellStyle name="60 % - Accent4" xfId="58"/>
    <cellStyle name="60 % - Accent5" xfId="59"/>
    <cellStyle name="60 % - Accent6" xfId="60"/>
    <cellStyle name="60% - Accent1" xfId="61"/>
    <cellStyle name="60% - Accent2" xfId="62"/>
    <cellStyle name="60% - Accent3" xfId="63"/>
    <cellStyle name="60% - Accent4" xfId="64"/>
    <cellStyle name="60% - Accent5" xfId="65"/>
    <cellStyle name="60% - Accent6" xfId="66"/>
    <cellStyle name="60% - Colore 1" xfId="67"/>
    <cellStyle name="60% - Colore 2" xfId="68"/>
    <cellStyle name="60% - Colore 3" xfId="69"/>
    <cellStyle name="60% - Colore 4" xfId="70"/>
    <cellStyle name="60% - Colore 5" xfId="71"/>
    <cellStyle name="60% - Colore 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Aksentti1" xfId="79"/>
    <cellStyle name="Aksentti2" xfId="80"/>
    <cellStyle name="Aksentti3" xfId="81"/>
    <cellStyle name="Aksentti4" xfId="82"/>
    <cellStyle name="Aksentti5" xfId="83"/>
    <cellStyle name="Aksentti6" xfId="84"/>
    <cellStyle name="Avertissement" xfId="85"/>
    <cellStyle name="Bad" xfId="86"/>
    <cellStyle name="Calcolo" xfId="87"/>
    <cellStyle name="Calcul" xfId="88"/>
    <cellStyle name="Calculation" xfId="89"/>
    <cellStyle name="Cella collegata" xfId="90"/>
    <cellStyle name="Cella da controllare" xfId="91"/>
    <cellStyle name="Cellule liée" xfId="92"/>
    <cellStyle name="Check Cell" xfId="93"/>
    <cellStyle name="Colore 1" xfId="94"/>
    <cellStyle name="Colore 2" xfId="95"/>
    <cellStyle name="Colore 3" xfId="96"/>
    <cellStyle name="Colore 4" xfId="97"/>
    <cellStyle name="Colore 5" xfId="98"/>
    <cellStyle name="Colore 6" xfId="99"/>
    <cellStyle name="Commentaire" xfId="100"/>
    <cellStyle name="DataCell" xfId="101"/>
    <cellStyle name="Dezimal_FIValueHelper-incl Term_structures" xfId="102"/>
    <cellStyle name="EmptyCell" xfId="103"/>
    <cellStyle name="EmptyCell 2" xfId="104"/>
    <cellStyle name="EmptyCell_counterparty default test 20100702" xfId="105"/>
    <cellStyle name="Entrée" xfId="106"/>
    <cellStyle name="Euro" xfId="107"/>
    <cellStyle name="Explanatory Text" xfId="108"/>
    <cellStyle name="Good" xfId="109"/>
    <cellStyle name="Heading 1" xfId="110"/>
    <cellStyle name="Heading 2" xfId="111"/>
    <cellStyle name="Heading 3" xfId="112"/>
    <cellStyle name="Heading 4" xfId="113"/>
    <cellStyle name="Hiperłącze" xfId="114" builtinId="8"/>
    <cellStyle name="Huomautus" xfId="115"/>
    <cellStyle name="Huono" xfId="116"/>
    <cellStyle name="Hyvä" xfId="117"/>
    <cellStyle name="Input" xfId="118"/>
    <cellStyle name="Insatisfaisant" xfId="119"/>
    <cellStyle name="Laskenta" xfId="120"/>
    <cellStyle name="Linked Cell" xfId="121"/>
    <cellStyle name="Linkitetty solu" xfId="122"/>
    <cellStyle name="Milliers_Copie de Equivilent Scenario for QIS4 techncial specification_20070318Locked" xfId="123"/>
    <cellStyle name="Neutraali" xfId="124"/>
    <cellStyle name="Neutral" xfId="125"/>
    <cellStyle name="Neutrale" xfId="126"/>
    <cellStyle name="Neutre" xfId="127"/>
    <cellStyle name="NoL" xfId="128"/>
    <cellStyle name="Nombre" xfId="129"/>
    <cellStyle name="Normal 2" xfId="130"/>
    <cellStyle name="Normal_CDR" xfId="131"/>
    <cellStyle name="Normalny" xfId="0" builtinId="0"/>
    <cellStyle name="Normalny 13" xfId="193"/>
    <cellStyle name="Nota" xfId="132"/>
    <cellStyle name="Note" xfId="133"/>
    <cellStyle name="Otsikko" xfId="134"/>
    <cellStyle name="Otsikko 1" xfId="135"/>
    <cellStyle name="Otsikko 2" xfId="136"/>
    <cellStyle name="Otsikko 3" xfId="137"/>
    <cellStyle name="Otsikko 4" xfId="138"/>
    <cellStyle name="Output" xfId="139"/>
    <cellStyle name="PercentCell" xfId="140"/>
    <cellStyle name="Pourcentage 2" xfId="141"/>
    <cellStyle name="QIS2CalcCell" xfId="142"/>
    <cellStyle name="QIS2Filler" xfId="143"/>
    <cellStyle name="QIS2Heading" xfId="144"/>
    <cellStyle name="QIS2InputCell" xfId="145"/>
    <cellStyle name="QIS2Locked" xfId="146"/>
    <cellStyle name="QIS2Para" xfId="147"/>
    <cellStyle name="QIS2Param" xfId="148"/>
    <cellStyle name="QIS4DescrCell1" xfId="149"/>
    <cellStyle name="QIS4DescrCell2" xfId="150"/>
    <cellStyle name="QIS4InputCellAbs" xfId="151"/>
    <cellStyle name="QIS4InputCellPerc" xfId="152"/>
    <cellStyle name="QIS5Area" xfId="153"/>
    <cellStyle name="QIS5CalcCell" xfId="154"/>
    <cellStyle name="QIS5Check" xfId="155"/>
    <cellStyle name="QIS5EmptyCell" xfId="156"/>
    <cellStyle name="QIS5Header" xfId="157"/>
    <cellStyle name="QIS5InputCell" xfId="158"/>
    <cellStyle name="QIS5Label" xfId="159"/>
    <cellStyle name="QIS5Output" xfId="160"/>
    <cellStyle name="QIS5SheetHeader" xfId="161"/>
    <cellStyle name="QIS5XLink" xfId="162"/>
    <cellStyle name="Satisfaisant" xfId="163"/>
    <cellStyle name="Selittävä teksti" xfId="164"/>
    <cellStyle name="Sortie" xfId="165"/>
    <cellStyle name="Styl 1" xfId="166"/>
    <cellStyle name="Summa" xfId="167"/>
    <cellStyle name="Syöttö" xfId="168"/>
    <cellStyle name="Tarkistussolu" xfId="169"/>
    <cellStyle name="Testo avviso" xfId="170"/>
    <cellStyle name="Testo descrittivo" xfId="171"/>
    <cellStyle name="Texte explicatif" xfId="172"/>
    <cellStyle name="Title" xfId="173"/>
    <cellStyle name="Titolo" xfId="174"/>
    <cellStyle name="Titolo 1" xfId="175"/>
    <cellStyle name="Titolo 2" xfId="176"/>
    <cellStyle name="Titolo 3" xfId="177"/>
    <cellStyle name="Titolo 4" xfId="178"/>
    <cellStyle name="Titre" xfId="179"/>
    <cellStyle name="Titre 1" xfId="180"/>
    <cellStyle name="Titre 2" xfId="181"/>
    <cellStyle name="Titre 3" xfId="182"/>
    <cellStyle name="Titre 4" xfId="183"/>
    <cellStyle name="Titre_Kieran and graph" xfId="184"/>
    <cellStyle name="Total" xfId="185"/>
    <cellStyle name="Totale" xfId="186"/>
    <cellStyle name="Tulostus" xfId="187"/>
    <cellStyle name="Valore non valido" xfId="188"/>
    <cellStyle name="Valore valido" xfId="189"/>
    <cellStyle name="Varoitusteksti" xfId="190"/>
    <cellStyle name="Vérification" xfId="191"/>
    <cellStyle name="Warning Text" xfId="1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KNF_Arkusz_kalkulacyjny_0209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ks"/>
      <sheetName val="Instrukcje"/>
      <sheetName val="BS-C1"/>
      <sheetName val="Aktywa"/>
      <sheetName val="Cover-NonLife"/>
      <sheetName val="Cover-Life"/>
      <sheetName val="TP-E2"/>
      <sheetName val="TP-F2"/>
      <sheetName val="OF-B1A"/>
      <sheetName val="SCR Schemat"/>
      <sheetName val="SCR-B3A"/>
      <sheetName val="SCR-B3B"/>
      <sheetName val="SCR-B3C"/>
      <sheetName val="SCR-NatCAT Dane"/>
      <sheetName val="SCR-NLCAT"/>
      <sheetName val="SCR-B3F"/>
      <sheetName val="SCR-B3E"/>
      <sheetName val="SCR-B3D"/>
      <sheetName val="SCR-B3G"/>
      <sheetName val="SCR-USP"/>
      <sheetName val="SCR-B2A"/>
      <sheetName val="MCR-B4A"/>
      <sheetName val="Model_wewn"/>
      <sheetName val="Pytania jakościowe"/>
      <sheetName val="USP Ankieta EIOPA"/>
      <sheetName val="Słownik"/>
      <sheetName val="FL_CRESTA_PL"/>
      <sheetName val="WS_CRESTA_PL"/>
      <sheetName val="Parametry"/>
      <sheetName val="Stopa_procentowa"/>
      <sheetName val="Internal"/>
    </sheetNames>
    <sheetDataSet>
      <sheetData sheetId="0">
        <row r="6">
          <cell r="B6" t="str">
            <v>AVIVA TUnŻ  S.A.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17">
          <cell r="B17" t="str">
            <v>SCR dla ryzyka niewykonania zobowiązania przez kontrahenta</v>
          </cell>
        </row>
        <row r="311">
          <cell r="B311" t="str">
            <v>Dane wejściowe</v>
          </cell>
        </row>
        <row r="312">
          <cell r="B312" t="str">
            <v>Łącza</v>
          </cell>
        </row>
        <row r="313">
          <cell r="B313" t="str">
            <v>Formuły</v>
          </cell>
        </row>
        <row r="314">
          <cell r="B314" t="str">
            <v>Wynik</v>
          </cell>
        </row>
      </sheetData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L116"/>
  <sheetViews>
    <sheetView tabSelected="1" zoomScale="75" zoomScaleNormal="75" workbookViewId="0">
      <pane ySplit="21" topLeftCell="A136" activePane="bottomLeft" state="frozen"/>
      <selection pane="bottomLeft" activeCell="F117" sqref="F117"/>
    </sheetView>
  </sheetViews>
  <sheetFormatPr defaultRowHeight="12.75" x14ac:dyDescent="0.2"/>
  <cols>
    <col min="1" max="1" width="9.140625" style="9"/>
    <col min="2" max="2" width="25.140625" style="9" customWidth="1"/>
    <col min="3" max="3" width="9.42578125" style="9" customWidth="1"/>
    <col min="4" max="4" width="13.7109375" style="9" customWidth="1"/>
    <col min="5" max="5" width="8.140625" style="9" customWidth="1"/>
    <col min="6" max="6" width="12.140625" style="9" customWidth="1"/>
    <col min="7" max="7" width="13.140625" style="9" customWidth="1"/>
    <col min="8" max="8" width="15.28515625" style="9" customWidth="1"/>
    <col min="9" max="10" width="20.7109375" style="9" customWidth="1"/>
    <col min="11" max="13" width="25.42578125" style="9" customWidth="1"/>
    <col min="14" max="14" width="15.85546875" style="9" customWidth="1"/>
    <col min="15" max="15" width="15.140625" style="9" customWidth="1"/>
    <col min="16" max="16" width="13.42578125" style="9" customWidth="1"/>
    <col min="17" max="17" width="10.7109375" style="9" customWidth="1"/>
    <col min="18" max="18" width="18.28515625" style="9" customWidth="1"/>
    <col min="19" max="19" width="9.28515625" style="9" customWidth="1"/>
    <col min="20" max="20" width="9.7109375" style="9" bestFit="1" customWidth="1"/>
    <col min="21" max="21" width="13.7109375" style="9" bestFit="1" customWidth="1"/>
    <col min="22" max="22" width="9.140625" style="9"/>
    <col min="23" max="23" width="16.7109375" style="9" customWidth="1"/>
    <col min="24" max="24" width="13.140625" style="9" bestFit="1" customWidth="1"/>
    <col min="25" max="25" width="11.5703125" style="9" customWidth="1"/>
    <col min="26" max="26" width="16.28515625" style="9" customWidth="1"/>
    <col min="27" max="27" width="13.140625" style="9" bestFit="1" customWidth="1"/>
    <col min="28" max="28" width="9.140625" style="9"/>
    <col min="29" max="29" width="9.7109375" style="9" bestFit="1" customWidth="1"/>
    <col min="30" max="32" width="9.140625" style="9"/>
    <col min="33" max="34" width="9.140625" hidden="1" customWidth="1"/>
    <col min="35" max="16384" width="9.140625" style="9"/>
  </cols>
  <sheetData>
    <row r="1" spans="1:38" ht="24" customHeight="1" x14ac:dyDescent="0.2">
      <c r="A1" s="4" t="str">
        <f>[1]Słownik!B17</f>
        <v>SCR dla ryzyka niewykonania zobowiązania przez kontrahenta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6"/>
      <c r="AG1" s="8"/>
      <c r="AH1" s="8"/>
      <c r="AI1" s="4"/>
      <c r="AJ1" s="5"/>
      <c r="AK1" s="6"/>
      <c r="AL1" s="38" t="str">
        <f>[1]Słownik!$B$311</f>
        <v>Dane wejściowe</v>
      </c>
    </row>
    <row r="2" spans="1:38" x14ac:dyDescent="0.2">
      <c r="E2" s="13"/>
      <c r="F2" s="13"/>
      <c r="AK2" s="7" t="s">
        <v>41</v>
      </c>
      <c r="AL2" s="39" t="str">
        <f>[1]Słownik!$B$312</f>
        <v>Łącza</v>
      </c>
    </row>
    <row r="3" spans="1:38" ht="15" x14ac:dyDescent="0.25">
      <c r="B3" s="14"/>
      <c r="C3" s="15"/>
      <c r="D3" s="15"/>
      <c r="E3" s="16"/>
      <c r="F3" s="16"/>
      <c r="G3" s="17"/>
      <c r="H3" s="15"/>
      <c r="I3" s="15"/>
      <c r="J3" s="15"/>
      <c r="K3" s="18"/>
      <c r="AL3" s="40" t="str">
        <f>[1]Słownik!$B$313</f>
        <v>Formuły</v>
      </c>
    </row>
    <row r="4" spans="1:38" ht="15.75" x14ac:dyDescent="0.25">
      <c r="A4" s="19"/>
      <c r="B4" s="10" t="s">
        <v>42</v>
      </c>
      <c r="C4" s="20"/>
      <c r="D4" s="21"/>
      <c r="E4" s="20"/>
      <c r="F4" s="20"/>
      <c r="G4" s="22"/>
      <c r="H4" s="23"/>
      <c r="I4" s="24"/>
      <c r="J4" s="24"/>
      <c r="K4" s="25"/>
      <c r="L4" s="26"/>
      <c r="M4" s="26"/>
      <c r="AL4" s="41" t="str">
        <f>[1]Słownik!$B$314</f>
        <v>Wynik</v>
      </c>
    </row>
    <row r="5" spans="1:38" x14ac:dyDescent="0.2">
      <c r="B5" s="10" t="s">
        <v>43</v>
      </c>
      <c r="C5" s="11"/>
      <c r="D5" s="11"/>
      <c r="E5" s="11"/>
      <c r="F5" s="11"/>
      <c r="G5" s="11"/>
      <c r="H5" s="11"/>
      <c r="I5" s="11"/>
      <c r="J5" s="11"/>
      <c r="K5" s="12"/>
      <c r="S5" s="27"/>
    </row>
    <row r="6" spans="1:38" x14ac:dyDescent="0.2">
      <c r="B6" s="10" t="s">
        <v>44</v>
      </c>
      <c r="C6" s="11"/>
      <c r="D6" s="11"/>
      <c r="E6" s="11"/>
      <c r="F6" s="11"/>
      <c r="G6" s="11"/>
      <c r="H6" s="11"/>
      <c r="I6" s="11"/>
      <c r="J6" s="11"/>
      <c r="K6" s="12"/>
      <c r="S6" s="27"/>
    </row>
    <row r="7" spans="1:38" x14ac:dyDescent="0.2">
      <c r="B7" s="10" t="s">
        <v>45</v>
      </c>
      <c r="C7" s="11"/>
      <c r="D7" s="11"/>
      <c r="E7" s="11"/>
      <c r="F7" s="11"/>
      <c r="G7" s="11"/>
      <c r="H7" s="11"/>
      <c r="I7" s="11"/>
      <c r="J7" s="11"/>
      <c r="K7" s="12"/>
      <c r="S7" s="27"/>
    </row>
    <row r="8" spans="1:38" x14ac:dyDescent="0.2">
      <c r="B8" s="10"/>
      <c r="C8" s="11"/>
      <c r="D8" s="11"/>
      <c r="E8" s="11"/>
      <c r="F8" s="11"/>
      <c r="G8" s="11"/>
      <c r="H8" s="11"/>
      <c r="I8" s="11"/>
      <c r="J8" s="11"/>
      <c r="K8" s="12"/>
      <c r="S8" s="27"/>
    </row>
    <row r="9" spans="1:38" x14ac:dyDescent="0.2">
      <c r="B9" s="28"/>
      <c r="C9" s="29"/>
      <c r="D9" s="29"/>
      <c r="E9" s="29"/>
      <c r="F9" s="29"/>
      <c r="G9" s="29"/>
      <c r="H9" s="29"/>
      <c r="I9" s="29"/>
      <c r="J9" s="29"/>
      <c r="K9" s="30"/>
    </row>
    <row r="11" spans="1:38" ht="23.25" customHeight="1" x14ac:dyDescent="0.2">
      <c r="A11" s="46" t="s">
        <v>8</v>
      </c>
      <c r="B11" s="46"/>
      <c r="C11" s="46"/>
      <c r="D11" s="45">
        <f>IF(D12&lt;=0.0705*SUM(AJ23:AJ31),3*D12,IF(D12&lt;=0.2*SUM(AJ23:AJ31),5*D12,SUM(AJ23:AJ31)))</f>
        <v>0</v>
      </c>
    </row>
    <row r="12" spans="1:38" ht="15" x14ac:dyDescent="0.2">
      <c r="A12" s="46" t="s">
        <v>9</v>
      </c>
      <c r="B12" s="46"/>
      <c r="C12" s="46"/>
      <c r="D12" s="44">
        <f>SQRT(D13+D14)</f>
        <v>0</v>
      </c>
    </row>
    <row r="13" spans="1:38" ht="15" x14ac:dyDescent="0.2">
      <c r="A13" s="46" t="s">
        <v>10</v>
      </c>
      <c r="B13" s="46"/>
      <c r="C13" s="46"/>
      <c r="D13" s="44">
        <f t="array" ref="D13">MMULT(MMULT(TRANSPOSE(AJ23:AJ31),X23:AF31),AJ23:AJ31)</f>
        <v>0</v>
      </c>
    </row>
    <row r="14" spans="1:38" ht="15" x14ac:dyDescent="0.2">
      <c r="A14" s="46" t="s">
        <v>11</v>
      </c>
      <c r="B14" s="46"/>
      <c r="C14" s="46"/>
      <c r="D14" s="44">
        <f>SUMPRODUCT(T22:T111,U22:U111)</f>
        <v>0</v>
      </c>
      <c r="K14" s="31"/>
      <c r="L14" s="31"/>
      <c r="M14" s="31"/>
    </row>
    <row r="20" spans="1:36" ht="9.75" customHeight="1" x14ac:dyDescent="0.2">
      <c r="E20" s="23"/>
    </row>
    <row r="21" spans="1:36" ht="84" customHeight="1" x14ac:dyDescent="0.2">
      <c r="A21" s="32" t="s">
        <v>26</v>
      </c>
      <c r="B21" s="32" t="s">
        <v>1</v>
      </c>
      <c r="C21" s="32" t="s">
        <v>7</v>
      </c>
      <c r="D21" s="32" t="s">
        <v>14</v>
      </c>
      <c r="E21" s="32" t="s">
        <v>2</v>
      </c>
      <c r="F21" s="32" t="s">
        <v>33</v>
      </c>
      <c r="G21" s="32" t="s">
        <v>34</v>
      </c>
      <c r="H21" s="32" t="s">
        <v>35</v>
      </c>
      <c r="I21" s="32" t="s">
        <v>36</v>
      </c>
      <c r="J21" s="32" t="s">
        <v>30</v>
      </c>
      <c r="K21" s="32" t="s">
        <v>37</v>
      </c>
      <c r="L21" s="32" t="s">
        <v>31</v>
      </c>
      <c r="M21" s="32" t="s">
        <v>38</v>
      </c>
      <c r="N21" s="32" t="s">
        <v>39</v>
      </c>
      <c r="O21" s="32" t="s">
        <v>40</v>
      </c>
      <c r="P21" s="32" t="s">
        <v>29</v>
      </c>
      <c r="Q21" s="32" t="s">
        <v>32</v>
      </c>
      <c r="R21" s="32" t="s">
        <v>12</v>
      </c>
      <c r="S21" s="32" t="s">
        <v>23</v>
      </c>
      <c r="T21" s="32" t="s">
        <v>46</v>
      </c>
      <c r="U21" s="32" t="s">
        <v>24</v>
      </c>
      <c r="W21" s="32" t="s">
        <v>25</v>
      </c>
      <c r="X21" s="33"/>
      <c r="Z21" s="33"/>
      <c r="AA21" s="33"/>
    </row>
    <row r="22" spans="1:36" s="27" customFormat="1" ht="44.25" customHeight="1" x14ac:dyDescent="0.2">
      <c r="A22" s="34">
        <v>1</v>
      </c>
      <c r="B22" s="37"/>
      <c r="C22" s="37"/>
      <c r="D22" s="32" t="s">
        <v>13</v>
      </c>
      <c r="E22" s="32">
        <v>2.0000000000000002E-5</v>
      </c>
      <c r="F22" s="34"/>
      <c r="G22" s="37"/>
      <c r="H22" s="37"/>
      <c r="I22" s="44" t="str">
        <f>IF(F22="pożyczka hipoteczna",0,IF(F22="umowa ograniczania ryzyka","wprowadź wartość w kolumnie J",IF(F22="pozostałe","wprowadź wartość w kolumnie Q","określ rodzaj kontraktu w  kolumnie F")))</f>
        <v>określ rodzaj kontraktu w  kolumnie F</v>
      </c>
      <c r="J22" s="37"/>
      <c r="K22" s="44" t="str">
        <f>IF(F22="pożyczka hipoteczna",0.8,IF(F22="umowa ograniczania ryzyka","uzupełnij kolumnę L",IF(F22="pozostałe","wprowadź wartośc w kolumnie Q","określ rodzaj kontraktu w kolumnie F")))</f>
        <v>określ rodzaj kontraktu w kolumnie F</v>
      </c>
      <c r="L22" s="37"/>
      <c r="M22" s="44" t="str">
        <f>IF(L22="nie",100%,IF(L22="tak",O22,IF(OR(F22="pożyczka hipoteczna",F22="pozostałe"),"nie dotyczy","uzupełnij kolumnę L lub F")))</f>
        <v>uzupełnij kolumnę L lub F</v>
      </c>
      <c r="N22" s="37"/>
      <c r="O22" s="44" t="str">
        <f>IF(OR(AND(F22="umowa ograniczania ryzyka",H22="tak"),AND(F22="umowa ograniczania ryzyka",G22="tak")),0.9,IF(AND(F22="umowa ograniczania ryzyka",G22="nie",H22="nie"),0.5,IF(AND(F22="umowa ograniczania ryzyka",OR(G22="",H22="")),"uzupełnij kolumny G i/lub H",IF(F22="pożyczka hipoteczna",1,IF(F22="pozostałe","wprowadź wartość w kolumnie Q","określ rodzaj kontraktu w kolumnie F")))))</f>
        <v>określ rodzaj kontraktu w kolumnie F</v>
      </c>
      <c r="P22" s="44">
        <f>IF(F22="pozostałe","nie dotyczy",IF(F22="umowa ograniczania ryzyka", MAX(O22*(C22+J22)-M22*N22,0),IF(F22="pożyczka hipoteczna",MAX(O22*(C22+I22)-K22*N22,0),0)))</f>
        <v>0</v>
      </c>
      <c r="Q22" s="37"/>
      <c r="R22" s="44">
        <f>IF(F22="pozostałe", Q22^2,P22^2)</f>
        <v>0</v>
      </c>
      <c r="S22" s="42"/>
      <c r="T22" s="42"/>
      <c r="U22" s="42"/>
      <c r="W22" s="42"/>
      <c r="X22" s="32" t="s">
        <v>0</v>
      </c>
      <c r="Y22" s="32" t="s">
        <v>15</v>
      </c>
      <c r="Z22" s="32" t="s">
        <v>16</v>
      </c>
      <c r="AA22" s="32" t="s">
        <v>20</v>
      </c>
      <c r="AB22" s="32" t="s">
        <v>19</v>
      </c>
      <c r="AC22" s="32" t="s">
        <v>17</v>
      </c>
      <c r="AD22" s="32" t="s">
        <v>18</v>
      </c>
      <c r="AE22" s="32" t="s">
        <v>21</v>
      </c>
      <c r="AF22" s="32" t="s">
        <v>22</v>
      </c>
      <c r="AG22" s="3" t="s">
        <v>6</v>
      </c>
      <c r="AH22" s="3" t="s">
        <v>4</v>
      </c>
      <c r="AJ22" s="32" t="s">
        <v>23</v>
      </c>
    </row>
    <row r="23" spans="1:36" ht="37.5" customHeight="1" x14ac:dyDescent="0.2">
      <c r="A23" s="35">
        <v>2</v>
      </c>
      <c r="B23" s="37"/>
      <c r="C23" s="37"/>
      <c r="D23" s="42"/>
      <c r="E23" s="32">
        <v>2.0000000000000002E-5</v>
      </c>
      <c r="F23" s="35"/>
      <c r="G23" s="37"/>
      <c r="H23" s="37"/>
      <c r="I23" s="44" t="str">
        <f t="shared" ref="I23:I86" si="0">IF(F23="pożyczka hipoteczna",0,IF(F23="umowa ograniczania ryzyka","wprowadź wartość w kolumnie J",IF(F23="pozostałe","wprowadź wartość w kolumnie Q","określ rodzaj kontraktu w  kolumnie F")))</f>
        <v>określ rodzaj kontraktu w  kolumnie F</v>
      </c>
      <c r="J23" s="37"/>
      <c r="K23" s="44" t="str">
        <f t="shared" ref="K23:K86" si="1">IF(F23="pożyczka hipoteczna",0.8,IF(F23="umowa ograniczania ryzyka","uzupełnij kolumnę L",IF(F23="pozostałe","wprowadź wartośc w kolumnie Q","określ rodzaj kontraktu w kolumnie F")))</f>
        <v>określ rodzaj kontraktu w kolumnie F</v>
      </c>
      <c r="L23" s="37"/>
      <c r="M23" s="44" t="str">
        <f t="shared" ref="M23:M86" si="2">IF(L23="nie",100%,IF(L23="tak",O23,IF(OR(F23="pożyczka hipoteczna",F23="pozostałe"),"nie dotyczy","uzupełnij kolumnę L lub F")))</f>
        <v>uzupełnij kolumnę L lub F</v>
      </c>
      <c r="N23" s="37"/>
      <c r="O23" s="44" t="str">
        <f t="shared" ref="O23:O86" si="3">IF(OR(AND(F23="umowa ograniczania ryzyka",H23="tak"),AND(F23="umowa ograniczania ryzyka",G23="tak")),0.9,IF(AND(F23="umowa ograniczania ryzyka",G23="nie",H23="nie"),0.5,IF(AND(F23="umowa ograniczania ryzyka",OR(G23="",H23="")),"uzupełnij kolumny G i/lub H",IF(F23="pożyczka hipoteczna",1,IF(F23="pozostałe","wprowadź wartość w kolumnie Q","określ rodzaj kontraktu w kolumnie F")))))</f>
        <v>określ rodzaj kontraktu w kolumnie F</v>
      </c>
      <c r="P23" s="44">
        <f t="shared" ref="P23:P86" si="4">IF(F23="pozostałe","nie dotyczy",IF(F23="umowa ograniczania ryzyka", MAX(O23*(C23+J23)-M23*N23,0),IF(F23="pożyczka hipoteczna",MAX(O23*(C23+I23)-K23*N23,0),0)))</f>
        <v>0</v>
      </c>
      <c r="Q23" s="37"/>
      <c r="R23" s="44">
        <f t="shared" ref="R23:R86" si="5">IF(F23="pozostałe", Q23^2,P23^2)</f>
        <v>0</v>
      </c>
      <c r="S23" s="42"/>
      <c r="T23" s="42"/>
      <c r="U23" s="42"/>
      <c r="W23" s="32" t="s">
        <v>0</v>
      </c>
      <c r="X23" s="32">
        <v>0</v>
      </c>
      <c r="Y23" s="44">
        <f>X24</f>
        <v>1.3331911118814919E-5</v>
      </c>
      <c r="Z23" s="44">
        <f>X25</f>
        <v>1.5376852105417008E-5</v>
      </c>
      <c r="AA23" s="44">
        <f>X26</f>
        <v>1.5670520635617816E-5</v>
      </c>
      <c r="AB23" s="44">
        <f>X27</f>
        <v>1.5809835244914774E-5</v>
      </c>
      <c r="AC23" s="44">
        <f>X28</f>
        <v>1.5829620537449852E-5</v>
      </c>
      <c r="AD23" s="44">
        <f>X29</f>
        <v>1.5856509267079955E-5</v>
      </c>
      <c r="AE23" s="44">
        <f>X30</f>
        <v>1.5781633623432256E-5</v>
      </c>
      <c r="AF23" s="44">
        <f>X31</f>
        <v>1.5324597429041958E-5</v>
      </c>
      <c r="AG23" s="1" t="s">
        <v>3</v>
      </c>
      <c r="AH23" s="1" t="s">
        <v>5</v>
      </c>
      <c r="AJ23" s="44">
        <f>S31</f>
        <v>0</v>
      </c>
    </row>
    <row r="24" spans="1:36" ht="37.5" customHeight="1" x14ac:dyDescent="0.2">
      <c r="A24" s="35">
        <v>3</v>
      </c>
      <c r="B24" s="37"/>
      <c r="C24" s="37"/>
      <c r="D24" s="42"/>
      <c r="E24" s="32">
        <v>2.0000000000000002E-5</v>
      </c>
      <c r="F24" s="35"/>
      <c r="G24" s="37"/>
      <c r="H24" s="37"/>
      <c r="I24" s="44" t="str">
        <f t="shared" si="0"/>
        <v>określ rodzaj kontraktu w  kolumnie F</v>
      </c>
      <c r="J24" s="37"/>
      <c r="K24" s="44" t="str">
        <f t="shared" si="1"/>
        <v>określ rodzaj kontraktu w kolumnie F</v>
      </c>
      <c r="L24" s="37"/>
      <c r="M24" s="44" t="str">
        <f t="shared" si="2"/>
        <v>uzupełnij kolumnę L lub F</v>
      </c>
      <c r="N24" s="37" t="str">
        <f t="shared" ref="N24:N86" si="6">IF(F24="pozostałe","nie dotyczy","")</f>
        <v/>
      </c>
      <c r="O24" s="44" t="str">
        <f t="shared" si="3"/>
        <v>określ rodzaj kontraktu w kolumnie F</v>
      </c>
      <c r="P24" s="44">
        <f t="shared" si="4"/>
        <v>0</v>
      </c>
      <c r="Q24" s="37"/>
      <c r="R24" s="44">
        <f t="shared" si="5"/>
        <v>0</v>
      </c>
      <c r="S24" s="42"/>
      <c r="T24" s="42"/>
      <c r="U24" s="42"/>
      <c r="W24" s="32" t="s">
        <v>15</v>
      </c>
      <c r="X24" s="44">
        <f>$E$22*(1-$E$22)*E32*(1-E32)/(1.25*($E$22+E32)-$E$22*E32)</f>
        <v>1.3331911118814919E-5</v>
      </c>
      <c r="Y24" s="32">
        <v>0</v>
      </c>
      <c r="Z24" s="44">
        <f>Y25</f>
        <v>6.6631112074138279E-5</v>
      </c>
      <c r="AA24" s="44">
        <f>Y26</f>
        <v>7.265256382282348E-5</v>
      </c>
      <c r="AB24" s="44">
        <f>Y27</f>
        <v>7.6036284669308161E-5</v>
      </c>
      <c r="AC24" s="44">
        <f>Y28</f>
        <v>7.6613902379702773E-5</v>
      </c>
      <c r="AD24" s="44">
        <f>Y29</f>
        <v>7.8037532355478857E-5</v>
      </c>
      <c r="AE24" s="44">
        <f>Y30</f>
        <v>7.8385157169494449E-5</v>
      </c>
      <c r="AF24" s="44">
        <f>Y31</f>
        <v>7.6475277704361597E-5</v>
      </c>
      <c r="AH24" s="2" t="s">
        <v>28</v>
      </c>
      <c r="AJ24" s="44">
        <f>S41</f>
        <v>0</v>
      </c>
    </row>
    <row r="25" spans="1:36" ht="37.5" customHeight="1" x14ac:dyDescent="0.2">
      <c r="A25" s="35">
        <v>4</v>
      </c>
      <c r="B25" s="37"/>
      <c r="C25" s="37"/>
      <c r="D25" s="42"/>
      <c r="E25" s="32">
        <v>2.0000000000000002E-5</v>
      </c>
      <c r="F25" s="35"/>
      <c r="G25" s="37"/>
      <c r="H25" s="37"/>
      <c r="I25" s="44" t="str">
        <f t="shared" si="0"/>
        <v>określ rodzaj kontraktu w  kolumnie F</v>
      </c>
      <c r="J25" s="37"/>
      <c r="K25" s="44" t="str">
        <f t="shared" si="1"/>
        <v>określ rodzaj kontraktu w kolumnie F</v>
      </c>
      <c r="L25" s="37"/>
      <c r="M25" s="44" t="str">
        <f t="shared" si="2"/>
        <v>uzupełnij kolumnę L lub F</v>
      </c>
      <c r="N25" s="37" t="str">
        <f t="shared" si="6"/>
        <v/>
      </c>
      <c r="O25" s="44" t="str">
        <f t="shared" si="3"/>
        <v>określ rodzaj kontraktu w kolumnie F</v>
      </c>
      <c r="P25" s="44">
        <f t="shared" si="4"/>
        <v>0</v>
      </c>
      <c r="Q25" s="37"/>
      <c r="R25" s="44">
        <f t="shared" si="5"/>
        <v>0</v>
      </c>
      <c r="S25" s="42"/>
      <c r="T25" s="42"/>
      <c r="U25" s="42"/>
      <c r="W25" s="32" t="s">
        <v>16</v>
      </c>
      <c r="X25" s="44">
        <f>$E$22*(1-$E$22)*E42*(1-E42)/(1.25*($E$22+E42)-$E$22*E42)</f>
        <v>1.5376852105417008E-5</v>
      </c>
      <c r="Y25" s="44">
        <f>$E$32*(1-$E$32)*E42*(1-E42)/(1.25*($E$32+E42)-$E$32*E42)</f>
        <v>6.6631112074138279E-5</v>
      </c>
      <c r="Z25" s="32">
        <v>0</v>
      </c>
      <c r="AA25" s="44">
        <f>Z26</f>
        <v>2.6633782341957862E-4</v>
      </c>
      <c r="AB25" s="44">
        <f>Z27</f>
        <v>3.1930249679897575E-4</v>
      </c>
      <c r="AC25" s="44">
        <f>Z28</f>
        <v>3.8300942381562107E-4</v>
      </c>
      <c r="AD25" s="44">
        <f>Z29</f>
        <v>3.6176882502728276E-4</v>
      </c>
      <c r="AE25" s="44">
        <f>Z30</f>
        <v>3.7934797362187088E-4</v>
      </c>
      <c r="AF25" s="44">
        <f>Z31</f>
        <v>3.7872422028352036E-4</v>
      </c>
      <c r="AJ25" s="44">
        <f>S51</f>
        <v>0</v>
      </c>
    </row>
    <row r="26" spans="1:36" ht="37.5" customHeight="1" x14ac:dyDescent="0.2">
      <c r="A26" s="35">
        <v>5</v>
      </c>
      <c r="B26" s="37"/>
      <c r="C26" s="37"/>
      <c r="D26" s="42"/>
      <c r="E26" s="32">
        <v>2.0000000000000002E-5</v>
      </c>
      <c r="F26" s="35"/>
      <c r="G26" s="37"/>
      <c r="H26" s="37"/>
      <c r="I26" s="44" t="str">
        <f t="shared" si="0"/>
        <v>określ rodzaj kontraktu w  kolumnie F</v>
      </c>
      <c r="J26" s="37"/>
      <c r="K26" s="44" t="str">
        <f t="shared" si="1"/>
        <v>określ rodzaj kontraktu w kolumnie F</v>
      </c>
      <c r="L26" s="37"/>
      <c r="M26" s="44" t="str">
        <f t="shared" si="2"/>
        <v>uzupełnij kolumnę L lub F</v>
      </c>
      <c r="N26" s="37" t="str">
        <f t="shared" si="6"/>
        <v/>
      </c>
      <c r="O26" s="44" t="str">
        <f t="shared" si="3"/>
        <v>określ rodzaj kontraktu w kolumnie F</v>
      </c>
      <c r="P26" s="44">
        <f t="shared" si="4"/>
        <v>0</v>
      </c>
      <c r="Q26" s="37"/>
      <c r="R26" s="44">
        <f t="shared" si="5"/>
        <v>0</v>
      </c>
      <c r="S26" s="42"/>
      <c r="T26" s="42"/>
      <c r="U26" s="42"/>
      <c r="W26" s="32" t="s">
        <v>20</v>
      </c>
      <c r="X26" s="44">
        <f>$E$22*(1-$E$22)*E52*(1-E52)/(1.25*($E$22+E52)-$E$22*E52)</f>
        <v>1.5670520635617816E-5</v>
      </c>
      <c r="Y26" s="44">
        <f>$E$32*(1-$E$32)*E52*(1-E52)/(1.25*($E$32+E52)-$E$32*E52)</f>
        <v>7.265256382282348E-5</v>
      </c>
      <c r="Z26" s="44">
        <f>E42*(1-$E42)*$E$52*(1-$E$52)/(1.25*($E42+$E$52)-$E$42*$E$52)</f>
        <v>2.6633782341957862E-4</v>
      </c>
      <c r="AA26" s="32">
        <v>0</v>
      </c>
      <c r="AB26" s="44">
        <f>AA27</f>
        <v>5.3201814300960512E-4</v>
      </c>
      <c r="AC26" s="44">
        <f>AA28</f>
        <v>5.6310522648083631E-4</v>
      </c>
      <c r="AD26" s="44">
        <f>AA29</f>
        <v>6.6311207471647779E-4</v>
      </c>
      <c r="AE26" s="44">
        <f>AA30</f>
        <v>7.2940904052223193E-4</v>
      </c>
      <c r="AF26" s="44">
        <f>AA31</f>
        <v>7.4850396450092008E-4</v>
      </c>
      <c r="AJ26" s="44">
        <f>S61</f>
        <v>0</v>
      </c>
    </row>
    <row r="27" spans="1:36" ht="37.5" customHeight="1" x14ac:dyDescent="0.2">
      <c r="A27" s="35">
        <v>6</v>
      </c>
      <c r="B27" s="37"/>
      <c r="C27" s="37"/>
      <c r="D27" s="42"/>
      <c r="E27" s="32">
        <v>2.0000000000000002E-5</v>
      </c>
      <c r="F27" s="35"/>
      <c r="G27" s="37"/>
      <c r="H27" s="37"/>
      <c r="I27" s="44" t="str">
        <f t="shared" si="0"/>
        <v>określ rodzaj kontraktu w  kolumnie F</v>
      </c>
      <c r="J27" s="37"/>
      <c r="K27" s="44" t="str">
        <f t="shared" si="1"/>
        <v>określ rodzaj kontraktu w kolumnie F</v>
      </c>
      <c r="L27" s="37"/>
      <c r="M27" s="44" t="str">
        <f t="shared" si="2"/>
        <v>uzupełnij kolumnę L lub F</v>
      </c>
      <c r="N27" s="37" t="str">
        <f t="shared" si="6"/>
        <v/>
      </c>
      <c r="O27" s="44" t="str">
        <f t="shared" si="3"/>
        <v>określ rodzaj kontraktu w kolumnie F</v>
      </c>
      <c r="P27" s="44">
        <f t="shared" si="4"/>
        <v>0</v>
      </c>
      <c r="Q27" s="37"/>
      <c r="R27" s="44">
        <f t="shared" si="5"/>
        <v>0</v>
      </c>
      <c r="S27" s="42"/>
      <c r="T27" s="42"/>
      <c r="U27" s="42"/>
      <c r="W27" s="32" t="s">
        <v>19</v>
      </c>
      <c r="X27" s="44">
        <f>$E$22*(1-$E$22)*E62*(1-E62)/(1.25*($E$22+E62)-$E$22*E62)</f>
        <v>1.5809835244914774E-5</v>
      </c>
      <c r="Y27" s="44">
        <f>$E$32*(1-$E$32)*E62*(1-E62)/(1.25*($E$32+E62)-$E$32*E62)</f>
        <v>7.6036284669308161E-5</v>
      </c>
      <c r="Z27" s="44">
        <f>E42*(1-$E42)*$E$62*(1-$E$62)/(1.25*($E42+$E$62)-$E$42*$E$62)</f>
        <v>3.1930249679897575E-4</v>
      </c>
      <c r="AA27" s="44">
        <f>$E$52*(1-$E$52)*$E$62*(1-$E$62)/(1.25*($E$52+$E$62)-$E$52*$E$62)</f>
        <v>5.3201814300960512E-4</v>
      </c>
      <c r="AB27" s="32">
        <v>0</v>
      </c>
      <c r="AC27" s="44">
        <f>AB28</f>
        <v>8.6965042946571551E-4</v>
      </c>
      <c r="AD27" s="44">
        <f>AB29</f>
        <v>1.1361670480549198E-3</v>
      </c>
      <c r="AE27" s="44">
        <f>AB30</f>
        <v>1.3541185626001373E-3</v>
      </c>
      <c r="AF27" s="44">
        <f>AB31</f>
        <v>1.4624175380924473E-3</v>
      </c>
      <c r="AJ27" s="44">
        <f>S71</f>
        <v>0</v>
      </c>
    </row>
    <row r="28" spans="1:36" ht="37.5" customHeight="1" x14ac:dyDescent="0.2">
      <c r="A28" s="35">
        <v>7</v>
      </c>
      <c r="B28" s="37"/>
      <c r="C28" s="37"/>
      <c r="D28" s="42"/>
      <c r="E28" s="32">
        <v>2.0000000000000002E-5</v>
      </c>
      <c r="F28" s="35"/>
      <c r="G28" s="37"/>
      <c r="H28" s="37"/>
      <c r="I28" s="44" t="str">
        <f t="shared" si="0"/>
        <v>określ rodzaj kontraktu w  kolumnie F</v>
      </c>
      <c r="J28" s="37"/>
      <c r="K28" s="44" t="str">
        <f t="shared" si="1"/>
        <v>określ rodzaj kontraktu w kolumnie F</v>
      </c>
      <c r="L28" s="37"/>
      <c r="M28" s="44" t="str">
        <f t="shared" si="2"/>
        <v>uzupełnij kolumnę L lub F</v>
      </c>
      <c r="N28" s="37" t="str">
        <f t="shared" si="6"/>
        <v/>
      </c>
      <c r="O28" s="44" t="str">
        <f t="shared" si="3"/>
        <v>określ rodzaj kontraktu w kolumnie F</v>
      </c>
      <c r="P28" s="44">
        <f t="shared" si="4"/>
        <v>0</v>
      </c>
      <c r="Q28" s="37"/>
      <c r="R28" s="44">
        <f t="shared" si="5"/>
        <v>0</v>
      </c>
      <c r="S28" s="42"/>
      <c r="T28" s="42"/>
      <c r="U28" s="42"/>
      <c r="W28" s="32" t="s">
        <v>17</v>
      </c>
      <c r="X28" s="44">
        <f>$E$22*(1-$E$22)*E72*(1-E72)/(1.25*($E$22+E72)-$E$22*E72)</f>
        <v>1.5829620537449852E-5</v>
      </c>
      <c r="Y28" s="44">
        <f>$E$32*(1-$E$32)*E72*(1-E72)/(1.25*($E$32+E72)-$E$32*E72)</f>
        <v>7.6613902379702773E-5</v>
      </c>
      <c r="Z28" s="44">
        <f>E42*(1-$E42)*$E$72*(1-$E$72)/(1.25*($E42+$E$62)-$E$42*$E$62)</f>
        <v>3.8300942381562107E-4</v>
      </c>
      <c r="AA28" s="44">
        <f>$E$52*(1-$E$52)*$E$72*(1-$E$72)/(1.25*($E$52+$E$72)-$E$52*$E$72)</f>
        <v>5.6310522648083631E-4</v>
      </c>
      <c r="AB28" s="44">
        <f>E62*(1-$E62)*$E$72*(1-$E$72)/(1.25*($E62+$E$72)-$E$62*$E$72)</f>
        <v>8.6965042946571551E-4</v>
      </c>
      <c r="AC28" s="32">
        <v>0</v>
      </c>
      <c r="AD28" s="44">
        <f>AC29</f>
        <v>1.2893855812946521E-3</v>
      </c>
      <c r="AE28" s="44">
        <f>AC30</f>
        <v>1.5795333333333333E-3</v>
      </c>
      <c r="AF28" s="44">
        <f>AC31</f>
        <v>1.7388074935602215E-3</v>
      </c>
      <c r="AJ28" s="44">
        <f>S81</f>
        <v>0</v>
      </c>
    </row>
    <row r="29" spans="1:36" ht="37.5" customHeight="1" x14ac:dyDescent="0.2">
      <c r="A29" s="35" t="s">
        <v>27</v>
      </c>
      <c r="B29" s="37"/>
      <c r="C29" s="37"/>
      <c r="D29" s="42"/>
      <c r="E29" s="32">
        <v>2.0000000000000002E-5</v>
      </c>
      <c r="F29" s="35"/>
      <c r="G29" s="37"/>
      <c r="H29" s="37"/>
      <c r="I29" s="44" t="str">
        <f t="shared" si="0"/>
        <v>określ rodzaj kontraktu w  kolumnie F</v>
      </c>
      <c r="J29" s="37"/>
      <c r="K29" s="44" t="str">
        <f t="shared" si="1"/>
        <v>określ rodzaj kontraktu w kolumnie F</v>
      </c>
      <c r="L29" s="37"/>
      <c r="M29" s="44" t="str">
        <f t="shared" si="2"/>
        <v>uzupełnij kolumnę L lub F</v>
      </c>
      <c r="N29" s="37" t="str">
        <f t="shared" si="6"/>
        <v/>
      </c>
      <c r="O29" s="44" t="str">
        <f t="shared" si="3"/>
        <v>określ rodzaj kontraktu w kolumnie F</v>
      </c>
      <c r="P29" s="44">
        <f t="shared" si="4"/>
        <v>0</v>
      </c>
      <c r="Q29" s="37"/>
      <c r="R29" s="44">
        <f t="shared" si="5"/>
        <v>0</v>
      </c>
      <c r="S29" s="42"/>
      <c r="T29" s="42"/>
      <c r="U29" s="42"/>
      <c r="W29" s="32" t="s">
        <v>18</v>
      </c>
      <c r="X29" s="44">
        <f>$E$22*(1-$E$22)*E82*(1-E82)/(1.25*($E$22+E82)-$E$22*E82)</f>
        <v>1.5856509267079955E-5</v>
      </c>
      <c r="Y29" s="44">
        <f>$E$32*(1-$E$32)*E82*(1-E82)/(1.25*($E$32+E82)-$E$32*E82)</f>
        <v>7.8037532355478857E-5</v>
      </c>
      <c r="Z29" s="44">
        <f>E42*(1-$E42)*$E$82*(1-$E$82)/(1.25*($E42+$E$82)-$E$42*$E$82)</f>
        <v>3.6176882502728276E-4</v>
      </c>
      <c r="AA29" s="44">
        <f>$E$52*(1-$E$52)*$E$82*(1-$E$82)/(1.25*($E$52+$E$82)-$E$52*$E$82)</f>
        <v>6.6311207471647779E-4</v>
      </c>
      <c r="AB29" s="44">
        <f>E62*(1-$E62)*$E$82*(1-$E$82)/(1.25*($E62+$E$82)-$E$62*$E$82)</f>
        <v>1.1361670480549198E-3</v>
      </c>
      <c r="AC29" s="44">
        <f>E72*(1-$E72)*$E$82*(1-$E$82)/(1.25*($E72+$E$82)-$E$72*$E$82)</f>
        <v>1.2893855812946521E-3</v>
      </c>
      <c r="AD29" s="32">
        <v>0</v>
      </c>
      <c r="AE29" s="44">
        <f>AD30</f>
        <v>2.7835582822085892E-3</v>
      </c>
      <c r="AF29" s="44">
        <f>AD31</f>
        <v>3.4181484930124731E-3</v>
      </c>
      <c r="AJ29" s="44">
        <f>S91</f>
        <v>0</v>
      </c>
    </row>
    <row r="30" spans="1:36" ht="37.5" customHeight="1" x14ac:dyDescent="0.2">
      <c r="A30" s="35" t="s">
        <v>27</v>
      </c>
      <c r="B30" s="37"/>
      <c r="C30" s="37"/>
      <c r="D30" s="42"/>
      <c r="E30" s="32">
        <v>2.0000000000000002E-5</v>
      </c>
      <c r="F30" s="35"/>
      <c r="G30" s="37"/>
      <c r="H30" s="37"/>
      <c r="I30" s="44" t="str">
        <f t="shared" si="0"/>
        <v>określ rodzaj kontraktu w  kolumnie F</v>
      </c>
      <c r="J30" s="37"/>
      <c r="K30" s="44" t="str">
        <f t="shared" si="1"/>
        <v>określ rodzaj kontraktu w kolumnie F</v>
      </c>
      <c r="L30" s="37"/>
      <c r="M30" s="44" t="str">
        <f t="shared" si="2"/>
        <v>uzupełnij kolumnę L lub F</v>
      </c>
      <c r="N30" s="37" t="str">
        <f t="shared" si="6"/>
        <v/>
      </c>
      <c r="O30" s="44" t="str">
        <f t="shared" si="3"/>
        <v>określ rodzaj kontraktu w kolumnie F</v>
      </c>
      <c r="P30" s="44">
        <f t="shared" si="4"/>
        <v>0</v>
      </c>
      <c r="Q30" s="37"/>
      <c r="R30" s="44">
        <f t="shared" si="5"/>
        <v>0</v>
      </c>
      <c r="S30" s="42"/>
      <c r="T30" s="42"/>
      <c r="U30" s="42"/>
      <c r="W30" s="32" t="s">
        <v>21</v>
      </c>
      <c r="X30" s="44">
        <f>$E$22*(1-$E$22)*E92*(1-E92)/(1.25*($E$22+E92)-$E$22*E92)</f>
        <v>1.5781633623432256E-5</v>
      </c>
      <c r="Y30" s="44">
        <f>$E$32*(1-$E$32)*E92*(1-E92)/(1.25*($E$32+E92)-$E$32*E92)</f>
        <v>7.8385157169494449E-5</v>
      </c>
      <c r="Z30" s="44">
        <f>E42*(1-$E42)*$E$92*(1-$E$92)/(1.25*($E42+$E$92)-$E$42*$E$92)</f>
        <v>3.7934797362187088E-4</v>
      </c>
      <c r="AA30" s="44">
        <f>$E$52*(1-$E$52)*$E$92*(1-$E$92)/(1.25*($E$52+$E$92)-$E$52*$E$92)</f>
        <v>7.2940904052223193E-4</v>
      </c>
      <c r="AB30" s="44">
        <f>E62*(1-$E62)*$E$92*(1-$E$92)/(1.25*($E62+$E$92)-$E$62*$E$92)</f>
        <v>1.3541185626001373E-3</v>
      </c>
      <c r="AC30" s="44">
        <f>E72*(1-$E72)*$E$92*(1-$E$92)/(1.25*($E72+$E$92)-$E$72*$E$92)</f>
        <v>1.5795333333333333E-3</v>
      </c>
      <c r="AD30" s="44">
        <f>E82*(1-$E82)*$E$92*(1-$E$92)/(1.25*($E82+$E$92)-$E$82*$E$92)</f>
        <v>2.7835582822085892E-3</v>
      </c>
      <c r="AE30" s="32">
        <v>0</v>
      </c>
      <c r="AF30" s="44">
        <f>AE31</f>
        <v>7.112717731474886E-3</v>
      </c>
      <c r="AJ30" s="44">
        <f>S101</f>
        <v>0</v>
      </c>
    </row>
    <row r="31" spans="1:36" ht="37.5" customHeight="1" x14ac:dyDescent="0.2">
      <c r="A31" s="35" t="s">
        <v>27</v>
      </c>
      <c r="B31" s="37"/>
      <c r="C31" s="37"/>
      <c r="D31" s="42"/>
      <c r="E31" s="32">
        <v>2.0000000000000002E-5</v>
      </c>
      <c r="F31" s="35"/>
      <c r="G31" s="37"/>
      <c r="H31" s="37"/>
      <c r="I31" s="44" t="str">
        <f t="shared" si="0"/>
        <v>określ rodzaj kontraktu w  kolumnie F</v>
      </c>
      <c r="J31" s="37"/>
      <c r="K31" s="44" t="str">
        <f t="shared" si="1"/>
        <v>określ rodzaj kontraktu w kolumnie F</v>
      </c>
      <c r="L31" s="37"/>
      <c r="M31" s="44" t="str">
        <f t="shared" si="2"/>
        <v>uzupełnij kolumnę L lub F</v>
      </c>
      <c r="N31" s="37" t="str">
        <f t="shared" si="6"/>
        <v/>
      </c>
      <c r="O31" s="44" t="str">
        <f t="shared" si="3"/>
        <v>określ rodzaj kontraktu w kolumnie F</v>
      </c>
      <c r="P31" s="44">
        <f t="shared" si="4"/>
        <v>0</v>
      </c>
      <c r="Q31" s="37"/>
      <c r="R31" s="44">
        <f t="shared" si="5"/>
        <v>0</v>
      </c>
      <c r="S31" s="44">
        <f>SUM(P22:Q31)</f>
        <v>0</v>
      </c>
      <c r="T31" s="44">
        <f>SUM(R22:R31)</f>
        <v>0</v>
      </c>
      <c r="U31" s="44">
        <f>1.5*E31*(1-E31)/(2.5-E31)</f>
        <v>1.1999855998847993E-5</v>
      </c>
      <c r="W31" s="32" t="s">
        <v>22</v>
      </c>
      <c r="X31" s="44">
        <f>$E$22*(1-$E$22)*$E$102*(1-$E$102)/(1.25*($E$22+$E$102)-$E$22*$E$102)</f>
        <v>1.5324597429041958E-5</v>
      </c>
      <c r="Y31" s="44">
        <f>E32*(1-$E32)*$E$102*(1-$E$102)/(1.25*($E32+$E$102)-$E$32*$E$102)</f>
        <v>7.6475277704361597E-5</v>
      </c>
      <c r="Z31" s="44">
        <f>E42*(1-$E42)*$E$102*(1-$E$102)/(1.25*($E42+$E$102)-$E$42*$E$102)</f>
        <v>3.7872422028352036E-4</v>
      </c>
      <c r="AA31" s="44">
        <f>$E$52*(1-$E$52)*$E$102*(1-$E$102)/(1.25*($E$52+$E$102)-$E$52*$E$102)</f>
        <v>7.4850396450092008E-4</v>
      </c>
      <c r="AB31" s="44">
        <f>E62*(1-$E62)*$E$102*(1-$E$102)/(1.25*($E62+$E$102)-$E$62*$E$102)</f>
        <v>1.4624175380924473E-3</v>
      </c>
      <c r="AC31" s="44">
        <f>E72*(1-$E72)*$E$102*(1-$E$102)/(1.25*($E72+$E$102)-$E$72*$E$102)</f>
        <v>1.7388074935602215E-3</v>
      </c>
      <c r="AD31" s="44">
        <f>E82*(1-$E82)*$E$102*(1-$E$102)/(1.25*($E82+$E$102)-$E$82*$E$102)</f>
        <v>3.4181484930124731E-3</v>
      </c>
      <c r="AE31" s="44">
        <f>E92*(1-$E92)*$E$102*(1-$E$102)/(1.25*($E92+$E$102)-$E$92*$E$102)</f>
        <v>7.112717731474886E-3</v>
      </c>
      <c r="AF31" s="32">
        <v>0</v>
      </c>
      <c r="AJ31" s="44">
        <f>S111</f>
        <v>0</v>
      </c>
    </row>
    <row r="32" spans="1:36" ht="37.5" customHeight="1" x14ac:dyDescent="0.2">
      <c r="A32" s="35">
        <v>1</v>
      </c>
      <c r="B32" s="37"/>
      <c r="C32" s="37"/>
      <c r="D32" s="43" t="s">
        <v>15</v>
      </c>
      <c r="E32" s="32">
        <v>1E-4</v>
      </c>
      <c r="F32" s="35"/>
      <c r="G32" s="37"/>
      <c r="H32" s="37"/>
      <c r="I32" s="44" t="str">
        <f t="shared" si="0"/>
        <v>określ rodzaj kontraktu w  kolumnie F</v>
      </c>
      <c r="J32" s="37"/>
      <c r="K32" s="44" t="str">
        <f t="shared" si="1"/>
        <v>określ rodzaj kontraktu w kolumnie F</v>
      </c>
      <c r="L32" s="37"/>
      <c r="M32" s="44" t="str">
        <f t="shared" si="2"/>
        <v>uzupełnij kolumnę L lub F</v>
      </c>
      <c r="N32" s="37" t="str">
        <f t="shared" si="6"/>
        <v/>
      </c>
      <c r="O32" s="44" t="str">
        <f t="shared" si="3"/>
        <v>określ rodzaj kontraktu w kolumnie F</v>
      </c>
      <c r="P32" s="44">
        <f t="shared" si="4"/>
        <v>0</v>
      </c>
      <c r="Q32" s="37"/>
      <c r="R32" s="44">
        <f t="shared" si="5"/>
        <v>0</v>
      </c>
      <c r="S32" s="42"/>
      <c r="T32" s="42"/>
      <c r="U32" s="42"/>
      <c r="Z32" s="36"/>
      <c r="AA32" s="36"/>
      <c r="AB32" s="36"/>
    </row>
    <row r="33" spans="1:21" ht="37.5" customHeight="1" x14ac:dyDescent="0.2">
      <c r="A33" s="35">
        <v>2</v>
      </c>
      <c r="B33" s="37"/>
      <c r="C33" s="37"/>
      <c r="D33" s="42"/>
      <c r="E33" s="32">
        <v>1E-4</v>
      </c>
      <c r="F33" s="35"/>
      <c r="G33" s="37"/>
      <c r="H33" s="37"/>
      <c r="I33" s="44" t="str">
        <f t="shared" si="0"/>
        <v>określ rodzaj kontraktu w  kolumnie F</v>
      </c>
      <c r="J33" s="37"/>
      <c r="K33" s="44" t="str">
        <f t="shared" si="1"/>
        <v>określ rodzaj kontraktu w kolumnie F</v>
      </c>
      <c r="L33" s="37"/>
      <c r="M33" s="44" t="str">
        <f t="shared" si="2"/>
        <v>uzupełnij kolumnę L lub F</v>
      </c>
      <c r="N33" s="37"/>
      <c r="O33" s="44" t="str">
        <f t="shared" si="3"/>
        <v>określ rodzaj kontraktu w kolumnie F</v>
      </c>
      <c r="P33" s="44">
        <f t="shared" si="4"/>
        <v>0</v>
      </c>
      <c r="Q33" s="37"/>
      <c r="R33" s="44">
        <f t="shared" si="5"/>
        <v>0</v>
      </c>
      <c r="S33" s="42"/>
      <c r="T33" s="42"/>
      <c r="U33" s="42"/>
    </row>
    <row r="34" spans="1:21" ht="37.5" customHeight="1" x14ac:dyDescent="0.2">
      <c r="A34" s="35">
        <v>3</v>
      </c>
      <c r="B34" s="37"/>
      <c r="C34" s="37"/>
      <c r="D34" s="42"/>
      <c r="E34" s="32">
        <v>1E-4</v>
      </c>
      <c r="F34" s="35"/>
      <c r="G34" s="37"/>
      <c r="H34" s="37"/>
      <c r="I34" s="44" t="str">
        <f t="shared" si="0"/>
        <v>określ rodzaj kontraktu w  kolumnie F</v>
      </c>
      <c r="J34" s="37"/>
      <c r="K34" s="44" t="str">
        <f t="shared" si="1"/>
        <v>określ rodzaj kontraktu w kolumnie F</v>
      </c>
      <c r="L34" s="37"/>
      <c r="M34" s="44" t="str">
        <f t="shared" si="2"/>
        <v>uzupełnij kolumnę L lub F</v>
      </c>
      <c r="N34" s="37" t="str">
        <f t="shared" si="6"/>
        <v/>
      </c>
      <c r="O34" s="44" t="str">
        <f t="shared" si="3"/>
        <v>określ rodzaj kontraktu w kolumnie F</v>
      </c>
      <c r="P34" s="44">
        <f t="shared" si="4"/>
        <v>0</v>
      </c>
      <c r="Q34" s="37"/>
      <c r="R34" s="44">
        <f t="shared" si="5"/>
        <v>0</v>
      </c>
      <c r="S34" s="42"/>
      <c r="T34" s="42"/>
      <c r="U34" s="42"/>
    </row>
    <row r="35" spans="1:21" ht="37.5" customHeight="1" x14ac:dyDescent="0.2">
      <c r="A35" s="35">
        <v>4</v>
      </c>
      <c r="B35" s="37"/>
      <c r="C35" s="37"/>
      <c r="D35" s="42"/>
      <c r="E35" s="32">
        <v>1E-4</v>
      </c>
      <c r="F35" s="35"/>
      <c r="G35" s="37"/>
      <c r="H35" s="37"/>
      <c r="I35" s="44" t="str">
        <f t="shared" si="0"/>
        <v>określ rodzaj kontraktu w  kolumnie F</v>
      </c>
      <c r="J35" s="37"/>
      <c r="K35" s="44" t="str">
        <f t="shared" si="1"/>
        <v>określ rodzaj kontraktu w kolumnie F</v>
      </c>
      <c r="L35" s="37"/>
      <c r="M35" s="44" t="str">
        <f t="shared" si="2"/>
        <v>uzupełnij kolumnę L lub F</v>
      </c>
      <c r="N35" s="37" t="str">
        <f t="shared" si="6"/>
        <v/>
      </c>
      <c r="O35" s="44" t="str">
        <f t="shared" si="3"/>
        <v>określ rodzaj kontraktu w kolumnie F</v>
      </c>
      <c r="P35" s="44">
        <f t="shared" si="4"/>
        <v>0</v>
      </c>
      <c r="Q35" s="37"/>
      <c r="R35" s="44">
        <f t="shared" si="5"/>
        <v>0</v>
      </c>
      <c r="S35" s="42"/>
      <c r="T35" s="42"/>
      <c r="U35" s="42"/>
    </row>
    <row r="36" spans="1:21" ht="37.5" customHeight="1" x14ac:dyDescent="0.2">
      <c r="A36" s="35">
        <v>5</v>
      </c>
      <c r="B36" s="37"/>
      <c r="C36" s="37"/>
      <c r="D36" s="42"/>
      <c r="E36" s="32">
        <v>1E-4</v>
      </c>
      <c r="F36" s="35"/>
      <c r="G36" s="37"/>
      <c r="H36" s="37"/>
      <c r="I36" s="44" t="str">
        <f t="shared" si="0"/>
        <v>określ rodzaj kontraktu w  kolumnie F</v>
      </c>
      <c r="J36" s="37"/>
      <c r="K36" s="44" t="str">
        <f t="shared" si="1"/>
        <v>określ rodzaj kontraktu w kolumnie F</v>
      </c>
      <c r="L36" s="37"/>
      <c r="M36" s="44" t="str">
        <f t="shared" si="2"/>
        <v>uzupełnij kolumnę L lub F</v>
      </c>
      <c r="N36" s="37" t="str">
        <f t="shared" si="6"/>
        <v/>
      </c>
      <c r="O36" s="44" t="str">
        <f t="shared" si="3"/>
        <v>określ rodzaj kontraktu w kolumnie F</v>
      </c>
      <c r="P36" s="44">
        <f t="shared" si="4"/>
        <v>0</v>
      </c>
      <c r="Q36" s="37"/>
      <c r="R36" s="44">
        <f t="shared" si="5"/>
        <v>0</v>
      </c>
      <c r="S36" s="42"/>
      <c r="T36" s="42"/>
      <c r="U36" s="42"/>
    </row>
    <row r="37" spans="1:21" ht="37.5" customHeight="1" x14ac:dyDescent="0.2">
      <c r="A37" s="35">
        <v>6</v>
      </c>
      <c r="B37" s="37"/>
      <c r="C37" s="37"/>
      <c r="D37" s="42"/>
      <c r="E37" s="32">
        <v>1E-4</v>
      </c>
      <c r="F37" s="35"/>
      <c r="G37" s="37"/>
      <c r="H37" s="37"/>
      <c r="I37" s="44" t="str">
        <f t="shared" si="0"/>
        <v>określ rodzaj kontraktu w  kolumnie F</v>
      </c>
      <c r="J37" s="37"/>
      <c r="K37" s="44" t="str">
        <f t="shared" si="1"/>
        <v>określ rodzaj kontraktu w kolumnie F</v>
      </c>
      <c r="L37" s="37"/>
      <c r="M37" s="44" t="str">
        <f t="shared" si="2"/>
        <v>uzupełnij kolumnę L lub F</v>
      </c>
      <c r="N37" s="37" t="str">
        <f t="shared" si="6"/>
        <v/>
      </c>
      <c r="O37" s="44" t="str">
        <f t="shared" si="3"/>
        <v>określ rodzaj kontraktu w kolumnie F</v>
      </c>
      <c r="P37" s="44">
        <f t="shared" si="4"/>
        <v>0</v>
      </c>
      <c r="Q37" s="37"/>
      <c r="R37" s="44">
        <f t="shared" si="5"/>
        <v>0</v>
      </c>
      <c r="S37" s="42"/>
      <c r="T37" s="42"/>
      <c r="U37" s="42"/>
    </row>
    <row r="38" spans="1:21" ht="37.5" customHeight="1" x14ac:dyDescent="0.2">
      <c r="A38" s="35">
        <v>7</v>
      </c>
      <c r="B38" s="37"/>
      <c r="C38" s="37"/>
      <c r="D38" s="42"/>
      <c r="E38" s="32">
        <v>1E-4</v>
      </c>
      <c r="F38" s="35"/>
      <c r="G38" s="37"/>
      <c r="H38" s="37"/>
      <c r="I38" s="44" t="str">
        <f t="shared" si="0"/>
        <v>określ rodzaj kontraktu w  kolumnie F</v>
      </c>
      <c r="J38" s="37"/>
      <c r="K38" s="44" t="str">
        <f t="shared" si="1"/>
        <v>określ rodzaj kontraktu w kolumnie F</v>
      </c>
      <c r="L38" s="37"/>
      <c r="M38" s="44" t="str">
        <f t="shared" si="2"/>
        <v>uzupełnij kolumnę L lub F</v>
      </c>
      <c r="N38" s="37" t="str">
        <f t="shared" si="6"/>
        <v/>
      </c>
      <c r="O38" s="44" t="str">
        <f t="shared" si="3"/>
        <v>określ rodzaj kontraktu w kolumnie F</v>
      </c>
      <c r="P38" s="44">
        <f t="shared" si="4"/>
        <v>0</v>
      </c>
      <c r="Q38" s="37"/>
      <c r="R38" s="44">
        <f t="shared" si="5"/>
        <v>0</v>
      </c>
      <c r="S38" s="42"/>
      <c r="T38" s="42"/>
      <c r="U38" s="42"/>
    </row>
    <row r="39" spans="1:21" ht="37.5" customHeight="1" x14ac:dyDescent="0.2">
      <c r="A39" s="35" t="s">
        <v>27</v>
      </c>
      <c r="B39" s="37"/>
      <c r="C39" s="37"/>
      <c r="D39" s="42"/>
      <c r="E39" s="32">
        <v>1E-4</v>
      </c>
      <c r="F39" s="35"/>
      <c r="G39" s="37"/>
      <c r="H39" s="37"/>
      <c r="I39" s="44" t="str">
        <f t="shared" si="0"/>
        <v>określ rodzaj kontraktu w  kolumnie F</v>
      </c>
      <c r="J39" s="37"/>
      <c r="K39" s="44" t="str">
        <f t="shared" si="1"/>
        <v>określ rodzaj kontraktu w kolumnie F</v>
      </c>
      <c r="L39" s="37"/>
      <c r="M39" s="44" t="str">
        <f t="shared" si="2"/>
        <v>uzupełnij kolumnę L lub F</v>
      </c>
      <c r="N39" s="37" t="str">
        <f t="shared" si="6"/>
        <v/>
      </c>
      <c r="O39" s="44" t="str">
        <f t="shared" si="3"/>
        <v>określ rodzaj kontraktu w kolumnie F</v>
      </c>
      <c r="P39" s="44">
        <f t="shared" si="4"/>
        <v>0</v>
      </c>
      <c r="Q39" s="37"/>
      <c r="R39" s="44">
        <f t="shared" si="5"/>
        <v>0</v>
      </c>
      <c r="S39" s="42"/>
      <c r="T39" s="42"/>
      <c r="U39" s="42"/>
    </row>
    <row r="40" spans="1:21" ht="37.5" customHeight="1" x14ac:dyDescent="0.2">
      <c r="A40" s="35" t="s">
        <v>27</v>
      </c>
      <c r="B40" s="37"/>
      <c r="C40" s="37"/>
      <c r="D40" s="42"/>
      <c r="E40" s="32">
        <v>1E-4</v>
      </c>
      <c r="F40" s="35"/>
      <c r="G40" s="37"/>
      <c r="H40" s="37"/>
      <c r="I40" s="44" t="str">
        <f t="shared" si="0"/>
        <v>określ rodzaj kontraktu w  kolumnie F</v>
      </c>
      <c r="J40" s="37"/>
      <c r="K40" s="44" t="str">
        <f t="shared" si="1"/>
        <v>określ rodzaj kontraktu w kolumnie F</v>
      </c>
      <c r="L40" s="37"/>
      <c r="M40" s="44" t="str">
        <f t="shared" si="2"/>
        <v>uzupełnij kolumnę L lub F</v>
      </c>
      <c r="N40" s="37" t="str">
        <f t="shared" si="6"/>
        <v/>
      </c>
      <c r="O40" s="44" t="str">
        <f t="shared" si="3"/>
        <v>określ rodzaj kontraktu w kolumnie F</v>
      </c>
      <c r="P40" s="44">
        <f t="shared" si="4"/>
        <v>0</v>
      </c>
      <c r="Q40" s="37"/>
      <c r="R40" s="44">
        <f t="shared" si="5"/>
        <v>0</v>
      </c>
      <c r="S40" s="42"/>
      <c r="T40" s="42"/>
      <c r="U40" s="42"/>
    </row>
    <row r="41" spans="1:21" ht="37.5" customHeight="1" x14ac:dyDescent="0.2">
      <c r="A41" s="35" t="s">
        <v>27</v>
      </c>
      <c r="B41" s="37"/>
      <c r="C41" s="37"/>
      <c r="D41" s="42"/>
      <c r="E41" s="32">
        <v>1E-4</v>
      </c>
      <c r="F41" s="35"/>
      <c r="G41" s="37"/>
      <c r="H41" s="37"/>
      <c r="I41" s="44" t="str">
        <f t="shared" si="0"/>
        <v>określ rodzaj kontraktu w  kolumnie F</v>
      </c>
      <c r="J41" s="37"/>
      <c r="K41" s="44" t="str">
        <f t="shared" si="1"/>
        <v>określ rodzaj kontraktu w kolumnie F</v>
      </c>
      <c r="L41" s="37"/>
      <c r="M41" s="44" t="str">
        <f t="shared" si="2"/>
        <v>uzupełnij kolumnę L lub F</v>
      </c>
      <c r="N41" s="37" t="str">
        <f t="shared" si="6"/>
        <v/>
      </c>
      <c r="O41" s="44" t="str">
        <f t="shared" si="3"/>
        <v>określ rodzaj kontraktu w kolumnie F</v>
      </c>
      <c r="P41" s="44">
        <f t="shared" si="4"/>
        <v>0</v>
      </c>
      <c r="Q41" s="37"/>
      <c r="R41" s="44">
        <f t="shared" si="5"/>
        <v>0</v>
      </c>
      <c r="S41" s="44">
        <f>SUM(P32:Q41)</f>
        <v>0</v>
      </c>
      <c r="T41" s="44">
        <f>SUM(R32:R41)</f>
        <v>0</v>
      </c>
      <c r="U41" s="44">
        <f>1.5*E41*(1-E41)/(2.5-E41)</f>
        <v>5.9996399855994255E-5</v>
      </c>
    </row>
    <row r="42" spans="1:21" ht="37.5" customHeight="1" x14ac:dyDescent="0.2">
      <c r="A42" s="35">
        <v>1</v>
      </c>
      <c r="B42" s="37"/>
      <c r="C42" s="37"/>
      <c r="D42" s="43" t="s">
        <v>16</v>
      </c>
      <c r="E42" s="32">
        <v>5.0000000000000001E-4</v>
      </c>
      <c r="F42" s="35"/>
      <c r="G42" s="37"/>
      <c r="H42" s="37"/>
      <c r="I42" s="44" t="str">
        <f t="shared" si="0"/>
        <v>określ rodzaj kontraktu w  kolumnie F</v>
      </c>
      <c r="J42" s="37"/>
      <c r="K42" s="44" t="str">
        <f t="shared" si="1"/>
        <v>określ rodzaj kontraktu w kolumnie F</v>
      </c>
      <c r="L42" s="37"/>
      <c r="M42" s="44" t="str">
        <f t="shared" si="2"/>
        <v>uzupełnij kolumnę L lub F</v>
      </c>
      <c r="N42" s="37" t="str">
        <f t="shared" si="6"/>
        <v/>
      </c>
      <c r="O42" s="44" t="str">
        <f t="shared" si="3"/>
        <v>określ rodzaj kontraktu w kolumnie F</v>
      </c>
      <c r="P42" s="44">
        <f t="shared" si="4"/>
        <v>0</v>
      </c>
      <c r="Q42" s="37"/>
      <c r="R42" s="44">
        <f t="shared" si="5"/>
        <v>0</v>
      </c>
      <c r="S42" s="42"/>
      <c r="T42" s="42"/>
      <c r="U42" s="42"/>
    </row>
    <row r="43" spans="1:21" ht="37.5" customHeight="1" x14ac:dyDescent="0.2">
      <c r="A43" s="35">
        <v>2</v>
      </c>
      <c r="B43" s="37"/>
      <c r="C43" s="37"/>
      <c r="D43" s="42"/>
      <c r="E43" s="32">
        <v>5.0000000000000001E-4</v>
      </c>
      <c r="F43" s="35"/>
      <c r="G43" s="37"/>
      <c r="H43" s="37"/>
      <c r="I43" s="44" t="str">
        <f t="shared" si="0"/>
        <v>określ rodzaj kontraktu w  kolumnie F</v>
      </c>
      <c r="J43" s="37"/>
      <c r="K43" s="44" t="str">
        <f t="shared" si="1"/>
        <v>określ rodzaj kontraktu w kolumnie F</v>
      </c>
      <c r="L43" s="37"/>
      <c r="M43" s="44" t="str">
        <f t="shared" si="2"/>
        <v>uzupełnij kolumnę L lub F</v>
      </c>
      <c r="N43" s="37" t="str">
        <f t="shared" si="6"/>
        <v/>
      </c>
      <c r="O43" s="44" t="str">
        <f t="shared" si="3"/>
        <v>określ rodzaj kontraktu w kolumnie F</v>
      </c>
      <c r="P43" s="44">
        <f t="shared" si="4"/>
        <v>0</v>
      </c>
      <c r="Q43" s="37"/>
      <c r="R43" s="44">
        <f t="shared" si="5"/>
        <v>0</v>
      </c>
      <c r="S43" s="42"/>
      <c r="T43" s="42"/>
      <c r="U43" s="42"/>
    </row>
    <row r="44" spans="1:21" ht="37.5" customHeight="1" x14ac:dyDescent="0.2">
      <c r="A44" s="35">
        <v>3</v>
      </c>
      <c r="B44" s="37"/>
      <c r="C44" s="37"/>
      <c r="D44" s="42"/>
      <c r="E44" s="32">
        <v>5.0000000000000001E-4</v>
      </c>
      <c r="F44" s="35"/>
      <c r="G44" s="37"/>
      <c r="H44" s="37"/>
      <c r="I44" s="44" t="str">
        <f t="shared" si="0"/>
        <v>określ rodzaj kontraktu w  kolumnie F</v>
      </c>
      <c r="J44" s="37"/>
      <c r="K44" s="44" t="str">
        <f t="shared" si="1"/>
        <v>określ rodzaj kontraktu w kolumnie F</v>
      </c>
      <c r="L44" s="37"/>
      <c r="M44" s="44" t="str">
        <f t="shared" si="2"/>
        <v>uzupełnij kolumnę L lub F</v>
      </c>
      <c r="N44" s="37" t="str">
        <f t="shared" si="6"/>
        <v/>
      </c>
      <c r="O44" s="44" t="str">
        <f t="shared" si="3"/>
        <v>określ rodzaj kontraktu w kolumnie F</v>
      </c>
      <c r="P44" s="44">
        <f t="shared" si="4"/>
        <v>0</v>
      </c>
      <c r="Q44" s="37"/>
      <c r="R44" s="44">
        <f t="shared" si="5"/>
        <v>0</v>
      </c>
      <c r="S44" s="42"/>
      <c r="T44" s="42"/>
      <c r="U44" s="42"/>
    </row>
    <row r="45" spans="1:21" ht="37.5" customHeight="1" x14ac:dyDescent="0.2">
      <c r="A45" s="35">
        <v>4</v>
      </c>
      <c r="B45" s="37"/>
      <c r="C45" s="37"/>
      <c r="D45" s="42"/>
      <c r="E45" s="32">
        <v>5.0000000000000001E-4</v>
      </c>
      <c r="F45" s="35"/>
      <c r="G45" s="37"/>
      <c r="H45" s="37"/>
      <c r="I45" s="44" t="str">
        <f t="shared" si="0"/>
        <v>określ rodzaj kontraktu w  kolumnie F</v>
      </c>
      <c r="J45" s="37"/>
      <c r="K45" s="44" t="str">
        <f t="shared" si="1"/>
        <v>określ rodzaj kontraktu w kolumnie F</v>
      </c>
      <c r="L45" s="37"/>
      <c r="M45" s="44" t="str">
        <f t="shared" si="2"/>
        <v>uzupełnij kolumnę L lub F</v>
      </c>
      <c r="N45" s="37" t="str">
        <f t="shared" si="6"/>
        <v/>
      </c>
      <c r="O45" s="44" t="str">
        <f t="shared" si="3"/>
        <v>określ rodzaj kontraktu w kolumnie F</v>
      </c>
      <c r="P45" s="44">
        <f t="shared" si="4"/>
        <v>0</v>
      </c>
      <c r="Q45" s="37"/>
      <c r="R45" s="44">
        <f t="shared" si="5"/>
        <v>0</v>
      </c>
      <c r="S45" s="42"/>
      <c r="T45" s="42"/>
      <c r="U45" s="42"/>
    </row>
    <row r="46" spans="1:21" ht="37.5" customHeight="1" x14ac:dyDescent="0.2">
      <c r="A46" s="35">
        <v>5</v>
      </c>
      <c r="B46" s="37"/>
      <c r="C46" s="37"/>
      <c r="D46" s="42"/>
      <c r="E46" s="32">
        <v>5.0000000000000001E-4</v>
      </c>
      <c r="F46" s="35"/>
      <c r="G46" s="37"/>
      <c r="H46" s="37"/>
      <c r="I46" s="44" t="str">
        <f t="shared" si="0"/>
        <v>określ rodzaj kontraktu w  kolumnie F</v>
      </c>
      <c r="J46" s="37"/>
      <c r="K46" s="44" t="str">
        <f t="shared" si="1"/>
        <v>określ rodzaj kontraktu w kolumnie F</v>
      </c>
      <c r="L46" s="37"/>
      <c r="M46" s="44" t="str">
        <f t="shared" si="2"/>
        <v>uzupełnij kolumnę L lub F</v>
      </c>
      <c r="N46" s="37" t="str">
        <f t="shared" si="6"/>
        <v/>
      </c>
      <c r="O46" s="44" t="str">
        <f t="shared" si="3"/>
        <v>określ rodzaj kontraktu w kolumnie F</v>
      </c>
      <c r="P46" s="44">
        <f t="shared" si="4"/>
        <v>0</v>
      </c>
      <c r="Q46" s="37"/>
      <c r="R46" s="44">
        <f t="shared" si="5"/>
        <v>0</v>
      </c>
      <c r="S46" s="42"/>
      <c r="T46" s="42"/>
      <c r="U46" s="42"/>
    </row>
    <row r="47" spans="1:21" ht="37.5" customHeight="1" x14ac:dyDescent="0.2">
      <c r="A47" s="35">
        <v>6</v>
      </c>
      <c r="B47" s="37"/>
      <c r="C47" s="37"/>
      <c r="D47" s="42"/>
      <c r="E47" s="32">
        <v>5.0000000000000001E-4</v>
      </c>
      <c r="F47" s="35"/>
      <c r="G47" s="37"/>
      <c r="H47" s="37"/>
      <c r="I47" s="44" t="str">
        <f t="shared" si="0"/>
        <v>określ rodzaj kontraktu w  kolumnie F</v>
      </c>
      <c r="J47" s="37"/>
      <c r="K47" s="44" t="str">
        <f t="shared" si="1"/>
        <v>określ rodzaj kontraktu w kolumnie F</v>
      </c>
      <c r="L47" s="37"/>
      <c r="M47" s="44" t="str">
        <f t="shared" si="2"/>
        <v>uzupełnij kolumnę L lub F</v>
      </c>
      <c r="N47" s="37" t="str">
        <f t="shared" si="6"/>
        <v/>
      </c>
      <c r="O47" s="44" t="str">
        <f t="shared" si="3"/>
        <v>określ rodzaj kontraktu w kolumnie F</v>
      </c>
      <c r="P47" s="44">
        <f t="shared" si="4"/>
        <v>0</v>
      </c>
      <c r="Q47" s="37"/>
      <c r="R47" s="44">
        <f t="shared" si="5"/>
        <v>0</v>
      </c>
      <c r="S47" s="42"/>
      <c r="T47" s="42"/>
      <c r="U47" s="42"/>
    </row>
    <row r="48" spans="1:21" ht="37.5" customHeight="1" x14ac:dyDescent="0.2">
      <c r="A48" s="35">
        <v>7</v>
      </c>
      <c r="B48" s="37"/>
      <c r="C48" s="37"/>
      <c r="D48" s="42"/>
      <c r="E48" s="32">
        <v>5.0000000000000001E-4</v>
      </c>
      <c r="F48" s="35"/>
      <c r="G48" s="37"/>
      <c r="H48" s="37"/>
      <c r="I48" s="44" t="str">
        <f t="shared" si="0"/>
        <v>określ rodzaj kontraktu w  kolumnie F</v>
      </c>
      <c r="J48" s="37"/>
      <c r="K48" s="44" t="str">
        <f t="shared" si="1"/>
        <v>określ rodzaj kontraktu w kolumnie F</v>
      </c>
      <c r="L48" s="37"/>
      <c r="M48" s="44" t="str">
        <f t="shared" si="2"/>
        <v>uzupełnij kolumnę L lub F</v>
      </c>
      <c r="N48" s="37" t="str">
        <f t="shared" si="6"/>
        <v/>
      </c>
      <c r="O48" s="44" t="str">
        <f t="shared" si="3"/>
        <v>określ rodzaj kontraktu w kolumnie F</v>
      </c>
      <c r="P48" s="44">
        <f t="shared" si="4"/>
        <v>0</v>
      </c>
      <c r="Q48" s="37"/>
      <c r="R48" s="44">
        <f t="shared" si="5"/>
        <v>0</v>
      </c>
      <c r="S48" s="42"/>
      <c r="T48" s="42"/>
      <c r="U48" s="42"/>
    </row>
    <row r="49" spans="1:21" ht="37.5" customHeight="1" x14ac:dyDescent="0.2">
      <c r="A49" s="35" t="s">
        <v>27</v>
      </c>
      <c r="B49" s="37"/>
      <c r="C49" s="37"/>
      <c r="D49" s="42"/>
      <c r="E49" s="32">
        <v>5.0000000000000001E-4</v>
      </c>
      <c r="F49" s="35"/>
      <c r="G49" s="37"/>
      <c r="H49" s="37"/>
      <c r="I49" s="44" t="str">
        <f t="shared" si="0"/>
        <v>określ rodzaj kontraktu w  kolumnie F</v>
      </c>
      <c r="J49" s="37"/>
      <c r="K49" s="44" t="str">
        <f t="shared" si="1"/>
        <v>określ rodzaj kontraktu w kolumnie F</v>
      </c>
      <c r="L49" s="37"/>
      <c r="M49" s="44" t="str">
        <f t="shared" si="2"/>
        <v>uzupełnij kolumnę L lub F</v>
      </c>
      <c r="N49" s="37" t="str">
        <f t="shared" si="6"/>
        <v/>
      </c>
      <c r="O49" s="44" t="str">
        <f t="shared" si="3"/>
        <v>określ rodzaj kontraktu w kolumnie F</v>
      </c>
      <c r="P49" s="44">
        <f t="shared" si="4"/>
        <v>0</v>
      </c>
      <c r="Q49" s="37"/>
      <c r="R49" s="44">
        <f t="shared" si="5"/>
        <v>0</v>
      </c>
      <c r="S49" s="42"/>
      <c r="T49" s="42"/>
      <c r="U49" s="42"/>
    </row>
    <row r="50" spans="1:21" ht="37.5" customHeight="1" x14ac:dyDescent="0.2">
      <c r="A50" s="35" t="s">
        <v>27</v>
      </c>
      <c r="B50" s="37"/>
      <c r="C50" s="37"/>
      <c r="D50" s="42"/>
      <c r="E50" s="32">
        <v>5.0000000000000001E-4</v>
      </c>
      <c r="F50" s="35"/>
      <c r="G50" s="37"/>
      <c r="H50" s="37"/>
      <c r="I50" s="44" t="str">
        <f t="shared" si="0"/>
        <v>określ rodzaj kontraktu w  kolumnie F</v>
      </c>
      <c r="J50" s="37"/>
      <c r="K50" s="44" t="str">
        <f t="shared" si="1"/>
        <v>określ rodzaj kontraktu w kolumnie F</v>
      </c>
      <c r="L50" s="37"/>
      <c r="M50" s="44" t="str">
        <f t="shared" si="2"/>
        <v>uzupełnij kolumnę L lub F</v>
      </c>
      <c r="N50" s="37" t="str">
        <f t="shared" si="6"/>
        <v/>
      </c>
      <c r="O50" s="44" t="str">
        <f t="shared" si="3"/>
        <v>określ rodzaj kontraktu w kolumnie F</v>
      </c>
      <c r="P50" s="44">
        <f t="shared" si="4"/>
        <v>0</v>
      </c>
      <c r="Q50" s="37"/>
      <c r="R50" s="44">
        <f t="shared" si="5"/>
        <v>0</v>
      </c>
      <c r="S50" s="42"/>
      <c r="T50" s="42"/>
      <c r="U50" s="42"/>
    </row>
    <row r="51" spans="1:21" ht="37.5" customHeight="1" x14ac:dyDescent="0.2">
      <c r="A51" s="35" t="s">
        <v>27</v>
      </c>
      <c r="B51" s="37"/>
      <c r="C51" s="37"/>
      <c r="D51" s="42"/>
      <c r="E51" s="32">
        <v>5.0000000000000001E-4</v>
      </c>
      <c r="F51" s="35"/>
      <c r="G51" s="37"/>
      <c r="H51" s="37"/>
      <c r="I51" s="44" t="str">
        <f t="shared" si="0"/>
        <v>określ rodzaj kontraktu w  kolumnie F</v>
      </c>
      <c r="J51" s="37"/>
      <c r="K51" s="44" t="str">
        <f t="shared" si="1"/>
        <v>określ rodzaj kontraktu w kolumnie F</v>
      </c>
      <c r="L51" s="37"/>
      <c r="M51" s="44" t="str">
        <f t="shared" si="2"/>
        <v>uzupełnij kolumnę L lub F</v>
      </c>
      <c r="N51" s="37" t="str">
        <f t="shared" si="6"/>
        <v/>
      </c>
      <c r="O51" s="44" t="str">
        <f t="shared" si="3"/>
        <v>określ rodzaj kontraktu w kolumnie F</v>
      </c>
      <c r="P51" s="44">
        <f t="shared" si="4"/>
        <v>0</v>
      </c>
      <c r="Q51" s="37"/>
      <c r="R51" s="44">
        <f t="shared" si="5"/>
        <v>0</v>
      </c>
      <c r="S51" s="44">
        <f>SUM(P42:Q51)</f>
        <v>0</v>
      </c>
      <c r="T51" s="44">
        <f>SUM(R42:R51)</f>
        <v>0</v>
      </c>
      <c r="U51" s="44">
        <f>1.5*E51*(1-E51)/(2.5-E51)</f>
        <v>2.9990998199639935E-4</v>
      </c>
    </row>
    <row r="52" spans="1:21" ht="37.5" customHeight="1" x14ac:dyDescent="0.2">
      <c r="A52" s="35">
        <v>1</v>
      </c>
      <c r="B52" s="37"/>
      <c r="C52" s="37"/>
      <c r="D52" s="43" t="s">
        <v>20</v>
      </c>
      <c r="E52" s="32">
        <v>1E-3</v>
      </c>
      <c r="F52" s="35"/>
      <c r="G52" s="37"/>
      <c r="H52" s="37"/>
      <c r="I52" s="44" t="str">
        <f t="shared" si="0"/>
        <v>określ rodzaj kontraktu w  kolumnie F</v>
      </c>
      <c r="J52" s="37"/>
      <c r="K52" s="44" t="str">
        <f t="shared" si="1"/>
        <v>określ rodzaj kontraktu w kolumnie F</v>
      </c>
      <c r="L52" s="37"/>
      <c r="M52" s="44" t="str">
        <f t="shared" si="2"/>
        <v>uzupełnij kolumnę L lub F</v>
      </c>
      <c r="N52" s="37" t="str">
        <f t="shared" si="6"/>
        <v/>
      </c>
      <c r="O52" s="44" t="str">
        <f t="shared" si="3"/>
        <v>określ rodzaj kontraktu w kolumnie F</v>
      </c>
      <c r="P52" s="44">
        <f t="shared" si="4"/>
        <v>0</v>
      </c>
      <c r="Q52" s="37"/>
      <c r="R52" s="44">
        <f t="shared" si="5"/>
        <v>0</v>
      </c>
      <c r="S52" s="42"/>
      <c r="T52" s="42"/>
      <c r="U52" s="42"/>
    </row>
    <row r="53" spans="1:21" ht="37.5" customHeight="1" x14ac:dyDescent="0.2">
      <c r="A53" s="35">
        <v>2</v>
      </c>
      <c r="B53" s="37"/>
      <c r="C53" s="37"/>
      <c r="D53" s="42"/>
      <c r="E53" s="32">
        <v>1E-3</v>
      </c>
      <c r="F53" s="35"/>
      <c r="G53" s="37"/>
      <c r="H53" s="37"/>
      <c r="I53" s="44" t="str">
        <f t="shared" si="0"/>
        <v>określ rodzaj kontraktu w  kolumnie F</v>
      </c>
      <c r="J53" s="37"/>
      <c r="K53" s="44" t="str">
        <f t="shared" si="1"/>
        <v>określ rodzaj kontraktu w kolumnie F</v>
      </c>
      <c r="L53" s="37"/>
      <c r="M53" s="44" t="str">
        <f t="shared" si="2"/>
        <v>uzupełnij kolumnę L lub F</v>
      </c>
      <c r="N53" s="37" t="str">
        <f t="shared" si="6"/>
        <v/>
      </c>
      <c r="O53" s="44" t="str">
        <f t="shared" si="3"/>
        <v>określ rodzaj kontraktu w kolumnie F</v>
      </c>
      <c r="P53" s="44">
        <f t="shared" si="4"/>
        <v>0</v>
      </c>
      <c r="Q53" s="37"/>
      <c r="R53" s="44">
        <f t="shared" si="5"/>
        <v>0</v>
      </c>
      <c r="S53" s="42"/>
      <c r="T53" s="42"/>
      <c r="U53" s="42"/>
    </row>
    <row r="54" spans="1:21" ht="37.5" customHeight="1" x14ac:dyDescent="0.2">
      <c r="A54" s="35">
        <v>3</v>
      </c>
      <c r="B54" s="37"/>
      <c r="C54" s="37"/>
      <c r="D54" s="42"/>
      <c r="E54" s="32">
        <v>1E-3</v>
      </c>
      <c r="F54" s="35"/>
      <c r="G54" s="37"/>
      <c r="H54" s="37"/>
      <c r="I54" s="44" t="str">
        <f t="shared" si="0"/>
        <v>określ rodzaj kontraktu w  kolumnie F</v>
      </c>
      <c r="J54" s="37"/>
      <c r="K54" s="44" t="str">
        <f t="shared" si="1"/>
        <v>określ rodzaj kontraktu w kolumnie F</v>
      </c>
      <c r="L54" s="37"/>
      <c r="M54" s="44" t="str">
        <f t="shared" si="2"/>
        <v>uzupełnij kolumnę L lub F</v>
      </c>
      <c r="N54" s="37" t="str">
        <f t="shared" si="6"/>
        <v/>
      </c>
      <c r="O54" s="44" t="str">
        <f t="shared" si="3"/>
        <v>określ rodzaj kontraktu w kolumnie F</v>
      </c>
      <c r="P54" s="44">
        <f t="shared" si="4"/>
        <v>0</v>
      </c>
      <c r="Q54" s="37"/>
      <c r="R54" s="44">
        <f t="shared" si="5"/>
        <v>0</v>
      </c>
      <c r="S54" s="42"/>
      <c r="T54" s="42"/>
      <c r="U54" s="42"/>
    </row>
    <row r="55" spans="1:21" ht="37.5" customHeight="1" x14ac:dyDescent="0.2">
      <c r="A55" s="35">
        <v>4</v>
      </c>
      <c r="B55" s="37"/>
      <c r="C55" s="37"/>
      <c r="D55" s="42"/>
      <c r="E55" s="32">
        <v>1E-3</v>
      </c>
      <c r="F55" s="35"/>
      <c r="G55" s="37"/>
      <c r="H55" s="37"/>
      <c r="I55" s="44" t="str">
        <f t="shared" si="0"/>
        <v>określ rodzaj kontraktu w  kolumnie F</v>
      </c>
      <c r="J55" s="37"/>
      <c r="K55" s="44" t="str">
        <f t="shared" si="1"/>
        <v>określ rodzaj kontraktu w kolumnie F</v>
      </c>
      <c r="L55" s="37"/>
      <c r="M55" s="44" t="str">
        <f t="shared" si="2"/>
        <v>uzupełnij kolumnę L lub F</v>
      </c>
      <c r="N55" s="37" t="str">
        <f t="shared" si="6"/>
        <v/>
      </c>
      <c r="O55" s="44" t="str">
        <f t="shared" si="3"/>
        <v>określ rodzaj kontraktu w kolumnie F</v>
      </c>
      <c r="P55" s="44">
        <f t="shared" si="4"/>
        <v>0</v>
      </c>
      <c r="Q55" s="37"/>
      <c r="R55" s="44">
        <f t="shared" si="5"/>
        <v>0</v>
      </c>
      <c r="S55" s="42"/>
      <c r="T55" s="42"/>
      <c r="U55" s="42"/>
    </row>
    <row r="56" spans="1:21" ht="37.5" customHeight="1" x14ac:dyDescent="0.2">
      <c r="A56" s="35">
        <v>5</v>
      </c>
      <c r="B56" s="37"/>
      <c r="C56" s="37"/>
      <c r="D56" s="42"/>
      <c r="E56" s="32">
        <v>1E-3</v>
      </c>
      <c r="F56" s="35"/>
      <c r="G56" s="37"/>
      <c r="H56" s="37"/>
      <c r="I56" s="44" t="str">
        <f t="shared" si="0"/>
        <v>określ rodzaj kontraktu w  kolumnie F</v>
      </c>
      <c r="J56" s="37"/>
      <c r="K56" s="44" t="str">
        <f t="shared" si="1"/>
        <v>określ rodzaj kontraktu w kolumnie F</v>
      </c>
      <c r="L56" s="37"/>
      <c r="M56" s="44" t="str">
        <f t="shared" si="2"/>
        <v>uzupełnij kolumnę L lub F</v>
      </c>
      <c r="N56" s="37" t="str">
        <f t="shared" si="6"/>
        <v/>
      </c>
      <c r="O56" s="44" t="str">
        <f t="shared" si="3"/>
        <v>określ rodzaj kontraktu w kolumnie F</v>
      </c>
      <c r="P56" s="44">
        <f t="shared" si="4"/>
        <v>0</v>
      </c>
      <c r="Q56" s="37"/>
      <c r="R56" s="44">
        <f t="shared" si="5"/>
        <v>0</v>
      </c>
      <c r="S56" s="42"/>
      <c r="T56" s="42"/>
      <c r="U56" s="42"/>
    </row>
    <row r="57" spans="1:21" ht="37.5" customHeight="1" x14ac:dyDescent="0.2">
      <c r="A57" s="35">
        <v>6</v>
      </c>
      <c r="B57" s="37"/>
      <c r="C57" s="37"/>
      <c r="D57" s="42"/>
      <c r="E57" s="32">
        <v>1E-3</v>
      </c>
      <c r="F57" s="35"/>
      <c r="G57" s="37"/>
      <c r="H57" s="37"/>
      <c r="I57" s="44" t="str">
        <f t="shared" si="0"/>
        <v>określ rodzaj kontraktu w  kolumnie F</v>
      </c>
      <c r="J57" s="37"/>
      <c r="K57" s="44" t="str">
        <f t="shared" si="1"/>
        <v>określ rodzaj kontraktu w kolumnie F</v>
      </c>
      <c r="L57" s="37"/>
      <c r="M57" s="44" t="str">
        <f t="shared" si="2"/>
        <v>uzupełnij kolumnę L lub F</v>
      </c>
      <c r="N57" s="37" t="str">
        <f t="shared" si="6"/>
        <v/>
      </c>
      <c r="O57" s="44" t="str">
        <f t="shared" si="3"/>
        <v>określ rodzaj kontraktu w kolumnie F</v>
      </c>
      <c r="P57" s="44">
        <f t="shared" si="4"/>
        <v>0</v>
      </c>
      <c r="Q57" s="37"/>
      <c r="R57" s="44">
        <f t="shared" si="5"/>
        <v>0</v>
      </c>
      <c r="S57" s="42"/>
      <c r="T57" s="42"/>
      <c r="U57" s="42"/>
    </row>
    <row r="58" spans="1:21" ht="37.5" customHeight="1" x14ac:dyDescent="0.2">
      <c r="A58" s="35">
        <v>7</v>
      </c>
      <c r="B58" s="37"/>
      <c r="C58" s="37"/>
      <c r="D58" s="42"/>
      <c r="E58" s="32">
        <v>1E-3</v>
      </c>
      <c r="F58" s="35"/>
      <c r="G58" s="37"/>
      <c r="H58" s="37"/>
      <c r="I58" s="44" t="str">
        <f t="shared" si="0"/>
        <v>określ rodzaj kontraktu w  kolumnie F</v>
      </c>
      <c r="J58" s="37"/>
      <c r="K58" s="44" t="str">
        <f t="shared" si="1"/>
        <v>określ rodzaj kontraktu w kolumnie F</v>
      </c>
      <c r="L58" s="37"/>
      <c r="M58" s="44" t="str">
        <f t="shared" si="2"/>
        <v>uzupełnij kolumnę L lub F</v>
      </c>
      <c r="N58" s="37" t="str">
        <f t="shared" si="6"/>
        <v/>
      </c>
      <c r="O58" s="44" t="str">
        <f t="shared" si="3"/>
        <v>określ rodzaj kontraktu w kolumnie F</v>
      </c>
      <c r="P58" s="44">
        <f t="shared" si="4"/>
        <v>0</v>
      </c>
      <c r="Q58" s="37"/>
      <c r="R58" s="44">
        <f t="shared" si="5"/>
        <v>0</v>
      </c>
      <c r="S58" s="42"/>
      <c r="T58" s="42"/>
      <c r="U58" s="42"/>
    </row>
    <row r="59" spans="1:21" ht="37.5" customHeight="1" x14ac:dyDescent="0.2">
      <c r="A59" s="35" t="s">
        <v>27</v>
      </c>
      <c r="B59" s="37"/>
      <c r="C59" s="37"/>
      <c r="D59" s="42"/>
      <c r="E59" s="32">
        <v>1E-3</v>
      </c>
      <c r="F59" s="35"/>
      <c r="G59" s="37"/>
      <c r="H59" s="37"/>
      <c r="I59" s="44" t="str">
        <f t="shared" si="0"/>
        <v>określ rodzaj kontraktu w  kolumnie F</v>
      </c>
      <c r="J59" s="37"/>
      <c r="K59" s="44" t="str">
        <f t="shared" si="1"/>
        <v>określ rodzaj kontraktu w kolumnie F</v>
      </c>
      <c r="L59" s="37"/>
      <c r="M59" s="44" t="str">
        <f t="shared" si="2"/>
        <v>uzupełnij kolumnę L lub F</v>
      </c>
      <c r="N59" s="37" t="str">
        <f t="shared" si="6"/>
        <v/>
      </c>
      <c r="O59" s="44" t="str">
        <f t="shared" si="3"/>
        <v>określ rodzaj kontraktu w kolumnie F</v>
      </c>
      <c r="P59" s="44">
        <f t="shared" si="4"/>
        <v>0</v>
      </c>
      <c r="Q59" s="37"/>
      <c r="R59" s="44">
        <f t="shared" si="5"/>
        <v>0</v>
      </c>
      <c r="S59" s="42"/>
      <c r="T59" s="42"/>
      <c r="U59" s="42"/>
    </row>
    <row r="60" spans="1:21" ht="37.5" customHeight="1" x14ac:dyDescent="0.2">
      <c r="A60" s="35" t="s">
        <v>27</v>
      </c>
      <c r="B60" s="37"/>
      <c r="C60" s="37"/>
      <c r="D60" s="42"/>
      <c r="E60" s="32">
        <v>1E-3</v>
      </c>
      <c r="F60" s="35"/>
      <c r="G60" s="37"/>
      <c r="H60" s="37"/>
      <c r="I60" s="44" t="str">
        <f t="shared" si="0"/>
        <v>określ rodzaj kontraktu w  kolumnie F</v>
      </c>
      <c r="J60" s="37"/>
      <c r="K60" s="44" t="str">
        <f t="shared" si="1"/>
        <v>określ rodzaj kontraktu w kolumnie F</v>
      </c>
      <c r="L60" s="37"/>
      <c r="M60" s="44" t="str">
        <f t="shared" si="2"/>
        <v>uzupełnij kolumnę L lub F</v>
      </c>
      <c r="N60" s="37" t="str">
        <f t="shared" si="6"/>
        <v/>
      </c>
      <c r="O60" s="44" t="str">
        <f t="shared" si="3"/>
        <v>określ rodzaj kontraktu w kolumnie F</v>
      </c>
      <c r="P60" s="44">
        <f t="shared" si="4"/>
        <v>0</v>
      </c>
      <c r="Q60" s="37"/>
      <c r="R60" s="44">
        <f t="shared" si="5"/>
        <v>0</v>
      </c>
      <c r="S60" s="42"/>
      <c r="T60" s="42"/>
      <c r="U60" s="42"/>
    </row>
    <row r="61" spans="1:21" ht="37.5" customHeight="1" x14ac:dyDescent="0.2">
      <c r="A61" s="35" t="s">
        <v>27</v>
      </c>
      <c r="B61" s="37"/>
      <c r="C61" s="37"/>
      <c r="D61" s="42"/>
      <c r="E61" s="32">
        <v>1E-3</v>
      </c>
      <c r="F61" s="35"/>
      <c r="G61" s="37"/>
      <c r="H61" s="37"/>
      <c r="I61" s="44" t="str">
        <f t="shared" si="0"/>
        <v>określ rodzaj kontraktu w  kolumnie F</v>
      </c>
      <c r="J61" s="37"/>
      <c r="K61" s="44" t="str">
        <f t="shared" si="1"/>
        <v>określ rodzaj kontraktu w kolumnie F</v>
      </c>
      <c r="L61" s="37"/>
      <c r="M61" s="44" t="str">
        <f t="shared" si="2"/>
        <v>uzupełnij kolumnę L lub F</v>
      </c>
      <c r="N61" s="37" t="str">
        <f t="shared" si="6"/>
        <v/>
      </c>
      <c r="O61" s="44" t="str">
        <f t="shared" si="3"/>
        <v>określ rodzaj kontraktu w kolumnie F</v>
      </c>
      <c r="P61" s="44">
        <f t="shared" si="4"/>
        <v>0</v>
      </c>
      <c r="Q61" s="37"/>
      <c r="R61" s="44">
        <f t="shared" si="5"/>
        <v>0</v>
      </c>
      <c r="S61" s="44">
        <f>SUM(P52:Q61)</f>
        <v>0</v>
      </c>
      <c r="T61" s="44">
        <f>SUM(R52:R61)</f>
        <v>0</v>
      </c>
      <c r="U61" s="44">
        <f>1.5*E61*(1-E61)/(2.5-E61)</f>
        <v>5.9963985594237699E-4</v>
      </c>
    </row>
    <row r="62" spans="1:21" ht="37.5" customHeight="1" x14ac:dyDescent="0.2">
      <c r="A62" s="35">
        <v>1</v>
      </c>
      <c r="B62" s="37"/>
      <c r="C62" s="37"/>
      <c r="D62" s="43" t="s">
        <v>19</v>
      </c>
      <c r="E62" s="32">
        <v>2E-3</v>
      </c>
      <c r="F62" s="35"/>
      <c r="G62" s="37"/>
      <c r="H62" s="37"/>
      <c r="I62" s="44" t="str">
        <f t="shared" si="0"/>
        <v>określ rodzaj kontraktu w  kolumnie F</v>
      </c>
      <c r="J62" s="37"/>
      <c r="K62" s="44" t="str">
        <f t="shared" si="1"/>
        <v>określ rodzaj kontraktu w kolumnie F</v>
      </c>
      <c r="L62" s="37"/>
      <c r="M62" s="44" t="str">
        <f t="shared" si="2"/>
        <v>uzupełnij kolumnę L lub F</v>
      </c>
      <c r="N62" s="37" t="str">
        <f t="shared" si="6"/>
        <v/>
      </c>
      <c r="O62" s="44" t="str">
        <f t="shared" si="3"/>
        <v>określ rodzaj kontraktu w kolumnie F</v>
      </c>
      <c r="P62" s="44">
        <f t="shared" si="4"/>
        <v>0</v>
      </c>
      <c r="Q62" s="37"/>
      <c r="R62" s="44">
        <f t="shared" si="5"/>
        <v>0</v>
      </c>
      <c r="S62" s="42"/>
      <c r="T62" s="42"/>
      <c r="U62" s="42"/>
    </row>
    <row r="63" spans="1:21" ht="37.5" customHeight="1" x14ac:dyDescent="0.2">
      <c r="A63" s="35">
        <v>2</v>
      </c>
      <c r="B63" s="37"/>
      <c r="C63" s="37"/>
      <c r="D63" s="42"/>
      <c r="E63" s="32">
        <v>2E-3</v>
      </c>
      <c r="F63" s="35"/>
      <c r="G63" s="37"/>
      <c r="H63" s="37"/>
      <c r="I63" s="44" t="str">
        <f t="shared" si="0"/>
        <v>określ rodzaj kontraktu w  kolumnie F</v>
      </c>
      <c r="J63" s="37"/>
      <c r="K63" s="44" t="str">
        <f t="shared" si="1"/>
        <v>określ rodzaj kontraktu w kolumnie F</v>
      </c>
      <c r="L63" s="37"/>
      <c r="M63" s="44" t="str">
        <f t="shared" si="2"/>
        <v>uzupełnij kolumnę L lub F</v>
      </c>
      <c r="N63" s="37" t="str">
        <f t="shared" si="6"/>
        <v/>
      </c>
      <c r="O63" s="44" t="str">
        <f t="shared" si="3"/>
        <v>określ rodzaj kontraktu w kolumnie F</v>
      </c>
      <c r="P63" s="44">
        <f t="shared" si="4"/>
        <v>0</v>
      </c>
      <c r="Q63" s="37"/>
      <c r="R63" s="44">
        <f t="shared" si="5"/>
        <v>0</v>
      </c>
      <c r="S63" s="42"/>
      <c r="T63" s="42"/>
      <c r="U63" s="42"/>
    </row>
    <row r="64" spans="1:21" ht="37.5" customHeight="1" x14ac:dyDescent="0.2">
      <c r="A64" s="35">
        <v>3</v>
      </c>
      <c r="B64" s="37"/>
      <c r="C64" s="37"/>
      <c r="D64" s="42"/>
      <c r="E64" s="32">
        <v>2E-3</v>
      </c>
      <c r="F64" s="35"/>
      <c r="G64" s="37"/>
      <c r="H64" s="37"/>
      <c r="I64" s="44" t="str">
        <f t="shared" si="0"/>
        <v>określ rodzaj kontraktu w  kolumnie F</v>
      </c>
      <c r="J64" s="37"/>
      <c r="K64" s="44" t="str">
        <f t="shared" si="1"/>
        <v>określ rodzaj kontraktu w kolumnie F</v>
      </c>
      <c r="L64" s="37"/>
      <c r="M64" s="44" t="str">
        <f t="shared" si="2"/>
        <v>uzupełnij kolumnę L lub F</v>
      </c>
      <c r="N64" s="37" t="str">
        <f t="shared" si="6"/>
        <v/>
      </c>
      <c r="O64" s="44" t="str">
        <f t="shared" si="3"/>
        <v>określ rodzaj kontraktu w kolumnie F</v>
      </c>
      <c r="P64" s="44">
        <f t="shared" si="4"/>
        <v>0</v>
      </c>
      <c r="Q64" s="37"/>
      <c r="R64" s="44">
        <f t="shared" si="5"/>
        <v>0</v>
      </c>
      <c r="S64" s="42"/>
      <c r="T64" s="42"/>
      <c r="U64" s="42"/>
    </row>
    <row r="65" spans="1:21" ht="37.5" customHeight="1" x14ac:dyDescent="0.2">
      <c r="A65" s="35">
        <v>4</v>
      </c>
      <c r="B65" s="37"/>
      <c r="C65" s="37"/>
      <c r="D65" s="42"/>
      <c r="E65" s="32">
        <v>2E-3</v>
      </c>
      <c r="F65" s="35"/>
      <c r="G65" s="37"/>
      <c r="H65" s="37"/>
      <c r="I65" s="44" t="str">
        <f t="shared" si="0"/>
        <v>określ rodzaj kontraktu w  kolumnie F</v>
      </c>
      <c r="J65" s="37"/>
      <c r="K65" s="44" t="str">
        <f t="shared" si="1"/>
        <v>określ rodzaj kontraktu w kolumnie F</v>
      </c>
      <c r="L65" s="37"/>
      <c r="M65" s="44" t="str">
        <f t="shared" si="2"/>
        <v>uzupełnij kolumnę L lub F</v>
      </c>
      <c r="N65" s="37" t="str">
        <f t="shared" si="6"/>
        <v/>
      </c>
      <c r="O65" s="44" t="str">
        <f t="shared" si="3"/>
        <v>określ rodzaj kontraktu w kolumnie F</v>
      </c>
      <c r="P65" s="44">
        <f t="shared" si="4"/>
        <v>0</v>
      </c>
      <c r="Q65" s="37"/>
      <c r="R65" s="44">
        <f t="shared" si="5"/>
        <v>0</v>
      </c>
      <c r="S65" s="42"/>
      <c r="T65" s="42"/>
      <c r="U65" s="42"/>
    </row>
    <row r="66" spans="1:21" ht="37.5" customHeight="1" x14ac:dyDescent="0.2">
      <c r="A66" s="35">
        <v>5</v>
      </c>
      <c r="B66" s="37"/>
      <c r="C66" s="37"/>
      <c r="D66" s="42"/>
      <c r="E66" s="32">
        <v>2E-3</v>
      </c>
      <c r="F66" s="35"/>
      <c r="G66" s="37"/>
      <c r="H66" s="37"/>
      <c r="I66" s="44" t="str">
        <f t="shared" si="0"/>
        <v>określ rodzaj kontraktu w  kolumnie F</v>
      </c>
      <c r="J66" s="37"/>
      <c r="K66" s="44" t="str">
        <f t="shared" si="1"/>
        <v>określ rodzaj kontraktu w kolumnie F</v>
      </c>
      <c r="L66" s="37"/>
      <c r="M66" s="44" t="str">
        <f t="shared" si="2"/>
        <v>uzupełnij kolumnę L lub F</v>
      </c>
      <c r="N66" s="37" t="str">
        <f t="shared" si="6"/>
        <v/>
      </c>
      <c r="O66" s="44" t="str">
        <f t="shared" si="3"/>
        <v>określ rodzaj kontraktu w kolumnie F</v>
      </c>
      <c r="P66" s="44">
        <f t="shared" si="4"/>
        <v>0</v>
      </c>
      <c r="Q66" s="37"/>
      <c r="R66" s="44">
        <f t="shared" si="5"/>
        <v>0</v>
      </c>
      <c r="S66" s="42"/>
      <c r="T66" s="42"/>
      <c r="U66" s="42"/>
    </row>
    <row r="67" spans="1:21" ht="37.5" customHeight="1" x14ac:dyDescent="0.2">
      <c r="A67" s="35">
        <v>6</v>
      </c>
      <c r="B67" s="37"/>
      <c r="C67" s="37"/>
      <c r="D67" s="42"/>
      <c r="E67" s="32">
        <v>2E-3</v>
      </c>
      <c r="F67" s="35"/>
      <c r="G67" s="37"/>
      <c r="H67" s="37"/>
      <c r="I67" s="44" t="str">
        <f t="shared" si="0"/>
        <v>określ rodzaj kontraktu w  kolumnie F</v>
      </c>
      <c r="J67" s="37"/>
      <c r="K67" s="44" t="str">
        <f t="shared" si="1"/>
        <v>określ rodzaj kontraktu w kolumnie F</v>
      </c>
      <c r="L67" s="37"/>
      <c r="M67" s="44" t="str">
        <f t="shared" si="2"/>
        <v>uzupełnij kolumnę L lub F</v>
      </c>
      <c r="N67" s="37" t="str">
        <f t="shared" si="6"/>
        <v/>
      </c>
      <c r="O67" s="44" t="str">
        <f t="shared" si="3"/>
        <v>określ rodzaj kontraktu w kolumnie F</v>
      </c>
      <c r="P67" s="44">
        <f t="shared" si="4"/>
        <v>0</v>
      </c>
      <c r="Q67" s="37"/>
      <c r="R67" s="44">
        <f t="shared" si="5"/>
        <v>0</v>
      </c>
      <c r="S67" s="42"/>
      <c r="T67" s="42"/>
      <c r="U67" s="42"/>
    </row>
    <row r="68" spans="1:21" ht="37.5" customHeight="1" x14ac:dyDescent="0.2">
      <c r="A68" s="35">
        <v>7</v>
      </c>
      <c r="B68" s="37"/>
      <c r="C68" s="37"/>
      <c r="D68" s="42"/>
      <c r="E68" s="32">
        <v>2E-3</v>
      </c>
      <c r="F68" s="35"/>
      <c r="G68" s="37"/>
      <c r="H68" s="37"/>
      <c r="I68" s="44" t="str">
        <f t="shared" si="0"/>
        <v>określ rodzaj kontraktu w  kolumnie F</v>
      </c>
      <c r="J68" s="37"/>
      <c r="K68" s="44" t="str">
        <f t="shared" si="1"/>
        <v>określ rodzaj kontraktu w kolumnie F</v>
      </c>
      <c r="L68" s="37"/>
      <c r="M68" s="44" t="str">
        <f t="shared" si="2"/>
        <v>uzupełnij kolumnę L lub F</v>
      </c>
      <c r="N68" s="37" t="str">
        <f t="shared" si="6"/>
        <v/>
      </c>
      <c r="O68" s="44" t="str">
        <f t="shared" si="3"/>
        <v>określ rodzaj kontraktu w kolumnie F</v>
      </c>
      <c r="P68" s="44">
        <f t="shared" si="4"/>
        <v>0</v>
      </c>
      <c r="Q68" s="37"/>
      <c r="R68" s="44">
        <f t="shared" si="5"/>
        <v>0</v>
      </c>
      <c r="S68" s="42"/>
      <c r="T68" s="42"/>
      <c r="U68" s="42"/>
    </row>
    <row r="69" spans="1:21" ht="37.5" customHeight="1" x14ac:dyDescent="0.2">
      <c r="A69" s="35" t="s">
        <v>27</v>
      </c>
      <c r="B69" s="37"/>
      <c r="C69" s="37"/>
      <c r="D69" s="42"/>
      <c r="E69" s="32">
        <v>2E-3</v>
      </c>
      <c r="F69" s="35"/>
      <c r="G69" s="37"/>
      <c r="H69" s="37"/>
      <c r="I69" s="44" t="str">
        <f t="shared" si="0"/>
        <v>określ rodzaj kontraktu w  kolumnie F</v>
      </c>
      <c r="J69" s="37"/>
      <c r="K69" s="44" t="str">
        <f t="shared" si="1"/>
        <v>określ rodzaj kontraktu w kolumnie F</v>
      </c>
      <c r="L69" s="37"/>
      <c r="M69" s="44" t="str">
        <f t="shared" si="2"/>
        <v>uzupełnij kolumnę L lub F</v>
      </c>
      <c r="N69" s="37" t="str">
        <f t="shared" si="6"/>
        <v/>
      </c>
      <c r="O69" s="44" t="str">
        <f t="shared" si="3"/>
        <v>określ rodzaj kontraktu w kolumnie F</v>
      </c>
      <c r="P69" s="44">
        <f t="shared" si="4"/>
        <v>0</v>
      </c>
      <c r="Q69" s="37"/>
      <c r="R69" s="44">
        <f t="shared" si="5"/>
        <v>0</v>
      </c>
      <c r="S69" s="42"/>
      <c r="T69" s="42"/>
      <c r="U69" s="42"/>
    </row>
    <row r="70" spans="1:21" ht="37.5" customHeight="1" x14ac:dyDescent="0.2">
      <c r="A70" s="35" t="s">
        <v>27</v>
      </c>
      <c r="B70" s="37"/>
      <c r="C70" s="37"/>
      <c r="D70" s="42"/>
      <c r="E70" s="32">
        <v>2E-3</v>
      </c>
      <c r="F70" s="35"/>
      <c r="G70" s="37"/>
      <c r="H70" s="37"/>
      <c r="I70" s="44" t="str">
        <f t="shared" si="0"/>
        <v>określ rodzaj kontraktu w  kolumnie F</v>
      </c>
      <c r="J70" s="37"/>
      <c r="K70" s="44" t="str">
        <f t="shared" si="1"/>
        <v>określ rodzaj kontraktu w kolumnie F</v>
      </c>
      <c r="L70" s="37"/>
      <c r="M70" s="44" t="str">
        <f t="shared" si="2"/>
        <v>uzupełnij kolumnę L lub F</v>
      </c>
      <c r="N70" s="37" t="str">
        <f t="shared" si="6"/>
        <v/>
      </c>
      <c r="O70" s="44" t="str">
        <f t="shared" si="3"/>
        <v>określ rodzaj kontraktu w kolumnie F</v>
      </c>
      <c r="P70" s="44">
        <f t="shared" si="4"/>
        <v>0</v>
      </c>
      <c r="Q70" s="37"/>
      <c r="R70" s="44">
        <f t="shared" si="5"/>
        <v>0</v>
      </c>
      <c r="S70" s="42"/>
      <c r="T70" s="42"/>
      <c r="U70" s="42"/>
    </row>
    <row r="71" spans="1:21" ht="37.5" customHeight="1" x14ac:dyDescent="0.2">
      <c r="A71" s="35" t="s">
        <v>27</v>
      </c>
      <c r="B71" s="37"/>
      <c r="C71" s="37"/>
      <c r="D71" s="42"/>
      <c r="E71" s="32">
        <v>2E-3</v>
      </c>
      <c r="F71" s="35"/>
      <c r="G71" s="37"/>
      <c r="H71" s="37"/>
      <c r="I71" s="44" t="str">
        <f t="shared" si="0"/>
        <v>określ rodzaj kontraktu w  kolumnie F</v>
      </c>
      <c r="J71" s="37"/>
      <c r="K71" s="44" t="str">
        <f t="shared" si="1"/>
        <v>określ rodzaj kontraktu w kolumnie F</v>
      </c>
      <c r="L71" s="37"/>
      <c r="M71" s="44" t="str">
        <f t="shared" si="2"/>
        <v>uzupełnij kolumnę L lub F</v>
      </c>
      <c r="N71" s="37" t="str">
        <f t="shared" si="6"/>
        <v/>
      </c>
      <c r="O71" s="44" t="str">
        <f t="shared" si="3"/>
        <v>określ rodzaj kontraktu w kolumnie F</v>
      </c>
      <c r="P71" s="44">
        <f t="shared" si="4"/>
        <v>0</v>
      </c>
      <c r="Q71" s="37"/>
      <c r="R71" s="44">
        <f t="shared" si="5"/>
        <v>0</v>
      </c>
      <c r="S71" s="44">
        <f>SUM(P62:Q71)</f>
        <v>0</v>
      </c>
      <c r="T71" s="44">
        <f>SUM(R62:R71)</f>
        <v>0</v>
      </c>
      <c r="U71" s="44">
        <f>1.5*E71*(1-E71)/(2.5-E71)</f>
        <v>1.1985588470776621E-3</v>
      </c>
    </row>
    <row r="72" spans="1:21" ht="37.5" customHeight="1" x14ac:dyDescent="0.2">
      <c r="A72" s="35">
        <v>1</v>
      </c>
      <c r="B72" s="37"/>
      <c r="C72" s="37"/>
      <c r="D72" s="43" t="s">
        <v>17</v>
      </c>
      <c r="E72" s="32">
        <v>2.3999999999999998E-3</v>
      </c>
      <c r="F72" s="35"/>
      <c r="G72" s="37"/>
      <c r="H72" s="37"/>
      <c r="I72" s="44" t="str">
        <f t="shared" si="0"/>
        <v>określ rodzaj kontraktu w  kolumnie F</v>
      </c>
      <c r="J72" s="37"/>
      <c r="K72" s="44" t="str">
        <f t="shared" si="1"/>
        <v>określ rodzaj kontraktu w kolumnie F</v>
      </c>
      <c r="L72" s="37"/>
      <c r="M72" s="44" t="str">
        <f t="shared" si="2"/>
        <v>uzupełnij kolumnę L lub F</v>
      </c>
      <c r="N72" s="37" t="str">
        <f t="shared" si="6"/>
        <v/>
      </c>
      <c r="O72" s="44" t="str">
        <f t="shared" si="3"/>
        <v>określ rodzaj kontraktu w kolumnie F</v>
      </c>
      <c r="P72" s="44">
        <f t="shared" si="4"/>
        <v>0</v>
      </c>
      <c r="Q72" s="37"/>
      <c r="R72" s="44">
        <f t="shared" si="5"/>
        <v>0</v>
      </c>
      <c r="S72" s="42"/>
      <c r="T72" s="42"/>
      <c r="U72" s="42"/>
    </row>
    <row r="73" spans="1:21" ht="37.5" customHeight="1" x14ac:dyDescent="0.2">
      <c r="A73" s="35">
        <v>2</v>
      </c>
      <c r="B73" s="37"/>
      <c r="C73" s="37"/>
      <c r="D73" s="42"/>
      <c r="E73" s="32">
        <v>2.3999999999999998E-3</v>
      </c>
      <c r="F73" s="35"/>
      <c r="G73" s="37"/>
      <c r="H73" s="37"/>
      <c r="I73" s="44" t="str">
        <f t="shared" si="0"/>
        <v>określ rodzaj kontraktu w  kolumnie F</v>
      </c>
      <c r="J73" s="37"/>
      <c r="K73" s="44" t="str">
        <f t="shared" si="1"/>
        <v>określ rodzaj kontraktu w kolumnie F</v>
      </c>
      <c r="L73" s="37"/>
      <c r="M73" s="44" t="str">
        <f t="shared" si="2"/>
        <v>uzupełnij kolumnę L lub F</v>
      </c>
      <c r="N73" s="37" t="str">
        <f t="shared" si="6"/>
        <v/>
      </c>
      <c r="O73" s="44" t="str">
        <f t="shared" si="3"/>
        <v>określ rodzaj kontraktu w kolumnie F</v>
      </c>
      <c r="P73" s="44">
        <f t="shared" si="4"/>
        <v>0</v>
      </c>
      <c r="Q73" s="37"/>
      <c r="R73" s="44">
        <f t="shared" si="5"/>
        <v>0</v>
      </c>
      <c r="S73" s="42"/>
      <c r="T73" s="42"/>
      <c r="U73" s="42"/>
    </row>
    <row r="74" spans="1:21" ht="37.5" customHeight="1" x14ac:dyDescent="0.2">
      <c r="A74" s="35">
        <v>3</v>
      </c>
      <c r="B74" s="37"/>
      <c r="C74" s="37"/>
      <c r="D74" s="42"/>
      <c r="E74" s="32">
        <v>2.3999999999999998E-3</v>
      </c>
      <c r="F74" s="35"/>
      <c r="G74" s="37"/>
      <c r="H74" s="37"/>
      <c r="I74" s="44" t="str">
        <f t="shared" si="0"/>
        <v>określ rodzaj kontraktu w  kolumnie F</v>
      </c>
      <c r="J74" s="37"/>
      <c r="K74" s="44" t="str">
        <f t="shared" si="1"/>
        <v>określ rodzaj kontraktu w kolumnie F</v>
      </c>
      <c r="L74" s="37"/>
      <c r="M74" s="44" t="str">
        <f t="shared" si="2"/>
        <v>uzupełnij kolumnę L lub F</v>
      </c>
      <c r="N74" s="37" t="str">
        <f t="shared" si="6"/>
        <v/>
      </c>
      <c r="O74" s="44" t="str">
        <f t="shared" si="3"/>
        <v>określ rodzaj kontraktu w kolumnie F</v>
      </c>
      <c r="P74" s="44">
        <f t="shared" si="4"/>
        <v>0</v>
      </c>
      <c r="Q74" s="37"/>
      <c r="R74" s="44">
        <f t="shared" si="5"/>
        <v>0</v>
      </c>
      <c r="S74" s="42"/>
      <c r="T74" s="42"/>
      <c r="U74" s="42"/>
    </row>
    <row r="75" spans="1:21" ht="37.5" customHeight="1" x14ac:dyDescent="0.2">
      <c r="A75" s="35">
        <v>4</v>
      </c>
      <c r="B75" s="37"/>
      <c r="C75" s="37"/>
      <c r="D75" s="42"/>
      <c r="E75" s="32">
        <v>2.3999999999999998E-3</v>
      </c>
      <c r="F75" s="35"/>
      <c r="G75" s="37"/>
      <c r="H75" s="37"/>
      <c r="I75" s="44" t="str">
        <f t="shared" si="0"/>
        <v>określ rodzaj kontraktu w  kolumnie F</v>
      </c>
      <c r="J75" s="37"/>
      <c r="K75" s="44" t="str">
        <f t="shared" si="1"/>
        <v>określ rodzaj kontraktu w kolumnie F</v>
      </c>
      <c r="L75" s="37"/>
      <c r="M75" s="44" t="str">
        <f t="shared" si="2"/>
        <v>uzupełnij kolumnę L lub F</v>
      </c>
      <c r="N75" s="37" t="str">
        <f t="shared" si="6"/>
        <v/>
      </c>
      <c r="O75" s="44" t="str">
        <f t="shared" si="3"/>
        <v>określ rodzaj kontraktu w kolumnie F</v>
      </c>
      <c r="P75" s="44">
        <f t="shared" si="4"/>
        <v>0</v>
      </c>
      <c r="Q75" s="37"/>
      <c r="R75" s="44">
        <f t="shared" si="5"/>
        <v>0</v>
      </c>
      <c r="S75" s="42"/>
      <c r="T75" s="42"/>
      <c r="U75" s="42"/>
    </row>
    <row r="76" spans="1:21" ht="37.5" customHeight="1" x14ac:dyDescent="0.2">
      <c r="A76" s="35">
        <v>5</v>
      </c>
      <c r="B76" s="37"/>
      <c r="C76" s="37"/>
      <c r="D76" s="42"/>
      <c r="E76" s="32">
        <v>2.3999999999999998E-3</v>
      </c>
      <c r="F76" s="35"/>
      <c r="G76" s="37"/>
      <c r="H76" s="37"/>
      <c r="I76" s="44" t="str">
        <f t="shared" si="0"/>
        <v>określ rodzaj kontraktu w  kolumnie F</v>
      </c>
      <c r="J76" s="37"/>
      <c r="K76" s="44" t="str">
        <f t="shared" si="1"/>
        <v>określ rodzaj kontraktu w kolumnie F</v>
      </c>
      <c r="L76" s="37"/>
      <c r="M76" s="44" t="str">
        <f t="shared" si="2"/>
        <v>uzupełnij kolumnę L lub F</v>
      </c>
      <c r="N76" s="37" t="str">
        <f t="shared" si="6"/>
        <v/>
      </c>
      <c r="O76" s="44" t="str">
        <f t="shared" si="3"/>
        <v>określ rodzaj kontraktu w kolumnie F</v>
      </c>
      <c r="P76" s="44">
        <f t="shared" si="4"/>
        <v>0</v>
      </c>
      <c r="Q76" s="37"/>
      <c r="R76" s="44">
        <f t="shared" si="5"/>
        <v>0</v>
      </c>
      <c r="S76" s="42"/>
      <c r="T76" s="42"/>
      <c r="U76" s="42"/>
    </row>
    <row r="77" spans="1:21" ht="37.5" customHeight="1" x14ac:dyDescent="0.2">
      <c r="A77" s="35">
        <v>6</v>
      </c>
      <c r="B77" s="37"/>
      <c r="C77" s="37"/>
      <c r="D77" s="42"/>
      <c r="E77" s="32">
        <v>2.3999999999999998E-3</v>
      </c>
      <c r="F77" s="35"/>
      <c r="G77" s="37"/>
      <c r="H77" s="37"/>
      <c r="I77" s="44" t="str">
        <f t="shared" si="0"/>
        <v>określ rodzaj kontraktu w  kolumnie F</v>
      </c>
      <c r="J77" s="37"/>
      <c r="K77" s="44" t="str">
        <f t="shared" si="1"/>
        <v>określ rodzaj kontraktu w kolumnie F</v>
      </c>
      <c r="L77" s="37"/>
      <c r="M77" s="44" t="str">
        <f t="shared" si="2"/>
        <v>uzupełnij kolumnę L lub F</v>
      </c>
      <c r="N77" s="37" t="str">
        <f t="shared" si="6"/>
        <v/>
      </c>
      <c r="O77" s="44" t="str">
        <f t="shared" si="3"/>
        <v>określ rodzaj kontraktu w kolumnie F</v>
      </c>
      <c r="P77" s="44">
        <f t="shared" si="4"/>
        <v>0</v>
      </c>
      <c r="Q77" s="37"/>
      <c r="R77" s="44">
        <f t="shared" si="5"/>
        <v>0</v>
      </c>
      <c r="S77" s="42"/>
      <c r="T77" s="42"/>
      <c r="U77" s="42"/>
    </row>
    <row r="78" spans="1:21" ht="37.5" customHeight="1" x14ac:dyDescent="0.2">
      <c r="A78" s="35">
        <v>7</v>
      </c>
      <c r="B78" s="37"/>
      <c r="C78" s="37"/>
      <c r="D78" s="42"/>
      <c r="E78" s="32">
        <v>2.3999999999999998E-3</v>
      </c>
      <c r="F78" s="35"/>
      <c r="G78" s="37"/>
      <c r="H78" s="37"/>
      <c r="I78" s="44" t="str">
        <f t="shared" si="0"/>
        <v>określ rodzaj kontraktu w  kolumnie F</v>
      </c>
      <c r="J78" s="37"/>
      <c r="K78" s="44" t="str">
        <f t="shared" si="1"/>
        <v>określ rodzaj kontraktu w kolumnie F</v>
      </c>
      <c r="L78" s="37"/>
      <c r="M78" s="44" t="str">
        <f t="shared" si="2"/>
        <v>uzupełnij kolumnę L lub F</v>
      </c>
      <c r="N78" s="37" t="str">
        <f t="shared" si="6"/>
        <v/>
      </c>
      <c r="O78" s="44" t="str">
        <f t="shared" si="3"/>
        <v>określ rodzaj kontraktu w kolumnie F</v>
      </c>
      <c r="P78" s="44">
        <f t="shared" si="4"/>
        <v>0</v>
      </c>
      <c r="Q78" s="37"/>
      <c r="R78" s="44">
        <f t="shared" si="5"/>
        <v>0</v>
      </c>
      <c r="S78" s="42"/>
      <c r="T78" s="42"/>
      <c r="U78" s="42"/>
    </row>
    <row r="79" spans="1:21" ht="37.5" customHeight="1" x14ac:dyDescent="0.2">
      <c r="A79" s="35" t="s">
        <v>27</v>
      </c>
      <c r="B79" s="37"/>
      <c r="C79" s="37"/>
      <c r="D79" s="42"/>
      <c r="E79" s="32">
        <v>2.3999999999999998E-3</v>
      </c>
      <c r="F79" s="35"/>
      <c r="G79" s="37"/>
      <c r="H79" s="37"/>
      <c r="I79" s="44" t="str">
        <f t="shared" si="0"/>
        <v>określ rodzaj kontraktu w  kolumnie F</v>
      </c>
      <c r="J79" s="37"/>
      <c r="K79" s="44" t="str">
        <f t="shared" si="1"/>
        <v>określ rodzaj kontraktu w kolumnie F</v>
      </c>
      <c r="L79" s="37"/>
      <c r="M79" s="44" t="str">
        <f t="shared" si="2"/>
        <v>uzupełnij kolumnę L lub F</v>
      </c>
      <c r="N79" s="37" t="str">
        <f t="shared" si="6"/>
        <v/>
      </c>
      <c r="O79" s="44" t="str">
        <f t="shared" si="3"/>
        <v>określ rodzaj kontraktu w kolumnie F</v>
      </c>
      <c r="P79" s="44">
        <f t="shared" si="4"/>
        <v>0</v>
      </c>
      <c r="Q79" s="37"/>
      <c r="R79" s="44">
        <f t="shared" si="5"/>
        <v>0</v>
      </c>
      <c r="S79" s="42"/>
      <c r="T79" s="42"/>
      <c r="U79" s="42"/>
    </row>
    <row r="80" spans="1:21" ht="37.5" customHeight="1" x14ac:dyDescent="0.2">
      <c r="A80" s="35" t="s">
        <v>27</v>
      </c>
      <c r="B80" s="37"/>
      <c r="C80" s="37"/>
      <c r="D80" s="42"/>
      <c r="E80" s="32">
        <v>2.3999999999999998E-3</v>
      </c>
      <c r="F80" s="35"/>
      <c r="G80" s="37"/>
      <c r="H80" s="37"/>
      <c r="I80" s="44" t="str">
        <f t="shared" si="0"/>
        <v>określ rodzaj kontraktu w  kolumnie F</v>
      </c>
      <c r="J80" s="37"/>
      <c r="K80" s="44" t="str">
        <f t="shared" si="1"/>
        <v>określ rodzaj kontraktu w kolumnie F</v>
      </c>
      <c r="L80" s="37"/>
      <c r="M80" s="44" t="str">
        <f t="shared" si="2"/>
        <v>uzupełnij kolumnę L lub F</v>
      </c>
      <c r="N80" s="37" t="str">
        <f t="shared" si="6"/>
        <v/>
      </c>
      <c r="O80" s="44" t="str">
        <f t="shared" si="3"/>
        <v>określ rodzaj kontraktu w kolumnie F</v>
      </c>
      <c r="P80" s="44">
        <f t="shared" si="4"/>
        <v>0</v>
      </c>
      <c r="Q80" s="37"/>
      <c r="R80" s="44">
        <f t="shared" si="5"/>
        <v>0</v>
      </c>
      <c r="S80" s="42"/>
      <c r="T80" s="42"/>
      <c r="U80" s="42"/>
    </row>
    <row r="81" spans="1:21" ht="37.5" customHeight="1" x14ac:dyDescent="0.2">
      <c r="A81" s="35" t="s">
        <v>27</v>
      </c>
      <c r="B81" s="37"/>
      <c r="C81" s="37"/>
      <c r="D81" s="42"/>
      <c r="E81" s="32">
        <v>2.3999999999999998E-3</v>
      </c>
      <c r="F81" s="35"/>
      <c r="G81" s="37"/>
      <c r="H81" s="37"/>
      <c r="I81" s="44" t="str">
        <f t="shared" si="0"/>
        <v>określ rodzaj kontraktu w  kolumnie F</v>
      </c>
      <c r="J81" s="37"/>
      <c r="K81" s="44" t="str">
        <f t="shared" si="1"/>
        <v>określ rodzaj kontraktu w kolumnie F</v>
      </c>
      <c r="L81" s="37"/>
      <c r="M81" s="44" t="str">
        <f t="shared" si="2"/>
        <v>uzupełnij kolumnę L lub F</v>
      </c>
      <c r="N81" s="37" t="str">
        <f t="shared" si="6"/>
        <v/>
      </c>
      <c r="O81" s="44" t="str">
        <f t="shared" si="3"/>
        <v>określ rodzaj kontraktu w kolumnie F</v>
      </c>
      <c r="P81" s="44">
        <f t="shared" si="4"/>
        <v>0</v>
      </c>
      <c r="Q81" s="37"/>
      <c r="R81" s="44">
        <f t="shared" si="5"/>
        <v>0</v>
      </c>
      <c r="S81" s="44">
        <f>SUM(P72:Q81)</f>
        <v>0</v>
      </c>
      <c r="T81" s="44">
        <f>SUM(R72:R81)</f>
        <v>0</v>
      </c>
      <c r="U81" s="44">
        <f>1.5*E81*(1-E81)/(2.5-E81)</f>
        <v>1.4379244074311339E-3</v>
      </c>
    </row>
    <row r="82" spans="1:21" ht="37.5" customHeight="1" x14ac:dyDescent="0.2">
      <c r="A82" s="35">
        <v>1</v>
      </c>
      <c r="B82" s="37"/>
      <c r="C82" s="37"/>
      <c r="D82" s="43" t="s">
        <v>18</v>
      </c>
      <c r="E82" s="32">
        <v>5.0000000000000001E-3</v>
      </c>
      <c r="F82" s="35"/>
      <c r="G82" s="37"/>
      <c r="H82" s="37"/>
      <c r="I82" s="44" t="str">
        <f t="shared" si="0"/>
        <v>określ rodzaj kontraktu w  kolumnie F</v>
      </c>
      <c r="J82" s="37"/>
      <c r="K82" s="44" t="str">
        <f t="shared" si="1"/>
        <v>określ rodzaj kontraktu w kolumnie F</v>
      </c>
      <c r="L82" s="37"/>
      <c r="M82" s="44" t="str">
        <f t="shared" si="2"/>
        <v>uzupełnij kolumnę L lub F</v>
      </c>
      <c r="N82" s="37" t="str">
        <f t="shared" si="6"/>
        <v/>
      </c>
      <c r="O82" s="44" t="str">
        <f t="shared" si="3"/>
        <v>określ rodzaj kontraktu w kolumnie F</v>
      </c>
      <c r="P82" s="44">
        <f t="shared" si="4"/>
        <v>0</v>
      </c>
      <c r="Q82" s="37"/>
      <c r="R82" s="44">
        <f t="shared" si="5"/>
        <v>0</v>
      </c>
      <c r="S82" s="42"/>
      <c r="T82" s="42"/>
      <c r="U82" s="42"/>
    </row>
    <row r="83" spans="1:21" ht="37.5" customHeight="1" x14ac:dyDescent="0.2">
      <c r="A83" s="35">
        <v>2</v>
      </c>
      <c r="B83" s="37"/>
      <c r="C83" s="37"/>
      <c r="D83" s="42"/>
      <c r="E83" s="32">
        <v>5.0000000000000001E-3</v>
      </c>
      <c r="F83" s="35"/>
      <c r="G83" s="37"/>
      <c r="H83" s="37"/>
      <c r="I83" s="44" t="str">
        <f t="shared" si="0"/>
        <v>określ rodzaj kontraktu w  kolumnie F</v>
      </c>
      <c r="J83" s="37"/>
      <c r="K83" s="44" t="str">
        <f t="shared" si="1"/>
        <v>określ rodzaj kontraktu w kolumnie F</v>
      </c>
      <c r="L83" s="37"/>
      <c r="M83" s="44" t="str">
        <f t="shared" si="2"/>
        <v>uzupełnij kolumnę L lub F</v>
      </c>
      <c r="N83" s="37" t="str">
        <f t="shared" si="6"/>
        <v/>
      </c>
      <c r="O83" s="44" t="str">
        <f t="shared" si="3"/>
        <v>określ rodzaj kontraktu w kolumnie F</v>
      </c>
      <c r="P83" s="44">
        <f t="shared" si="4"/>
        <v>0</v>
      </c>
      <c r="Q83" s="37"/>
      <c r="R83" s="44">
        <f t="shared" si="5"/>
        <v>0</v>
      </c>
      <c r="S83" s="42"/>
      <c r="T83" s="42"/>
      <c r="U83" s="42"/>
    </row>
    <row r="84" spans="1:21" ht="37.5" customHeight="1" x14ac:dyDescent="0.2">
      <c r="A84" s="35">
        <v>3</v>
      </c>
      <c r="B84" s="37"/>
      <c r="C84" s="37"/>
      <c r="D84" s="42"/>
      <c r="E84" s="32">
        <v>5.0000000000000001E-3</v>
      </c>
      <c r="F84" s="35"/>
      <c r="G84" s="37"/>
      <c r="H84" s="37"/>
      <c r="I84" s="44" t="str">
        <f t="shared" si="0"/>
        <v>określ rodzaj kontraktu w  kolumnie F</v>
      </c>
      <c r="J84" s="37"/>
      <c r="K84" s="44" t="str">
        <f t="shared" si="1"/>
        <v>określ rodzaj kontraktu w kolumnie F</v>
      </c>
      <c r="L84" s="37"/>
      <c r="M84" s="44" t="str">
        <f t="shared" si="2"/>
        <v>uzupełnij kolumnę L lub F</v>
      </c>
      <c r="N84" s="37" t="str">
        <f t="shared" si="6"/>
        <v/>
      </c>
      <c r="O84" s="44" t="str">
        <f t="shared" si="3"/>
        <v>określ rodzaj kontraktu w kolumnie F</v>
      </c>
      <c r="P84" s="44">
        <f t="shared" si="4"/>
        <v>0</v>
      </c>
      <c r="Q84" s="37"/>
      <c r="R84" s="44">
        <f t="shared" si="5"/>
        <v>0</v>
      </c>
      <c r="S84" s="42"/>
      <c r="T84" s="42"/>
      <c r="U84" s="42"/>
    </row>
    <row r="85" spans="1:21" ht="37.5" customHeight="1" x14ac:dyDescent="0.2">
      <c r="A85" s="35">
        <v>4</v>
      </c>
      <c r="B85" s="37"/>
      <c r="C85" s="37"/>
      <c r="D85" s="42"/>
      <c r="E85" s="32">
        <v>5.0000000000000001E-3</v>
      </c>
      <c r="F85" s="35"/>
      <c r="G85" s="37"/>
      <c r="H85" s="37"/>
      <c r="I85" s="44" t="str">
        <f t="shared" si="0"/>
        <v>określ rodzaj kontraktu w  kolumnie F</v>
      </c>
      <c r="J85" s="37"/>
      <c r="K85" s="44" t="str">
        <f t="shared" si="1"/>
        <v>określ rodzaj kontraktu w kolumnie F</v>
      </c>
      <c r="L85" s="37"/>
      <c r="M85" s="44" t="str">
        <f t="shared" si="2"/>
        <v>uzupełnij kolumnę L lub F</v>
      </c>
      <c r="N85" s="37" t="str">
        <f t="shared" si="6"/>
        <v/>
      </c>
      <c r="O85" s="44" t="str">
        <f t="shared" si="3"/>
        <v>określ rodzaj kontraktu w kolumnie F</v>
      </c>
      <c r="P85" s="44">
        <f t="shared" si="4"/>
        <v>0</v>
      </c>
      <c r="Q85" s="37"/>
      <c r="R85" s="44">
        <f t="shared" si="5"/>
        <v>0</v>
      </c>
      <c r="S85" s="42"/>
      <c r="T85" s="42"/>
      <c r="U85" s="42"/>
    </row>
    <row r="86" spans="1:21" ht="37.5" customHeight="1" x14ac:dyDescent="0.2">
      <c r="A86" s="35">
        <v>5</v>
      </c>
      <c r="B86" s="37"/>
      <c r="C86" s="37"/>
      <c r="D86" s="42"/>
      <c r="E86" s="32">
        <v>5.0000000000000001E-3</v>
      </c>
      <c r="F86" s="35"/>
      <c r="G86" s="37"/>
      <c r="H86" s="37"/>
      <c r="I86" s="44" t="str">
        <f t="shared" si="0"/>
        <v>określ rodzaj kontraktu w  kolumnie F</v>
      </c>
      <c r="J86" s="37"/>
      <c r="K86" s="44" t="str">
        <f t="shared" si="1"/>
        <v>określ rodzaj kontraktu w kolumnie F</v>
      </c>
      <c r="L86" s="37"/>
      <c r="M86" s="44" t="str">
        <f t="shared" si="2"/>
        <v>uzupełnij kolumnę L lub F</v>
      </c>
      <c r="N86" s="37" t="str">
        <f t="shared" si="6"/>
        <v/>
      </c>
      <c r="O86" s="44" t="str">
        <f t="shared" si="3"/>
        <v>określ rodzaj kontraktu w kolumnie F</v>
      </c>
      <c r="P86" s="44">
        <f t="shared" si="4"/>
        <v>0</v>
      </c>
      <c r="Q86" s="37"/>
      <c r="R86" s="44">
        <f t="shared" si="5"/>
        <v>0</v>
      </c>
      <c r="S86" s="42"/>
      <c r="T86" s="42"/>
      <c r="U86" s="42"/>
    </row>
    <row r="87" spans="1:21" ht="37.5" customHeight="1" x14ac:dyDescent="0.2">
      <c r="A87" s="35">
        <v>6</v>
      </c>
      <c r="B87" s="37"/>
      <c r="C87" s="37"/>
      <c r="D87" s="42"/>
      <c r="E87" s="32">
        <v>5.0000000000000001E-3</v>
      </c>
      <c r="F87" s="35"/>
      <c r="G87" s="37"/>
      <c r="H87" s="37"/>
      <c r="I87" s="44" t="str">
        <f t="shared" ref="I87:I111" si="7">IF(F87="pożyczka hipoteczna",0,IF(F87="umowa ograniczania ryzyka","wprowadź wartość w kolumnie J",IF(F87="pozostałe","wprowadź wartość w kolumnie Q","określ rodzaj kontraktu w  kolumnie F")))</f>
        <v>określ rodzaj kontraktu w  kolumnie F</v>
      </c>
      <c r="J87" s="37"/>
      <c r="K87" s="44" t="str">
        <f t="shared" ref="K87:K111" si="8">IF(F87="pożyczka hipoteczna",0.8,IF(F87="umowa ograniczania ryzyka","uzupełnij kolumnę L",IF(F87="pozostałe","wprowadź wartośc w kolumnie Q","określ rodzaj kontraktu w kolumnie F")))</f>
        <v>określ rodzaj kontraktu w kolumnie F</v>
      </c>
      <c r="L87" s="37"/>
      <c r="M87" s="44" t="str">
        <f t="shared" ref="M87:M111" si="9">IF(L87="nie",100%,IF(L87="tak",O87,IF(OR(F87="pożyczka hipoteczna",F87="pozostałe"),"nie dotyczy","uzupełnij kolumnę L lub F")))</f>
        <v>uzupełnij kolumnę L lub F</v>
      </c>
      <c r="N87" s="37" t="str">
        <f t="shared" ref="N87:N111" si="10">IF(F87="pozostałe","nie dotyczy","")</f>
        <v/>
      </c>
      <c r="O87" s="44" t="str">
        <f t="shared" ref="O87:O111" si="11">IF(OR(AND(F87="umowa ograniczania ryzyka",H87="tak"),AND(F87="umowa ograniczania ryzyka",G87="tak")),0.9,IF(AND(F87="umowa ograniczania ryzyka",G87="nie",H87="nie"),0.5,IF(AND(F87="umowa ograniczania ryzyka",OR(G87="",H87="")),"uzupełnij kolumny G i/lub H",IF(F87="pożyczka hipoteczna",1,IF(F87="pozostałe","wprowadź wartość w kolumnie Q","określ rodzaj kontraktu w kolumnie F")))))</f>
        <v>określ rodzaj kontraktu w kolumnie F</v>
      </c>
      <c r="P87" s="44">
        <f t="shared" ref="P87:P111" si="12">IF(F87="pozostałe","nie dotyczy",IF(F87="umowa ograniczania ryzyka", MAX(O87*(C87+J87)-M87*N87,0),IF(F87="pożyczka hipoteczna",MAX(O87*(C87+I87)-K87*N87,0),0)))</f>
        <v>0</v>
      </c>
      <c r="Q87" s="37"/>
      <c r="R87" s="44">
        <f t="shared" ref="R87:R111" si="13">IF(F87="pozostałe", Q87^2,P87^2)</f>
        <v>0</v>
      </c>
      <c r="S87" s="42"/>
      <c r="T87" s="42"/>
      <c r="U87" s="42"/>
    </row>
    <row r="88" spans="1:21" ht="37.5" customHeight="1" x14ac:dyDescent="0.2">
      <c r="A88" s="35">
        <v>7</v>
      </c>
      <c r="B88" s="37"/>
      <c r="C88" s="37"/>
      <c r="D88" s="42"/>
      <c r="E88" s="32">
        <v>5.0000000000000001E-3</v>
      </c>
      <c r="F88" s="35"/>
      <c r="G88" s="37"/>
      <c r="H88" s="37"/>
      <c r="I88" s="44" t="str">
        <f t="shared" si="7"/>
        <v>określ rodzaj kontraktu w  kolumnie F</v>
      </c>
      <c r="J88" s="37"/>
      <c r="K88" s="44" t="str">
        <f t="shared" si="8"/>
        <v>określ rodzaj kontraktu w kolumnie F</v>
      </c>
      <c r="L88" s="37"/>
      <c r="M88" s="44" t="str">
        <f t="shared" si="9"/>
        <v>uzupełnij kolumnę L lub F</v>
      </c>
      <c r="N88" s="37" t="str">
        <f t="shared" si="10"/>
        <v/>
      </c>
      <c r="O88" s="44" t="str">
        <f t="shared" si="11"/>
        <v>określ rodzaj kontraktu w kolumnie F</v>
      </c>
      <c r="P88" s="44">
        <f t="shared" si="12"/>
        <v>0</v>
      </c>
      <c r="Q88" s="37"/>
      <c r="R88" s="44">
        <f t="shared" si="13"/>
        <v>0</v>
      </c>
      <c r="S88" s="42"/>
      <c r="T88" s="42"/>
      <c r="U88" s="42"/>
    </row>
    <row r="89" spans="1:21" ht="37.5" customHeight="1" x14ac:dyDescent="0.2">
      <c r="A89" s="35" t="s">
        <v>27</v>
      </c>
      <c r="B89" s="37"/>
      <c r="C89" s="37"/>
      <c r="D89" s="42"/>
      <c r="E89" s="32">
        <v>5.0000000000000001E-3</v>
      </c>
      <c r="F89" s="35"/>
      <c r="G89" s="37"/>
      <c r="H89" s="37"/>
      <c r="I89" s="44" t="str">
        <f t="shared" si="7"/>
        <v>określ rodzaj kontraktu w  kolumnie F</v>
      </c>
      <c r="J89" s="37"/>
      <c r="K89" s="44" t="str">
        <f t="shared" si="8"/>
        <v>określ rodzaj kontraktu w kolumnie F</v>
      </c>
      <c r="L89" s="37"/>
      <c r="M89" s="44" t="str">
        <f t="shared" si="9"/>
        <v>uzupełnij kolumnę L lub F</v>
      </c>
      <c r="N89" s="37" t="str">
        <f t="shared" si="10"/>
        <v/>
      </c>
      <c r="O89" s="44" t="str">
        <f t="shared" si="11"/>
        <v>określ rodzaj kontraktu w kolumnie F</v>
      </c>
      <c r="P89" s="44">
        <f t="shared" si="12"/>
        <v>0</v>
      </c>
      <c r="Q89" s="37"/>
      <c r="R89" s="44">
        <f t="shared" si="13"/>
        <v>0</v>
      </c>
      <c r="S89" s="42"/>
      <c r="T89" s="42"/>
      <c r="U89" s="42"/>
    </row>
    <row r="90" spans="1:21" ht="37.5" customHeight="1" x14ac:dyDescent="0.2">
      <c r="A90" s="35" t="s">
        <v>27</v>
      </c>
      <c r="B90" s="37"/>
      <c r="C90" s="37"/>
      <c r="D90" s="42"/>
      <c r="E90" s="32">
        <v>5.0000000000000001E-3</v>
      </c>
      <c r="F90" s="35"/>
      <c r="G90" s="37"/>
      <c r="H90" s="37"/>
      <c r="I90" s="44" t="str">
        <f t="shared" si="7"/>
        <v>określ rodzaj kontraktu w  kolumnie F</v>
      </c>
      <c r="J90" s="37"/>
      <c r="K90" s="44" t="str">
        <f t="shared" si="8"/>
        <v>określ rodzaj kontraktu w kolumnie F</v>
      </c>
      <c r="L90" s="37"/>
      <c r="M90" s="44" t="str">
        <f t="shared" si="9"/>
        <v>uzupełnij kolumnę L lub F</v>
      </c>
      <c r="N90" s="37" t="str">
        <f t="shared" si="10"/>
        <v/>
      </c>
      <c r="O90" s="44" t="str">
        <f t="shared" si="11"/>
        <v>określ rodzaj kontraktu w kolumnie F</v>
      </c>
      <c r="P90" s="44">
        <f t="shared" si="12"/>
        <v>0</v>
      </c>
      <c r="Q90" s="37"/>
      <c r="R90" s="44">
        <f t="shared" si="13"/>
        <v>0</v>
      </c>
      <c r="S90" s="42"/>
      <c r="T90" s="42"/>
      <c r="U90" s="42"/>
    </row>
    <row r="91" spans="1:21" ht="37.5" customHeight="1" x14ac:dyDescent="0.2">
      <c r="A91" s="35" t="s">
        <v>27</v>
      </c>
      <c r="B91" s="37"/>
      <c r="C91" s="37"/>
      <c r="D91" s="42"/>
      <c r="E91" s="32">
        <v>5.0000000000000001E-3</v>
      </c>
      <c r="F91" s="35"/>
      <c r="G91" s="37"/>
      <c r="H91" s="37"/>
      <c r="I91" s="44" t="str">
        <f t="shared" si="7"/>
        <v>określ rodzaj kontraktu w  kolumnie F</v>
      </c>
      <c r="J91" s="37"/>
      <c r="K91" s="44" t="str">
        <f t="shared" si="8"/>
        <v>określ rodzaj kontraktu w kolumnie F</v>
      </c>
      <c r="L91" s="37"/>
      <c r="M91" s="44" t="str">
        <f t="shared" si="9"/>
        <v>uzupełnij kolumnę L lub F</v>
      </c>
      <c r="N91" s="37" t="str">
        <f t="shared" si="10"/>
        <v/>
      </c>
      <c r="O91" s="44" t="str">
        <f t="shared" si="11"/>
        <v>określ rodzaj kontraktu w kolumnie F</v>
      </c>
      <c r="P91" s="44">
        <f t="shared" si="12"/>
        <v>0</v>
      </c>
      <c r="Q91" s="37"/>
      <c r="R91" s="44">
        <f t="shared" si="13"/>
        <v>0</v>
      </c>
      <c r="S91" s="44">
        <f>SUM(P82:Q91)</f>
        <v>0</v>
      </c>
      <c r="T91" s="44">
        <f>SUM(R82:R91)</f>
        <v>0</v>
      </c>
      <c r="U91" s="44">
        <f>1.5*E91*(1-E91)/(2.5-E91)</f>
        <v>2.9909819639278553E-3</v>
      </c>
    </row>
    <row r="92" spans="1:21" ht="37.5" customHeight="1" x14ac:dyDescent="0.2">
      <c r="A92" s="35">
        <v>1</v>
      </c>
      <c r="B92" s="37"/>
      <c r="C92" s="37"/>
      <c r="D92" s="43" t="s">
        <v>21</v>
      </c>
      <c r="E92" s="32">
        <v>1.2E-2</v>
      </c>
      <c r="F92" s="35"/>
      <c r="G92" s="37"/>
      <c r="H92" s="37"/>
      <c r="I92" s="44" t="str">
        <f t="shared" si="7"/>
        <v>określ rodzaj kontraktu w  kolumnie F</v>
      </c>
      <c r="J92" s="37"/>
      <c r="K92" s="44" t="str">
        <f t="shared" si="8"/>
        <v>określ rodzaj kontraktu w kolumnie F</v>
      </c>
      <c r="L92" s="37"/>
      <c r="M92" s="44" t="str">
        <f t="shared" si="9"/>
        <v>uzupełnij kolumnę L lub F</v>
      </c>
      <c r="N92" s="37" t="str">
        <f t="shared" si="10"/>
        <v/>
      </c>
      <c r="O92" s="44" t="str">
        <f t="shared" si="11"/>
        <v>określ rodzaj kontraktu w kolumnie F</v>
      </c>
      <c r="P92" s="44">
        <f t="shared" si="12"/>
        <v>0</v>
      </c>
      <c r="Q92" s="37"/>
      <c r="R92" s="44">
        <f t="shared" si="13"/>
        <v>0</v>
      </c>
      <c r="S92" s="42"/>
      <c r="T92" s="42"/>
      <c r="U92" s="42"/>
    </row>
    <row r="93" spans="1:21" ht="37.5" customHeight="1" x14ac:dyDescent="0.2">
      <c r="A93" s="35">
        <v>2</v>
      </c>
      <c r="B93" s="37"/>
      <c r="C93" s="37"/>
      <c r="D93" s="42"/>
      <c r="E93" s="32">
        <v>1.2E-2</v>
      </c>
      <c r="F93" s="35"/>
      <c r="G93" s="37"/>
      <c r="H93" s="37"/>
      <c r="I93" s="44" t="str">
        <f t="shared" si="7"/>
        <v>określ rodzaj kontraktu w  kolumnie F</v>
      </c>
      <c r="J93" s="37"/>
      <c r="K93" s="44" t="str">
        <f t="shared" si="8"/>
        <v>określ rodzaj kontraktu w kolumnie F</v>
      </c>
      <c r="L93" s="37"/>
      <c r="M93" s="44" t="str">
        <f t="shared" si="9"/>
        <v>uzupełnij kolumnę L lub F</v>
      </c>
      <c r="N93" s="37" t="str">
        <f t="shared" si="10"/>
        <v/>
      </c>
      <c r="O93" s="44" t="str">
        <f t="shared" si="11"/>
        <v>określ rodzaj kontraktu w kolumnie F</v>
      </c>
      <c r="P93" s="44">
        <f t="shared" si="12"/>
        <v>0</v>
      </c>
      <c r="Q93" s="37"/>
      <c r="R93" s="44">
        <f t="shared" si="13"/>
        <v>0</v>
      </c>
      <c r="S93" s="42"/>
      <c r="T93" s="42"/>
      <c r="U93" s="42"/>
    </row>
    <row r="94" spans="1:21" ht="37.5" customHeight="1" x14ac:dyDescent="0.2">
      <c r="A94" s="35">
        <v>3</v>
      </c>
      <c r="B94" s="37"/>
      <c r="C94" s="37"/>
      <c r="D94" s="42"/>
      <c r="E94" s="32">
        <v>1.2E-2</v>
      </c>
      <c r="F94" s="35"/>
      <c r="G94" s="37"/>
      <c r="H94" s="37"/>
      <c r="I94" s="44" t="str">
        <f t="shared" si="7"/>
        <v>określ rodzaj kontraktu w  kolumnie F</v>
      </c>
      <c r="J94" s="37"/>
      <c r="K94" s="44" t="str">
        <f t="shared" si="8"/>
        <v>określ rodzaj kontraktu w kolumnie F</v>
      </c>
      <c r="L94" s="37"/>
      <c r="M94" s="44" t="str">
        <f t="shared" si="9"/>
        <v>uzupełnij kolumnę L lub F</v>
      </c>
      <c r="N94" s="37" t="str">
        <f t="shared" si="10"/>
        <v/>
      </c>
      <c r="O94" s="44" t="str">
        <f t="shared" si="11"/>
        <v>określ rodzaj kontraktu w kolumnie F</v>
      </c>
      <c r="P94" s="44">
        <f t="shared" si="12"/>
        <v>0</v>
      </c>
      <c r="Q94" s="37"/>
      <c r="R94" s="44">
        <f t="shared" si="13"/>
        <v>0</v>
      </c>
      <c r="S94" s="42"/>
      <c r="T94" s="42"/>
      <c r="U94" s="42"/>
    </row>
    <row r="95" spans="1:21" ht="37.5" customHeight="1" x14ac:dyDescent="0.2">
      <c r="A95" s="35">
        <v>4</v>
      </c>
      <c r="B95" s="37"/>
      <c r="C95" s="37"/>
      <c r="D95" s="42"/>
      <c r="E95" s="32">
        <v>1.2E-2</v>
      </c>
      <c r="F95" s="35"/>
      <c r="G95" s="37"/>
      <c r="H95" s="37"/>
      <c r="I95" s="44" t="str">
        <f t="shared" si="7"/>
        <v>określ rodzaj kontraktu w  kolumnie F</v>
      </c>
      <c r="J95" s="37"/>
      <c r="K95" s="44" t="str">
        <f t="shared" si="8"/>
        <v>określ rodzaj kontraktu w kolumnie F</v>
      </c>
      <c r="L95" s="37"/>
      <c r="M95" s="44" t="str">
        <f t="shared" si="9"/>
        <v>uzupełnij kolumnę L lub F</v>
      </c>
      <c r="N95" s="37" t="str">
        <f t="shared" si="10"/>
        <v/>
      </c>
      <c r="O95" s="44" t="str">
        <f t="shared" si="11"/>
        <v>określ rodzaj kontraktu w kolumnie F</v>
      </c>
      <c r="P95" s="44">
        <f t="shared" si="12"/>
        <v>0</v>
      </c>
      <c r="Q95" s="37"/>
      <c r="R95" s="44">
        <f t="shared" si="13"/>
        <v>0</v>
      </c>
      <c r="S95" s="42"/>
      <c r="T95" s="42"/>
      <c r="U95" s="42"/>
    </row>
    <row r="96" spans="1:21" ht="37.5" customHeight="1" x14ac:dyDescent="0.2">
      <c r="A96" s="35">
        <v>5</v>
      </c>
      <c r="B96" s="37"/>
      <c r="C96" s="37"/>
      <c r="D96" s="42"/>
      <c r="E96" s="32">
        <v>1.2E-2</v>
      </c>
      <c r="F96" s="35"/>
      <c r="G96" s="37"/>
      <c r="H96" s="37"/>
      <c r="I96" s="44" t="str">
        <f t="shared" si="7"/>
        <v>określ rodzaj kontraktu w  kolumnie F</v>
      </c>
      <c r="J96" s="37"/>
      <c r="K96" s="44" t="str">
        <f t="shared" si="8"/>
        <v>określ rodzaj kontraktu w kolumnie F</v>
      </c>
      <c r="L96" s="37"/>
      <c r="M96" s="44" t="str">
        <f t="shared" si="9"/>
        <v>uzupełnij kolumnę L lub F</v>
      </c>
      <c r="N96" s="37" t="str">
        <f t="shared" si="10"/>
        <v/>
      </c>
      <c r="O96" s="44" t="str">
        <f t="shared" si="11"/>
        <v>określ rodzaj kontraktu w kolumnie F</v>
      </c>
      <c r="P96" s="44">
        <f t="shared" si="12"/>
        <v>0</v>
      </c>
      <c r="Q96" s="37"/>
      <c r="R96" s="44">
        <f t="shared" si="13"/>
        <v>0</v>
      </c>
      <c r="S96" s="42"/>
      <c r="T96" s="42"/>
      <c r="U96" s="42"/>
    </row>
    <row r="97" spans="1:21" ht="37.5" customHeight="1" x14ac:dyDescent="0.2">
      <c r="A97" s="35">
        <v>6</v>
      </c>
      <c r="B97" s="37"/>
      <c r="C97" s="37"/>
      <c r="D97" s="42"/>
      <c r="E97" s="32">
        <v>1.2E-2</v>
      </c>
      <c r="F97" s="35"/>
      <c r="G97" s="37"/>
      <c r="H97" s="37"/>
      <c r="I97" s="44" t="str">
        <f t="shared" si="7"/>
        <v>określ rodzaj kontraktu w  kolumnie F</v>
      </c>
      <c r="J97" s="37"/>
      <c r="K97" s="44" t="str">
        <f t="shared" si="8"/>
        <v>określ rodzaj kontraktu w kolumnie F</v>
      </c>
      <c r="L97" s="37"/>
      <c r="M97" s="44" t="str">
        <f t="shared" si="9"/>
        <v>uzupełnij kolumnę L lub F</v>
      </c>
      <c r="N97" s="37" t="str">
        <f t="shared" si="10"/>
        <v/>
      </c>
      <c r="O97" s="44" t="str">
        <f t="shared" si="11"/>
        <v>określ rodzaj kontraktu w kolumnie F</v>
      </c>
      <c r="P97" s="44">
        <f t="shared" si="12"/>
        <v>0</v>
      </c>
      <c r="Q97" s="37"/>
      <c r="R97" s="44">
        <f t="shared" si="13"/>
        <v>0</v>
      </c>
      <c r="S97" s="42"/>
      <c r="T97" s="42"/>
      <c r="U97" s="42"/>
    </row>
    <row r="98" spans="1:21" ht="37.5" customHeight="1" x14ac:dyDescent="0.2">
      <c r="A98" s="35">
        <v>7</v>
      </c>
      <c r="B98" s="37"/>
      <c r="C98" s="37"/>
      <c r="D98" s="42"/>
      <c r="E98" s="32">
        <v>1.2E-2</v>
      </c>
      <c r="F98" s="35"/>
      <c r="G98" s="37"/>
      <c r="H98" s="37"/>
      <c r="I98" s="44" t="str">
        <f t="shared" si="7"/>
        <v>określ rodzaj kontraktu w  kolumnie F</v>
      </c>
      <c r="J98" s="37"/>
      <c r="K98" s="44" t="str">
        <f t="shared" si="8"/>
        <v>określ rodzaj kontraktu w kolumnie F</v>
      </c>
      <c r="L98" s="37"/>
      <c r="M98" s="44" t="str">
        <f t="shared" si="9"/>
        <v>uzupełnij kolumnę L lub F</v>
      </c>
      <c r="N98" s="37" t="str">
        <f t="shared" si="10"/>
        <v/>
      </c>
      <c r="O98" s="44" t="str">
        <f t="shared" si="11"/>
        <v>określ rodzaj kontraktu w kolumnie F</v>
      </c>
      <c r="P98" s="44">
        <f t="shared" si="12"/>
        <v>0</v>
      </c>
      <c r="Q98" s="37"/>
      <c r="R98" s="44">
        <f t="shared" si="13"/>
        <v>0</v>
      </c>
      <c r="S98" s="42"/>
      <c r="T98" s="42"/>
      <c r="U98" s="42"/>
    </row>
    <row r="99" spans="1:21" ht="37.5" customHeight="1" x14ac:dyDescent="0.2">
      <c r="A99" s="35" t="s">
        <v>27</v>
      </c>
      <c r="B99" s="37"/>
      <c r="C99" s="37"/>
      <c r="D99" s="42"/>
      <c r="E99" s="32">
        <v>1.2E-2</v>
      </c>
      <c r="F99" s="35"/>
      <c r="G99" s="37"/>
      <c r="H99" s="37"/>
      <c r="I99" s="44" t="str">
        <f t="shared" si="7"/>
        <v>określ rodzaj kontraktu w  kolumnie F</v>
      </c>
      <c r="J99" s="37"/>
      <c r="K99" s="44" t="str">
        <f t="shared" si="8"/>
        <v>określ rodzaj kontraktu w kolumnie F</v>
      </c>
      <c r="L99" s="37"/>
      <c r="M99" s="44" t="str">
        <f t="shared" si="9"/>
        <v>uzupełnij kolumnę L lub F</v>
      </c>
      <c r="N99" s="37" t="str">
        <f t="shared" si="10"/>
        <v/>
      </c>
      <c r="O99" s="44" t="str">
        <f t="shared" si="11"/>
        <v>określ rodzaj kontraktu w kolumnie F</v>
      </c>
      <c r="P99" s="44">
        <f t="shared" si="12"/>
        <v>0</v>
      </c>
      <c r="Q99" s="37"/>
      <c r="R99" s="44">
        <f t="shared" si="13"/>
        <v>0</v>
      </c>
      <c r="S99" s="42"/>
      <c r="T99" s="42"/>
      <c r="U99" s="42"/>
    </row>
    <row r="100" spans="1:21" ht="37.5" customHeight="1" x14ac:dyDescent="0.2">
      <c r="A100" s="35" t="s">
        <v>27</v>
      </c>
      <c r="B100" s="37"/>
      <c r="C100" s="37"/>
      <c r="D100" s="42"/>
      <c r="E100" s="32">
        <v>1.2E-2</v>
      </c>
      <c r="F100" s="35"/>
      <c r="G100" s="37"/>
      <c r="H100" s="37"/>
      <c r="I100" s="44" t="str">
        <f t="shared" si="7"/>
        <v>określ rodzaj kontraktu w  kolumnie F</v>
      </c>
      <c r="J100" s="37"/>
      <c r="K100" s="44" t="str">
        <f t="shared" si="8"/>
        <v>określ rodzaj kontraktu w kolumnie F</v>
      </c>
      <c r="L100" s="37"/>
      <c r="M100" s="44" t="str">
        <f t="shared" si="9"/>
        <v>uzupełnij kolumnę L lub F</v>
      </c>
      <c r="N100" s="37" t="str">
        <f t="shared" si="10"/>
        <v/>
      </c>
      <c r="O100" s="44" t="str">
        <f t="shared" si="11"/>
        <v>określ rodzaj kontraktu w kolumnie F</v>
      </c>
      <c r="P100" s="44">
        <f t="shared" si="12"/>
        <v>0</v>
      </c>
      <c r="Q100" s="37"/>
      <c r="R100" s="44">
        <f t="shared" si="13"/>
        <v>0</v>
      </c>
      <c r="S100" s="42"/>
      <c r="T100" s="42"/>
      <c r="U100" s="42"/>
    </row>
    <row r="101" spans="1:21" ht="37.5" customHeight="1" x14ac:dyDescent="0.2">
      <c r="A101" s="35" t="s">
        <v>27</v>
      </c>
      <c r="B101" s="37"/>
      <c r="C101" s="37"/>
      <c r="D101" s="42"/>
      <c r="E101" s="32">
        <v>1.2E-2</v>
      </c>
      <c r="F101" s="35"/>
      <c r="G101" s="37"/>
      <c r="H101" s="37"/>
      <c r="I101" s="44" t="str">
        <f t="shared" si="7"/>
        <v>określ rodzaj kontraktu w  kolumnie F</v>
      </c>
      <c r="J101" s="37"/>
      <c r="K101" s="44" t="str">
        <f t="shared" si="8"/>
        <v>określ rodzaj kontraktu w kolumnie F</v>
      </c>
      <c r="L101" s="37"/>
      <c r="M101" s="44" t="str">
        <f t="shared" si="9"/>
        <v>uzupełnij kolumnę L lub F</v>
      </c>
      <c r="N101" s="37" t="str">
        <f t="shared" si="10"/>
        <v/>
      </c>
      <c r="O101" s="44" t="str">
        <f t="shared" si="11"/>
        <v>określ rodzaj kontraktu w kolumnie F</v>
      </c>
      <c r="P101" s="44">
        <f t="shared" si="12"/>
        <v>0</v>
      </c>
      <c r="Q101" s="37"/>
      <c r="R101" s="44">
        <f t="shared" si="13"/>
        <v>0</v>
      </c>
      <c r="S101" s="44">
        <f>SUM(P92:Q101)</f>
        <v>0</v>
      </c>
      <c r="T101" s="44">
        <f>SUM(R92:R101)</f>
        <v>0</v>
      </c>
      <c r="U101" s="44">
        <f>1.5*E101*(1-E101)/(2.5-E101)</f>
        <v>7.1479099678456596E-3</v>
      </c>
    </row>
    <row r="102" spans="1:21" ht="37.5" customHeight="1" x14ac:dyDescent="0.2">
      <c r="A102" s="35">
        <v>1</v>
      </c>
      <c r="B102" s="37"/>
      <c r="C102" s="37"/>
      <c r="D102" s="43" t="s">
        <v>22</v>
      </c>
      <c r="E102" s="32">
        <v>4.1750000000000002E-2</v>
      </c>
      <c r="F102" s="35"/>
      <c r="G102" s="37"/>
      <c r="H102" s="37"/>
      <c r="I102" s="44" t="str">
        <f t="shared" si="7"/>
        <v>określ rodzaj kontraktu w  kolumnie F</v>
      </c>
      <c r="J102" s="37"/>
      <c r="K102" s="44" t="str">
        <f t="shared" si="8"/>
        <v>określ rodzaj kontraktu w kolumnie F</v>
      </c>
      <c r="L102" s="37"/>
      <c r="M102" s="44" t="str">
        <f t="shared" si="9"/>
        <v>uzupełnij kolumnę L lub F</v>
      </c>
      <c r="N102" s="37" t="str">
        <f t="shared" si="10"/>
        <v/>
      </c>
      <c r="O102" s="44" t="str">
        <f t="shared" si="11"/>
        <v>określ rodzaj kontraktu w kolumnie F</v>
      </c>
      <c r="P102" s="44">
        <f t="shared" si="12"/>
        <v>0</v>
      </c>
      <c r="Q102" s="37"/>
      <c r="R102" s="44">
        <f t="shared" si="13"/>
        <v>0</v>
      </c>
      <c r="S102" s="42"/>
      <c r="T102" s="42"/>
      <c r="U102" s="42"/>
    </row>
    <row r="103" spans="1:21" ht="37.5" customHeight="1" x14ac:dyDescent="0.2">
      <c r="A103" s="35">
        <v>2</v>
      </c>
      <c r="B103" s="37"/>
      <c r="C103" s="37"/>
      <c r="D103" s="42"/>
      <c r="E103" s="32">
        <v>4.1750000000000002E-2</v>
      </c>
      <c r="F103" s="35"/>
      <c r="G103" s="37"/>
      <c r="H103" s="37"/>
      <c r="I103" s="44" t="str">
        <f t="shared" si="7"/>
        <v>określ rodzaj kontraktu w  kolumnie F</v>
      </c>
      <c r="J103" s="37"/>
      <c r="K103" s="44" t="str">
        <f t="shared" si="8"/>
        <v>określ rodzaj kontraktu w kolumnie F</v>
      </c>
      <c r="L103" s="37"/>
      <c r="M103" s="44" t="str">
        <f t="shared" si="9"/>
        <v>uzupełnij kolumnę L lub F</v>
      </c>
      <c r="N103" s="37" t="str">
        <f t="shared" si="10"/>
        <v/>
      </c>
      <c r="O103" s="44" t="str">
        <f t="shared" si="11"/>
        <v>określ rodzaj kontraktu w kolumnie F</v>
      </c>
      <c r="P103" s="44">
        <f t="shared" si="12"/>
        <v>0</v>
      </c>
      <c r="Q103" s="37"/>
      <c r="R103" s="44">
        <f t="shared" si="13"/>
        <v>0</v>
      </c>
      <c r="S103" s="42"/>
      <c r="T103" s="42"/>
      <c r="U103" s="42"/>
    </row>
    <row r="104" spans="1:21" ht="37.5" customHeight="1" x14ac:dyDescent="0.2">
      <c r="A104" s="35">
        <v>3</v>
      </c>
      <c r="B104" s="37"/>
      <c r="C104" s="37"/>
      <c r="D104" s="42"/>
      <c r="E104" s="32">
        <v>4.1750000000000002E-2</v>
      </c>
      <c r="F104" s="35"/>
      <c r="G104" s="37"/>
      <c r="H104" s="37"/>
      <c r="I104" s="44" t="str">
        <f t="shared" si="7"/>
        <v>określ rodzaj kontraktu w  kolumnie F</v>
      </c>
      <c r="J104" s="37"/>
      <c r="K104" s="44" t="str">
        <f t="shared" si="8"/>
        <v>określ rodzaj kontraktu w kolumnie F</v>
      </c>
      <c r="L104" s="37"/>
      <c r="M104" s="44" t="str">
        <f t="shared" si="9"/>
        <v>uzupełnij kolumnę L lub F</v>
      </c>
      <c r="N104" s="37" t="str">
        <f t="shared" si="10"/>
        <v/>
      </c>
      <c r="O104" s="44" t="str">
        <f t="shared" si="11"/>
        <v>określ rodzaj kontraktu w kolumnie F</v>
      </c>
      <c r="P104" s="44">
        <f t="shared" si="12"/>
        <v>0</v>
      </c>
      <c r="Q104" s="37"/>
      <c r="R104" s="44">
        <f t="shared" si="13"/>
        <v>0</v>
      </c>
      <c r="S104" s="42"/>
      <c r="T104" s="42"/>
      <c r="U104" s="42"/>
    </row>
    <row r="105" spans="1:21" ht="37.5" customHeight="1" x14ac:dyDescent="0.2">
      <c r="A105" s="35">
        <v>4</v>
      </c>
      <c r="B105" s="37"/>
      <c r="C105" s="37"/>
      <c r="D105" s="42"/>
      <c r="E105" s="32">
        <v>4.1750000000000002E-2</v>
      </c>
      <c r="F105" s="35"/>
      <c r="G105" s="37"/>
      <c r="H105" s="37"/>
      <c r="I105" s="44" t="str">
        <f t="shared" si="7"/>
        <v>określ rodzaj kontraktu w  kolumnie F</v>
      </c>
      <c r="J105" s="37"/>
      <c r="K105" s="44" t="str">
        <f t="shared" si="8"/>
        <v>określ rodzaj kontraktu w kolumnie F</v>
      </c>
      <c r="L105" s="37"/>
      <c r="M105" s="44" t="str">
        <f t="shared" si="9"/>
        <v>uzupełnij kolumnę L lub F</v>
      </c>
      <c r="N105" s="37" t="str">
        <f t="shared" si="10"/>
        <v/>
      </c>
      <c r="O105" s="44" t="str">
        <f t="shared" si="11"/>
        <v>określ rodzaj kontraktu w kolumnie F</v>
      </c>
      <c r="P105" s="44">
        <f t="shared" si="12"/>
        <v>0</v>
      </c>
      <c r="Q105" s="37"/>
      <c r="R105" s="44">
        <f t="shared" si="13"/>
        <v>0</v>
      </c>
      <c r="S105" s="42"/>
      <c r="T105" s="42"/>
      <c r="U105" s="42"/>
    </row>
    <row r="106" spans="1:21" ht="37.5" customHeight="1" x14ac:dyDescent="0.2">
      <c r="A106" s="35">
        <v>5</v>
      </c>
      <c r="B106" s="37"/>
      <c r="C106" s="37"/>
      <c r="D106" s="42"/>
      <c r="E106" s="32">
        <v>4.1750000000000002E-2</v>
      </c>
      <c r="F106" s="35"/>
      <c r="G106" s="37"/>
      <c r="H106" s="37"/>
      <c r="I106" s="44" t="str">
        <f t="shared" si="7"/>
        <v>określ rodzaj kontraktu w  kolumnie F</v>
      </c>
      <c r="J106" s="37"/>
      <c r="K106" s="44" t="str">
        <f t="shared" si="8"/>
        <v>określ rodzaj kontraktu w kolumnie F</v>
      </c>
      <c r="L106" s="37"/>
      <c r="M106" s="44" t="str">
        <f t="shared" si="9"/>
        <v>uzupełnij kolumnę L lub F</v>
      </c>
      <c r="N106" s="37" t="str">
        <f t="shared" si="10"/>
        <v/>
      </c>
      <c r="O106" s="44" t="str">
        <f t="shared" si="11"/>
        <v>określ rodzaj kontraktu w kolumnie F</v>
      </c>
      <c r="P106" s="44">
        <f t="shared" si="12"/>
        <v>0</v>
      </c>
      <c r="Q106" s="37"/>
      <c r="R106" s="44">
        <f t="shared" si="13"/>
        <v>0</v>
      </c>
      <c r="S106" s="42"/>
      <c r="T106" s="42"/>
      <c r="U106" s="42"/>
    </row>
    <row r="107" spans="1:21" ht="37.5" customHeight="1" x14ac:dyDescent="0.2">
      <c r="A107" s="35">
        <v>6</v>
      </c>
      <c r="B107" s="37"/>
      <c r="C107" s="37"/>
      <c r="D107" s="42"/>
      <c r="E107" s="32">
        <v>4.1750000000000002E-2</v>
      </c>
      <c r="F107" s="35"/>
      <c r="G107" s="37"/>
      <c r="H107" s="37"/>
      <c r="I107" s="44" t="str">
        <f t="shared" si="7"/>
        <v>określ rodzaj kontraktu w  kolumnie F</v>
      </c>
      <c r="J107" s="37"/>
      <c r="K107" s="44" t="str">
        <f t="shared" si="8"/>
        <v>określ rodzaj kontraktu w kolumnie F</v>
      </c>
      <c r="L107" s="37"/>
      <c r="M107" s="44" t="str">
        <f t="shared" si="9"/>
        <v>uzupełnij kolumnę L lub F</v>
      </c>
      <c r="N107" s="37" t="str">
        <f t="shared" si="10"/>
        <v/>
      </c>
      <c r="O107" s="44" t="str">
        <f t="shared" si="11"/>
        <v>określ rodzaj kontraktu w kolumnie F</v>
      </c>
      <c r="P107" s="44">
        <f t="shared" si="12"/>
        <v>0</v>
      </c>
      <c r="Q107" s="37"/>
      <c r="R107" s="44">
        <f t="shared" si="13"/>
        <v>0</v>
      </c>
      <c r="S107" s="42"/>
      <c r="T107" s="42"/>
      <c r="U107" s="42"/>
    </row>
    <row r="108" spans="1:21" ht="37.5" customHeight="1" x14ac:dyDescent="0.2">
      <c r="A108" s="35">
        <v>7</v>
      </c>
      <c r="B108" s="37"/>
      <c r="C108" s="37"/>
      <c r="D108" s="42"/>
      <c r="E108" s="32">
        <v>4.1750000000000002E-2</v>
      </c>
      <c r="F108" s="35"/>
      <c r="G108" s="37"/>
      <c r="H108" s="37"/>
      <c r="I108" s="44" t="str">
        <f t="shared" si="7"/>
        <v>określ rodzaj kontraktu w  kolumnie F</v>
      </c>
      <c r="J108" s="37"/>
      <c r="K108" s="44" t="str">
        <f t="shared" si="8"/>
        <v>określ rodzaj kontraktu w kolumnie F</v>
      </c>
      <c r="L108" s="37"/>
      <c r="M108" s="44" t="str">
        <f t="shared" si="9"/>
        <v>uzupełnij kolumnę L lub F</v>
      </c>
      <c r="N108" s="37" t="str">
        <f t="shared" si="10"/>
        <v/>
      </c>
      <c r="O108" s="44" t="str">
        <f t="shared" si="11"/>
        <v>określ rodzaj kontraktu w kolumnie F</v>
      </c>
      <c r="P108" s="44">
        <f t="shared" si="12"/>
        <v>0</v>
      </c>
      <c r="Q108" s="37"/>
      <c r="R108" s="44">
        <f t="shared" si="13"/>
        <v>0</v>
      </c>
      <c r="S108" s="42"/>
      <c r="T108" s="42"/>
      <c r="U108" s="42"/>
    </row>
    <row r="109" spans="1:21" ht="37.5" customHeight="1" x14ac:dyDescent="0.2">
      <c r="A109" s="35" t="s">
        <v>27</v>
      </c>
      <c r="B109" s="37"/>
      <c r="C109" s="37"/>
      <c r="D109" s="42"/>
      <c r="E109" s="32">
        <v>4.1750000000000002E-2</v>
      </c>
      <c r="F109" s="35"/>
      <c r="G109" s="37"/>
      <c r="H109" s="37"/>
      <c r="I109" s="44" t="str">
        <f t="shared" si="7"/>
        <v>określ rodzaj kontraktu w  kolumnie F</v>
      </c>
      <c r="J109" s="37"/>
      <c r="K109" s="44" t="str">
        <f t="shared" si="8"/>
        <v>określ rodzaj kontraktu w kolumnie F</v>
      </c>
      <c r="L109" s="37"/>
      <c r="M109" s="44" t="str">
        <f t="shared" si="9"/>
        <v>uzupełnij kolumnę L lub F</v>
      </c>
      <c r="N109" s="37" t="str">
        <f t="shared" si="10"/>
        <v/>
      </c>
      <c r="O109" s="44" t="str">
        <f t="shared" si="11"/>
        <v>określ rodzaj kontraktu w kolumnie F</v>
      </c>
      <c r="P109" s="44">
        <f t="shared" si="12"/>
        <v>0</v>
      </c>
      <c r="Q109" s="37"/>
      <c r="R109" s="44">
        <f t="shared" si="13"/>
        <v>0</v>
      </c>
      <c r="S109" s="42"/>
      <c r="T109" s="42"/>
      <c r="U109" s="42"/>
    </row>
    <row r="110" spans="1:21" ht="37.5" customHeight="1" x14ac:dyDescent="0.2">
      <c r="A110" s="35" t="s">
        <v>27</v>
      </c>
      <c r="B110" s="37"/>
      <c r="C110" s="37"/>
      <c r="D110" s="42"/>
      <c r="E110" s="32">
        <v>4.1750000000000002E-2</v>
      </c>
      <c r="F110" s="35"/>
      <c r="G110" s="37"/>
      <c r="H110" s="37"/>
      <c r="I110" s="44" t="str">
        <f t="shared" si="7"/>
        <v>określ rodzaj kontraktu w  kolumnie F</v>
      </c>
      <c r="J110" s="37"/>
      <c r="K110" s="44" t="str">
        <f t="shared" si="8"/>
        <v>określ rodzaj kontraktu w kolumnie F</v>
      </c>
      <c r="L110" s="37"/>
      <c r="M110" s="44" t="str">
        <f t="shared" si="9"/>
        <v>uzupełnij kolumnę L lub F</v>
      </c>
      <c r="N110" s="37" t="str">
        <f t="shared" si="10"/>
        <v/>
      </c>
      <c r="O110" s="44" t="str">
        <f t="shared" si="11"/>
        <v>określ rodzaj kontraktu w kolumnie F</v>
      </c>
      <c r="P110" s="44">
        <f t="shared" si="12"/>
        <v>0</v>
      </c>
      <c r="Q110" s="37"/>
      <c r="R110" s="44">
        <f t="shared" si="13"/>
        <v>0</v>
      </c>
      <c r="S110" s="42"/>
      <c r="T110" s="42"/>
      <c r="U110" s="42"/>
    </row>
    <row r="111" spans="1:21" ht="37.5" customHeight="1" x14ac:dyDescent="0.2">
      <c r="A111" s="47" t="s">
        <v>27</v>
      </c>
      <c r="B111" s="48"/>
      <c r="C111" s="48"/>
      <c r="D111" s="42"/>
      <c r="E111" s="32">
        <v>4.1750000000000002E-2</v>
      </c>
      <c r="F111" s="47"/>
      <c r="G111" s="48"/>
      <c r="H111" s="48"/>
      <c r="I111" s="44" t="str">
        <f t="shared" si="7"/>
        <v>określ rodzaj kontraktu w  kolumnie F</v>
      </c>
      <c r="J111" s="48"/>
      <c r="K111" s="44" t="str">
        <f t="shared" si="8"/>
        <v>określ rodzaj kontraktu w kolumnie F</v>
      </c>
      <c r="L111" s="48"/>
      <c r="M111" s="44" t="str">
        <f t="shared" si="9"/>
        <v>uzupełnij kolumnę L lub F</v>
      </c>
      <c r="N111" s="48" t="str">
        <f t="shared" si="10"/>
        <v/>
      </c>
      <c r="O111" s="44" t="str">
        <f t="shared" si="11"/>
        <v>określ rodzaj kontraktu w kolumnie F</v>
      </c>
      <c r="P111" s="44">
        <f t="shared" si="12"/>
        <v>0</v>
      </c>
      <c r="Q111" s="48"/>
      <c r="R111" s="44">
        <f t="shared" si="13"/>
        <v>0</v>
      </c>
      <c r="S111" s="44">
        <f>SUM(P102:Q111)</f>
        <v>0</v>
      </c>
      <c r="T111" s="44">
        <f>SUM(R102:R111)</f>
        <v>0</v>
      </c>
      <c r="U111" s="44">
        <f>1.5*E111*(1-E111)/(2.5-E111)</f>
        <v>2.4411840231872269E-2</v>
      </c>
    </row>
    <row r="112" spans="1:21" x14ac:dyDescent="0.2"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6:18" x14ac:dyDescent="0.2"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6:18" x14ac:dyDescent="0.2"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6:18" x14ac:dyDescent="0.2"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6:18" x14ac:dyDescent="0.2"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</row>
  </sheetData>
  <mergeCells count="5">
    <mergeCell ref="A13:C13"/>
    <mergeCell ref="A14:C14"/>
    <mergeCell ref="A1:AK1"/>
    <mergeCell ref="A11:C11"/>
    <mergeCell ref="A12:C12"/>
  </mergeCells>
  <dataValidations count="2">
    <dataValidation type="list" allowBlank="1" showInputMessage="1" showErrorMessage="1" sqref="G22:H111 L22:L111">
      <formula1>$AG$22:$AG$23</formula1>
    </dataValidation>
    <dataValidation type="list" showInputMessage="1" showErrorMessage="1" sqref="F22:F111">
      <formula1>$AH$22:$AH$24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CDR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Groniowska Agnieszka</dc:creator>
  <cp:lastModifiedBy>Ringwelska Daria</cp:lastModifiedBy>
  <dcterms:created xsi:type="dcterms:W3CDTF">2010-09-16T16:00:34Z</dcterms:created>
  <dcterms:modified xsi:type="dcterms:W3CDTF">2013-08-30T12:29:44Z</dcterms:modified>
</cp:coreProperties>
</file>