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worksheets/sheet188.xml" ContentType="application/vnd.openxmlformats-officedocument.spreadsheetml.worksheet+xml"/>
  <Override PartName="/xl/worksheets/sheet189.xml" ContentType="application/vnd.openxmlformats-officedocument.spreadsheetml.worksheet+xml"/>
  <Override PartName="/xl/worksheets/sheet190.xml" ContentType="application/vnd.openxmlformats-officedocument.spreadsheetml.worksheet+xml"/>
  <Override PartName="/xl/worksheets/sheet19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updateLinks="never" codeName="Ten_skoroszyt"/>
  <mc:AlternateContent xmlns:mc="http://schemas.openxmlformats.org/markup-compatibility/2006">
    <mc:Choice Requires="x15">
      <x15ac:absPath xmlns:x15ac="http://schemas.microsoft.com/office/spreadsheetml/2010/11/ac" url="H:\BAZY KNF\statystyki postępowań\"/>
    </mc:Choice>
  </mc:AlternateContent>
  <xr:revisionPtr revIDLastSave="0" documentId="13_ncr:1_{AAF31DFB-2BBA-4D75-91ED-708CECD7D097}" xr6:coauthVersionLast="47" xr6:coauthVersionMax="47" xr10:uidLastSave="{00000000-0000-0000-0000-000000000000}"/>
  <bookViews>
    <workbookView xWindow="28680" yWindow="-120" windowWidth="29040" windowHeight="15720" tabRatio="724" firstSheet="97" activeTab="104" xr2:uid="{00000000-000D-0000-FFFF-FFFF00000000}"/>
  </bookViews>
  <sheets>
    <sheet name="Spis treści" sheetId="204" r:id="rId1"/>
    <sheet name="PCC Rokita S.A.(2023)" sheetId="216" r:id="rId2"/>
    <sheet name="Victoria Dom 2024(2023)" sheetId="215" r:id="rId3"/>
    <sheet name="4MASS" sheetId="213" r:id="rId4"/>
    <sheet name="Noctiluca(2023)" sheetId="212" r:id="rId5"/>
    <sheet name="QNA Technology" sheetId="211" r:id="rId6"/>
    <sheet name="Ipopema Benefit 3 FIZ(2024)" sheetId="210" r:id="rId7"/>
    <sheet name="Transition Technologies M(2023)" sheetId="209" r:id="rId8"/>
    <sheet name="Alior Bank BPP(2023)" sheetId="207" r:id="rId9"/>
    <sheet name="PragmaGO 2024 PEOZ" sheetId="203" r:id="rId10"/>
    <sheet name="PragmaGO 2024 PEONZ" sheetId="205" r:id="rId11"/>
    <sheet name="Kruk S.A.(2024)" sheetId="202" r:id="rId12"/>
    <sheet name="Archicom S.A.(2023)" sheetId="201" r:id="rId13"/>
    <sheet name="Eques AI FIZ (2024)" sheetId="200" r:id="rId14"/>
    <sheet name="Eques ASP FIZ (2024)" sheetId="199" r:id="rId15"/>
    <sheet name="Eques AM FIZ (2024)" sheetId="198" r:id="rId16"/>
    <sheet name="Bumech (2023)" sheetId="197" r:id="rId17"/>
    <sheet name="Ipopema EiI FIZ(2024" sheetId="196" r:id="rId18"/>
    <sheet name="BEST (2024)" sheetId="195" r:id="rId19"/>
    <sheet name="Olivia Fin(2023)" sheetId="194" r:id="rId20"/>
    <sheet name="FDK Rentier (2024)" sheetId="193" r:id="rId21"/>
    <sheet name="Gi Group Poland (2023)" sheetId="192" r:id="rId22"/>
    <sheet name="Polskie Towarzystwo Wspie(2023)" sheetId="191" r:id="rId23"/>
    <sheet name="Cavatina Holding (2024)" sheetId="190" r:id="rId24"/>
    <sheet name="Pekao Bank Hipoteczny S.A. (2)" sheetId="189" r:id="rId25"/>
    <sheet name="Millennium BH (2023)" sheetId="188" r:id="rId26"/>
    <sheet name="Marvipol Development 2023(2023)" sheetId="187" r:id="rId27"/>
    <sheet name="WOODPECKER.CO SA" sheetId="186" r:id="rId28"/>
    <sheet name="JR Holding ASI" sheetId="185" r:id="rId29"/>
    <sheet name="Bloober Team(2023)" sheetId="184" r:id="rId30"/>
    <sheet name="Neptis SA(2023)" sheetId="183" r:id="rId31"/>
    <sheet name="Render Cube(2023)" sheetId="182" r:id="rId32"/>
    <sheet name="Pure Biologics 2023(2023)" sheetId="181" r:id="rId33"/>
    <sheet name="Murapol S.A.(2023)" sheetId="180" r:id="rId34"/>
    <sheet name="Beta ETF Nasdaq-100 PLN Hedged " sheetId="179" r:id="rId35"/>
    <sheet name="Beta ETF S&amp;P 500 PLN-Hedged" sheetId="178" r:id="rId36"/>
    <sheet name="Eques Aktywnego Inwestowania FI" sheetId="177" r:id="rId37"/>
    <sheet name="Eques Akcji Sektora Prywatnego " sheetId="176" r:id="rId38"/>
    <sheet name="Eques Akumulcji Majątku FIZ" sheetId="172" r:id="rId39"/>
    <sheet name="Beta ETF WIG20TR(2023)" sheetId="171" r:id="rId40"/>
    <sheet name="Ipopema Benefit 3 FIZ(2023)" sheetId="168" r:id="rId41"/>
    <sheet name="Beta ETF TBSP PFIZ 2023" sheetId="170" r:id="rId42"/>
    <sheet name="Beta ETF sWIG80TR (2023)" sheetId="167" r:id="rId43"/>
    <sheet name="Ghelamco Invest sp. z o.o." sheetId="166" r:id="rId44"/>
    <sheet name="PragmaGO - obligacje niez(2023)" sheetId="164" r:id="rId45"/>
    <sheet name="PragmaGO SA 2023 obligacj(2023)" sheetId="163" r:id="rId46"/>
    <sheet name="Starward Industries(2023)" sheetId="162" r:id="rId47"/>
    <sheet name="Polenergia SA (2)" sheetId="161" r:id="rId48"/>
    <sheet name="XPlus SA" sheetId="160" r:id="rId49"/>
    <sheet name="Ronson Development oblig (2023)" sheetId="159" r:id="rId50"/>
    <sheet name="PCC Exol S.A.(2023)" sheetId="158" r:id="rId51"/>
    <sheet name="PCC Rokita S.A. (2023)" sheetId="157" r:id="rId52"/>
    <sheet name="Kruk (2023)" sheetId="156" r:id="rId53"/>
    <sheet name="Beta ETF WIG20lev Portf(2023)" sheetId="155" r:id="rId54"/>
    <sheet name="Beta ETF WIG20short Portf(2023)" sheetId="154" r:id="rId55"/>
    <sheet name="Echo Investment SA (oblig(2023)" sheetId="152" r:id="rId56"/>
    <sheet name="FDK Rentier FIZ (2023)" sheetId="151" r:id="rId57"/>
    <sheet name="Beta ETF mWIG40TR FIZ (2023)" sheetId="150" r:id="rId58"/>
    <sheet name="Dekpol 2023" sheetId="149" r:id="rId59"/>
    <sheet name="Drago Entertainment(2023)" sheetId="153" r:id="rId60"/>
    <sheet name="Cavatina Holding (2023-2)" sheetId="146" r:id="rId61"/>
    <sheet name="Urteste S.A." sheetId="145" r:id="rId62"/>
    <sheet name="Columbus Energy SA 2022" sheetId="144" r:id="rId63"/>
    <sheet name="Beta ETF WIGtech (2023)" sheetId="142" r:id="rId64"/>
    <sheet name="Kredyt Inkaso SA 2022" sheetId="141" r:id="rId65"/>
    <sheet name="LESS S.A." sheetId="140" r:id="rId66"/>
    <sheet name="PASSUS" sheetId="137" r:id="rId67"/>
    <sheet name="Globe Trade Centre SA" sheetId="206" r:id="rId68"/>
    <sheet name="Ryvu Therapeutics" sheetId="135" r:id="rId69"/>
    <sheet name="EQUES Akumulacji Majątku FIZ" sheetId="134" r:id="rId70"/>
    <sheet name="Cloud Technologies SA" sheetId="132" r:id="rId71"/>
    <sheet name="Beta ETF S&amp;P 500 PLN-Hedg (2)" sheetId="131" r:id="rId72"/>
    <sheet name="Beta ETF Nasdaq-100 PLN-H (2)" sheetId="130" r:id="rId73"/>
    <sheet name="BEST SA (2)" sheetId="129" r:id="rId74"/>
    <sheet name="DEVELIA SA" sheetId="128" r:id="rId75"/>
    <sheet name="Rafako SA" sheetId="127" r:id="rId76"/>
    <sheet name="Tenderhut S.A." sheetId="126" r:id="rId77"/>
    <sheet name="Beta ETF WIG20TR" sheetId="125" r:id="rId78"/>
    <sheet name="Beta ETF TBSP PFIZ" sheetId="124" r:id="rId79"/>
    <sheet name="Beta ETF uWIG80TR" sheetId="123" r:id="rId80"/>
    <sheet name="GI Group Poland S.A." sheetId="148" r:id="rId81"/>
    <sheet name="Alior Bank S.A. obligacje (2022" sheetId="119" r:id="rId82"/>
    <sheet name="Marvipol Development" sheetId="118" r:id="rId83"/>
    <sheet name="Kruk S.A." sheetId="115" r:id="rId84"/>
    <sheet name="EQUES Aktywnego Inwestowa" sheetId="117" r:id="rId85"/>
    <sheet name="EQUES Akcji Sektora Prywa" sheetId="114" r:id="rId86"/>
    <sheet name="Caspar Asset Management S.A." sheetId="112" r:id="rId87"/>
    <sheet name="Beta ETF WIG20short" sheetId="109" r:id="rId88"/>
    <sheet name="Beta ETF WIG20lev" sheetId="110" r:id="rId89"/>
    <sheet name="Beta ETF mWIG40TR (2022)" sheetId="108" r:id="rId90"/>
    <sheet name="Movie Games" sheetId="139" r:id="rId91"/>
    <sheet name="Alior Bank S.A. (BPW)" sheetId="107" r:id="rId92"/>
    <sheet name="PCC Exol S.A." sheetId="106" r:id="rId93"/>
    <sheet name="Komex SA" sheetId="105" r:id="rId94"/>
    <sheet name="Dr Irena Eris S.A." sheetId="104" r:id="rId95"/>
    <sheet name="Bioceltix" sheetId="103" r:id="rId96"/>
    <sheet name="DB Energy S.A." sheetId="102" r:id="rId97"/>
    <sheet name="Ipopema Benefit 3 FIZ" sheetId="101" r:id="rId98"/>
    <sheet name="PragmaGO 2022 PONZ" sheetId="111" r:id="rId99"/>
    <sheet name="PragmaGO obligacje 2022 POZ" sheetId="122" r:id="rId100"/>
    <sheet name="Beta ETF WIGtech (2022)" sheetId="99" r:id="rId101"/>
    <sheet name="ExpertSender SA" sheetId="98" r:id="rId102"/>
    <sheet name="FDK Rentier FIZ" sheetId="97" r:id="rId103"/>
    <sheet name="T-Bull SA" sheetId="96" r:id="rId104"/>
    <sheet name="Event Horizon SA" sheetId="95" r:id="rId105"/>
    <sheet name="Hub.Tech SA" sheetId="94" r:id="rId106"/>
    <sheet name="Creotech Instruments S.A." sheetId="93" r:id="rId107"/>
    <sheet name="SimFabric S.A. " sheetId="92" r:id="rId108"/>
    <sheet name="Millennium Bank Hipoteczny" sheetId="91" r:id="rId109"/>
    <sheet name="3LP" sheetId="90" r:id="rId110"/>
    <sheet name="Scope Fluidics SA" sheetId="89" r:id="rId111"/>
    <sheet name="Genomtec SA" sheetId="88" r:id="rId112"/>
    <sheet name="EXCELLENCE" sheetId="87" r:id="rId113"/>
    <sheet name="PGF Polska Grupa Fotowolt" sheetId="86" r:id="rId114"/>
    <sheet name="Novavis Group" sheetId="85" r:id="rId115"/>
    <sheet name="Pointpack SA" sheetId="84" r:id="rId116"/>
    <sheet name="Skotan" sheetId="83" r:id="rId117"/>
    <sheet name="BETA ETF S&amp;P 500 PLN-Hedg" sheetId="82" r:id="rId118"/>
    <sheet name="Beta ETF Nasdaq-100 PLN-H" sheetId="81" r:id="rId119"/>
    <sheet name="Polenergia SA" sheetId="80" r:id="rId120"/>
    <sheet name="Oferteo 2021" sheetId="79" r:id="rId121"/>
    <sheet name="Grupa Pracuj S.A." sheetId="78" r:id="rId122"/>
    <sheet name="Cavatina Holding (obligacje)" sheetId="77" r:id="rId123"/>
    <sheet name="Beta ETF WIG20TR " sheetId="73" r:id="rId124"/>
    <sheet name="STS Holding S.A." sheetId="76" r:id="rId125"/>
    <sheet name="Echo Investment S.A. ( ob" sheetId="75" r:id="rId126"/>
    <sheet name="BioMaxima S.A." sheetId="74" r:id="rId127"/>
    <sheet name="Transition Technologies MS SA" sheetId="72" r:id="rId128"/>
    <sheet name="Bio Planet SA" sheetId="71" r:id="rId129"/>
    <sheet name="DESA S.A." sheetId="70" r:id="rId130"/>
    <sheet name="Vortex Energy S.A." sheetId="69" r:id="rId131"/>
    <sheet name="3R Games SA" sheetId="68" r:id="rId132"/>
    <sheet name="Murapol S.A." sheetId="67" r:id="rId133"/>
    <sheet name="SpyroSoft S.A." sheetId="66" r:id="rId134"/>
    <sheet name="ALL IN! GAMES SA" sheetId="64" r:id="rId135"/>
    <sheet name="Metalkas S.A." sheetId="65" r:id="rId136"/>
    <sheet name="Poltreg S.A." sheetId="63" r:id="rId137"/>
    <sheet name="Marvipol Development SA O" sheetId="62" r:id="rId138"/>
    <sheet name="KG Efekt SA (2021)" sheetId="61" r:id="rId139"/>
    <sheet name="Santander Bank Polska S.A." sheetId="60" r:id="rId140"/>
    <sheet name="Beta ETF WIG20lev (2021)" sheetId="59" r:id="rId141"/>
    <sheet name="Beta ETF WIG20short (2021)" sheetId="58" r:id="rId142"/>
    <sheet name="Kruk S.A. (obligacje 2021)" sheetId="57" r:id="rId143"/>
    <sheet name="Beta ETF mWIG40TR Portfel" sheetId="55" r:id="rId144"/>
    <sheet name="ONDE SA 2021" sheetId="54" r:id="rId145"/>
    <sheet name="Ipopema Medycyny i Innowa" sheetId="56" r:id="rId146"/>
    <sheet name="Cavatina Holding SA" sheetId="53" r:id="rId147"/>
    <sheet name="Canal+ Polska SA 2021" sheetId="52" r:id="rId148"/>
    <sheet name="Shoper S.A." sheetId="51" r:id="rId149"/>
    <sheet name="Big Cheese Studio S.A. " sheetId="49" r:id="rId150"/>
    <sheet name="Celon Pharma S.A." sheetId="50" r:id="rId151"/>
    <sheet name="Emitel S.A." sheetId="48" r:id="rId152"/>
    <sheet name="BEST SA" sheetId="47" r:id="rId153"/>
    <sheet name="KREDYT INKASO SA (obligac" sheetId="44" r:id="rId154"/>
    <sheet name="Vercom S.A." sheetId="43" r:id="rId155"/>
    <sheet name="Dekpol SA obligacje 2020" sheetId="42" r:id="rId156"/>
    <sheet name="Pekao Bank Hipoteczny S.A." sheetId="41" r:id="rId157"/>
    <sheet name="MCI Capital Alternatywna " sheetId="39" r:id="rId158"/>
    <sheet name="PragmaGO (obligacje) 2020" sheetId="38" r:id="rId159"/>
    <sheet name="Captor Therapeutics SA" sheetId="45" r:id="rId160"/>
    <sheet name="Answear.com" sheetId="37" r:id="rId161"/>
    <sheet name="Dadelo S.A." sheetId="36" r:id="rId162"/>
    <sheet name="PCF Group SA" sheetId="35" r:id="rId163"/>
    <sheet name="Huuuge, Inc." sheetId="34" r:id="rId164"/>
    <sheet name="Mo-BRUK SA" sheetId="30" r:id="rId165"/>
    <sheet name="PKO Leasing SA" sheetId="25" r:id="rId166"/>
    <sheet name="PCC MCAA" sheetId="33" r:id="rId167"/>
    <sheet name="Pure Biologics SA" sheetId="32" r:id="rId168"/>
    <sheet name="Canal+ Polska S.A." sheetId="24" r:id="rId169"/>
    <sheet name="Victoria Dom SA" sheetId="31" r:id="rId170"/>
    <sheet name="Creepy Jar S.A." sheetId="29" r:id="rId171"/>
    <sheet name="MedApp SA" sheetId="28" r:id="rId172"/>
    <sheet name="Medinice SA" sheetId="27" r:id="rId173"/>
    <sheet name="PKO Bank Hipoteczny SA" sheetId="26" r:id="rId174"/>
    <sheet name="Polwax SA" sheetId="21" r:id="rId175"/>
    <sheet name="Inventionmed " sheetId="23" r:id="rId176"/>
    <sheet name="Polski Bank Komórek Macierzysty" sheetId="19" r:id="rId177"/>
    <sheet name="Kruk S.A. (obligacje) 2020" sheetId="15" r:id="rId178"/>
    <sheet name="Trakcja" sheetId="17" r:id="rId179"/>
    <sheet name="Gaming Factory" sheetId="18" r:id="rId180"/>
    <sheet name="Elektrim SA" sheetId="13" r:id="rId181"/>
    <sheet name="Alior Bank S.A. (BPW) 2020" sheetId="12" r:id="rId182"/>
    <sheet name="Ghelamco" sheetId="8" r:id="rId183"/>
    <sheet name="Alior Bank (obligacje) 2020" sheetId="11" r:id="rId184"/>
    <sheet name="Games Operators S.A." sheetId="14" r:id="rId185"/>
    <sheet name="Ipopema Ekologii i Innowacji" sheetId="121" r:id="rId186"/>
    <sheet name="Brand 24 SA" sheetId="22" r:id="rId187"/>
    <sheet name="WZÓR" sheetId="9" r:id="rId188"/>
    <sheet name="Wolne" sheetId="2" r:id="rId189"/>
    <sheet name="test" sheetId="40" state="hidden" r:id="rId190"/>
    <sheet name="Zdarzenia" sheetId="4" state="hidden" r:id="rId191"/>
  </sheets>
  <externalReferences>
    <externalReference r:id="rId192"/>
    <externalReference r:id="rId193"/>
    <externalReference r:id="rId194"/>
    <externalReference r:id="rId195"/>
    <externalReference r:id="rId196"/>
    <externalReference r:id="rId197"/>
    <externalReference r:id="rId198"/>
  </externalReferences>
  <definedNames>
    <definedName name="Print_Area" localSheetId="109">'3LP'!$C$2:$F$26</definedName>
    <definedName name="Print_Area" localSheetId="131">'3R Games SA'!$C$2:$F$26</definedName>
    <definedName name="Print_Area" localSheetId="3">'4MASS'!$C$2:$F$24</definedName>
    <definedName name="Print_Area" localSheetId="183">'Alior Bank (obligacje) 2020'!$C$2:$F$33</definedName>
    <definedName name="Print_Area" localSheetId="8">'Alior Bank BPP(2023)'!$C$2:$F$32</definedName>
    <definedName name="Print_Area" localSheetId="91">'Alior Bank S.A. (BPW)'!$C$2:$F$26</definedName>
    <definedName name="Print_Area" localSheetId="181">'Alior Bank S.A. (BPW) 2020'!$C$2:$F$37</definedName>
    <definedName name="Print_Area" localSheetId="81">'Alior Bank S.A. obligacje (2022'!$C$2:$F$23</definedName>
    <definedName name="Print_Area" localSheetId="134">'ALL IN! GAMES SA'!$C$2:$F$46</definedName>
    <definedName name="Print_Area" localSheetId="160">Answear.com!$C$2:$F$23</definedName>
    <definedName name="Print_Area" localSheetId="12">'Archicom S.A.(2023)'!$C$2:$F$24</definedName>
    <definedName name="Print_Area" localSheetId="18">'BEST (2024)'!$C$2:$F$29</definedName>
    <definedName name="Print_Area" localSheetId="152">'BEST SA'!$C$2:$F$26</definedName>
    <definedName name="Print_Area" localSheetId="73">'BEST SA (2)'!$C$2:$F$26</definedName>
    <definedName name="Print_Area" localSheetId="89">'Beta ETF mWIG40TR (2022)'!$C$2:$F$23</definedName>
    <definedName name="Print_Area" localSheetId="143">'Beta ETF mWIG40TR Portfel'!$C$2:$F$19</definedName>
    <definedName name="Print_Area" localSheetId="118">'Beta ETF Nasdaq-100 PLN-H'!$C$2:$F$23</definedName>
    <definedName name="Print_Area" localSheetId="72">'Beta ETF Nasdaq-100 PLN-H (2)'!$C$2:$F$29</definedName>
    <definedName name="Print_Area" localSheetId="117">'BETA ETF S&amp;P 500 PLN-Hedg'!$C$2:$F$23</definedName>
    <definedName name="Print_Area" localSheetId="71">'Beta ETF S&amp;P 500 PLN-Hedg (2)'!$C$2:$F$29</definedName>
    <definedName name="Print_Area" localSheetId="35">'Beta ETF S&amp;P 500 PLN-Hedged'!$C$2:$F$29</definedName>
    <definedName name="Print_Area" localSheetId="42">'Beta ETF sWIG80TR (2023)'!$C$2:$F$29</definedName>
    <definedName name="Print_Area" localSheetId="78">'Beta ETF TBSP PFIZ'!$C$2:$F$20</definedName>
    <definedName name="Print_Area" localSheetId="41">'Beta ETF TBSP PFIZ 2023'!$C$2:$F$23</definedName>
    <definedName name="Print_Area" localSheetId="79">'Beta ETF uWIG80TR'!$C$2:$F$23</definedName>
    <definedName name="Print_Area" localSheetId="88">'Beta ETF WIG20lev'!$C$2:$F$23</definedName>
    <definedName name="Print_Area" localSheetId="140">'Beta ETF WIG20lev (2021)'!$C$2:$F$23</definedName>
    <definedName name="Print_Area" localSheetId="53">'Beta ETF WIG20lev Portf(2023)'!$C$2:$F$16</definedName>
    <definedName name="Print_Area" localSheetId="87">'Beta ETF WIG20short'!$C$2:$F$23</definedName>
    <definedName name="Print_Area" localSheetId="141">'Beta ETF WIG20short (2021)'!$C$2:$F$23</definedName>
    <definedName name="Print_Area" localSheetId="54">'Beta ETF WIG20short Portf(2023)'!$C$2:$F$16</definedName>
    <definedName name="Print_Area" localSheetId="77">'Beta ETF WIG20TR'!$C$2:$F$23</definedName>
    <definedName name="Print_Area" localSheetId="123">'Beta ETF WIG20TR '!$C$2:$F$23</definedName>
    <definedName name="Print_Area" localSheetId="39">'Beta ETF WIG20TR(2023)'!$C$2:$F$29</definedName>
    <definedName name="Print_Area" localSheetId="100">'Beta ETF WIGtech (2022)'!$C$2:$F$23</definedName>
    <definedName name="Print_Area" localSheetId="63">'Beta ETF WIGtech (2023)'!$C$2:$F$23</definedName>
    <definedName name="Print_Area" localSheetId="149">'Big Cheese Studio S.A. '!$C$2:$F$26</definedName>
    <definedName name="Print_Area" localSheetId="128">'Bio Planet SA'!$C$2:$F$23</definedName>
    <definedName name="Print_Area" localSheetId="95">Bioceltix!$C$2:$F$22</definedName>
    <definedName name="Print_Area" localSheetId="126">'BioMaxima S.A.'!$C$2:$F$24</definedName>
    <definedName name="Print_Area" localSheetId="29">'Bloober Team(2023)'!$C$2:$F$22</definedName>
    <definedName name="Print_Area" localSheetId="186">'Brand 24 SA'!$C$2:$F$43</definedName>
    <definedName name="Print_Area" localSheetId="168">'Canal+ Polska S.A.'!$C$2:$F$24</definedName>
    <definedName name="Print_Area" localSheetId="147">'Canal+ Polska SA 2021'!$C$2:$F$23</definedName>
    <definedName name="Print_Area" localSheetId="159">'Captor Therapeutics SA'!$C$2:$F$25</definedName>
    <definedName name="Print_Area" localSheetId="86">'Caspar Asset Management S.A.'!$C$2:$F$23</definedName>
    <definedName name="Print_Area" localSheetId="60">'Cavatina Holding (2023-2)'!$C$2:$F$29</definedName>
    <definedName name="Print_Area" localSheetId="23">'Cavatina Holding (2024)'!$C$2:$F$29</definedName>
    <definedName name="Print_Area" localSheetId="122">'Cavatina Holding (obligacje)'!$C$2:$F$23</definedName>
    <definedName name="Print_Area" localSheetId="146">'Cavatina Holding SA'!$C$2:$F$23</definedName>
    <definedName name="Print_Area" localSheetId="150">'Celon Pharma S.A.'!$C$2:$F$27</definedName>
    <definedName name="Print_Area" localSheetId="70">'Cloud Technologies SA'!$C$2:$F$23</definedName>
    <definedName name="Print_Area" localSheetId="62">'Columbus Energy SA 2022'!$C$2:$F$28</definedName>
    <definedName name="Print_Area" localSheetId="170">'Creepy Jar S.A.'!$C$2:$F$27</definedName>
    <definedName name="Print_Area" localSheetId="106">'Creotech Instruments S.A.'!$C$2:$F$25</definedName>
    <definedName name="Print_Area" localSheetId="161">'Dadelo S.A.'!$C$2:$F$23</definedName>
    <definedName name="Print_Area" localSheetId="96">'DB Energy S.A.'!$C$2:$F$38</definedName>
    <definedName name="Print_Area" localSheetId="58">'Dekpol 2023'!$C$2:$F$24</definedName>
    <definedName name="Print_Area" localSheetId="155">'Dekpol SA obligacje 2020'!$C$2:$F$23</definedName>
    <definedName name="Print_Area" localSheetId="129">'DESA S.A.'!$C$2:$F$35</definedName>
    <definedName name="Print_Area" localSheetId="74">'DEVELIA SA'!$C$2:$F$25</definedName>
    <definedName name="Print_Area" localSheetId="94">'Dr Irena Eris S.A.'!$C$2:$F$25</definedName>
    <definedName name="Print_Area" localSheetId="59">'Drago Entertainment(2023)'!$C$2:$F$23</definedName>
    <definedName name="Print_Area" localSheetId="125">'Echo Investment S.A. ( ob'!$C$3:$F$25</definedName>
    <definedName name="Print_Area" localSheetId="55">'Echo Investment SA (oblig(2023)'!$C$1:$F$25</definedName>
    <definedName name="Print_Area" localSheetId="180">'Elektrim SA'!$C$2:$F$23</definedName>
    <definedName name="Print_Area" localSheetId="151">'Emitel S.A.'!$C$2:$F$26</definedName>
    <definedName name="Print_Area" localSheetId="85">'EQUES Akcji Sektora Prywa'!$C$2:$F$23</definedName>
    <definedName name="Print_Area" localSheetId="84">'EQUES Aktywnego Inwestowa'!$C$2:$F$29</definedName>
    <definedName name="Print_Area" localSheetId="36">'Eques Aktywnego Inwestowania FI'!$C$2:$F$24</definedName>
    <definedName name="Print_Area" localSheetId="69">'EQUES Akumulacji Majątku FIZ'!$C$2:$F$25</definedName>
    <definedName name="Print_Area" localSheetId="38">'Eques Akumulcji Majątku FIZ'!$C$2:$F$23</definedName>
    <definedName name="Print_Area" localSheetId="104">'Event Horizon SA'!$C$2:$F$27</definedName>
    <definedName name="Print_Area" localSheetId="112">EXCELLENCE!$C$2:$F$21</definedName>
    <definedName name="Print_Area" localSheetId="101">'ExpertSender SA'!$C$2:$F$23</definedName>
    <definedName name="Print_Area" localSheetId="20">'FDK Rentier (2024)'!$C$2:$F$23</definedName>
    <definedName name="Print_Area" localSheetId="102">'FDK Rentier FIZ'!$C$2:$F$23</definedName>
    <definedName name="Print_Area" localSheetId="56">'FDK Rentier FIZ (2023)'!$C$2:$F$29</definedName>
    <definedName name="Print_Area" localSheetId="184">'Games Operators S.A.'!$C$2:$F$29</definedName>
    <definedName name="Print_Area" localSheetId="179">'Gaming Factory'!$C$2:$F$23</definedName>
    <definedName name="Print_Area" localSheetId="111">'Genomtec SA'!$C$2:$F$43</definedName>
    <definedName name="Print_Area" localSheetId="182">Ghelamco!$C$2:$F$23</definedName>
    <definedName name="Print_Area" localSheetId="43">'Ghelamco Invest sp. z o.o.'!$C$2:$F$29</definedName>
    <definedName name="Print_Area" localSheetId="80">'GI Group Poland S.A.'!$C$2:$F$34</definedName>
    <definedName name="Print_Area" localSheetId="67">'Globe Trade Centre SA'!$C$2:$F$29</definedName>
    <definedName name="Print_Area" localSheetId="121">'Grupa Pracuj S.A.'!$C$2:$F$23</definedName>
    <definedName name="Print_Area" localSheetId="105">'Hub.Tech SA'!$C$2:$F$39</definedName>
    <definedName name="Print_Area" localSheetId="163">'Huuuge, Inc.'!$C$2:$F$24</definedName>
    <definedName name="Print_Area" localSheetId="175">'Inventionmed '!$C$2:$F$24</definedName>
    <definedName name="Print_Area" localSheetId="97">'Ipopema Benefit 3 FIZ'!$C$2:$F$23</definedName>
    <definedName name="Print_Area" localSheetId="40">'Ipopema Benefit 3 FIZ(2023)'!$C$2:$F$29</definedName>
    <definedName name="Print_Area" localSheetId="6">'Ipopema Benefit 3 FIZ(2024)'!$C$2:$F$15</definedName>
    <definedName name="Print_Area" localSheetId="185">'Ipopema Ekologii i Innowacji'!$C$2:$F$23</definedName>
    <definedName name="Print_Area" localSheetId="145">'Ipopema Medycyny i Innowa'!$C$2:$F$31</definedName>
    <definedName name="Print_Area" localSheetId="28">'JR Holding ASI'!$C$2:$F$58</definedName>
    <definedName name="Print_Area" localSheetId="138">'KG Efekt SA (2021)'!$C$2:$F$60</definedName>
    <definedName name="Print_Area" localSheetId="93">'Komex SA'!$C$2:$F$23</definedName>
    <definedName name="Print_Area" localSheetId="153">'KREDYT INKASO SA (obligac'!$C$2:$F$33</definedName>
    <definedName name="Print_Area" localSheetId="64">'Kredyt Inkaso SA 2022'!$C$2:$F$29</definedName>
    <definedName name="Print_Area" localSheetId="52">'Kruk (2023)'!$C$2:$F$18</definedName>
    <definedName name="Print_Area" localSheetId="83">'Kruk S.A.'!$C$2:$F$23</definedName>
    <definedName name="Print_Area" localSheetId="142">'Kruk S.A. (obligacje 2021)'!$C$2:$F$23</definedName>
    <definedName name="Print_Area" localSheetId="177">'Kruk S.A. (obligacje) 2020'!$C$2:$F$23</definedName>
    <definedName name="Print_Area" localSheetId="11">'Kruk S.A.(2024)'!$C$2:$F$29</definedName>
    <definedName name="Print_Area" localSheetId="65">'LESS S.A.'!$C$2:$F$25</definedName>
    <definedName name="Print_Area" localSheetId="82">'Marvipol Development'!$C$2:$F$20</definedName>
    <definedName name="Print_Area" localSheetId="26">'Marvipol Development 2023(2023)'!$C$2:$F$29</definedName>
    <definedName name="Print_Area" localSheetId="137">'Marvipol Development SA O'!$C$2:$F$26</definedName>
    <definedName name="Print_Area" localSheetId="157">'MCI Capital Alternatywna '!$C$2:$F$25</definedName>
    <definedName name="Print_Area" localSheetId="171">'MedApp SA'!$C$2:$F$58</definedName>
    <definedName name="Print_Area" localSheetId="172">'Medinice SA'!$C$2:$F$23</definedName>
    <definedName name="Print_Area" localSheetId="135">'Metalkas S.A.'!$C$2:$F$23</definedName>
    <definedName name="Print_Area" localSheetId="108">'Millennium Bank Hipoteczny'!$C$2:$F$23</definedName>
    <definedName name="Print_Area" localSheetId="25">'Millennium BH (2023)'!$C$2:$F$29</definedName>
    <definedName name="Print_Area" localSheetId="164">'Mo-BRUK SA'!$C$2:$F$25</definedName>
    <definedName name="Print_Area" localSheetId="90">'Movie Games'!$C$2:$F$32</definedName>
    <definedName name="Print_Area" localSheetId="132">'Murapol S.A.'!$C$2:$F$23</definedName>
    <definedName name="Print_Area" localSheetId="33">'Murapol S.A.(2023)'!$C$2:$F$29</definedName>
    <definedName name="Print_Area" localSheetId="30">'Neptis SA(2023)'!$C$2:$F$29</definedName>
    <definedName name="Print_Area" localSheetId="4">'Noctiluca(2023)'!$C$2:$F$32</definedName>
    <definedName name="Print_Area" localSheetId="114">'Novavis Group'!$C$2:$F$39</definedName>
    <definedName name="Print_Area" localSheetId="120">'Oferteo 2021'!$C$2:$F$23</definedName>
    <definedName name="Print_Area" localSheetId="19">'Olivia Fin(2023)'!$C$2:$F$29</definedName>
    <definedName name="Print_Area" localSheetId="144">'ONDE SA 2021'!$C$2:$F$23</definedName>
    <definedName name="Print_Area" localSheetId="66">PASSUS!$C$2:$F$26</definedName>
    <definedName name="Print_Area" localSheetId="92">'PCC Exol S.A.'!$C$2:$F$23</definedName>
    <definedName name="Print_Area" localSheetId="50">'PCC Exol S.A.(2023)'!$C$2:$F$29</definedName>
    <definedName name="Print_Area" localSheetId="166">'PCC MCAA'!$C$2:$F$23</definedName>
    <definedName name="Print_Area" localSheetId="51">'PCC Rokita S.A. (2023)'!$C$2:$F$29</definedName>
    <definedName name="Print_Area" localSheetId="1">'PCC Rokita S.A.(2023)'!$C$2:$F$29</definedName>
    <definedName name="Print_Area" localSheetId="162">'PCF Group SA'!$C$2:$F$23</definedName>
    <definedName name="Print_Area" localSheetId="156">'Pekao Bank Hipoteczny S.A.'!$C$2:$F$23</definedName>
    <definedName name="Print_Area" localSheetId="24">'Pekao Bank Hipoteczny S.A. (2)'!$C$2:$F$29</definedName>
    <definedName name="Print_Area" localSheetId="113">'PGF Polska Grupa Fotowolt'!$C$2:$F$23</definedName>
    <definedName name="Print_Area" localSheetId="173">'PKO Bank Hipoteczny SA'!$C$2:$F$23</definedName>
    <definedName name="Print_Area" localSheetId="165">'PKO Leasing SA'!$C$2:$F$26</definedName>
    <definedName name="Print_Area" localSheetId="115">'Pointpack SA'!$C$2:$F$37</definedName>
    <definedName name="Print_Area" localSheetId="119">'Polenergia SA'!$C$2:$F$25</definedName>
    <definedName name="Print_Area" localSheetId="176">'Polski Bank Komórek Macierzysty'!$C$2:$F$23</definedName>
    <definedName name="Print_Area" localSheetId="22">'Polskie Towarzystwo Wspie(2023)'!$C$2:$F$29</definedName>
    <definedName name="Print_Area" localSheetId="136">'Poltreg S.A.'!$C$2:$F$23</definedName>
    <definedName name="Print_Area" localSheetId="174">'Polwax SA'!$C$2:$F$32</definedName>
    <definedName name="Print_Area" localSheetId="44">'PragmaGO - obligacje niez(2023)'!$C$2:$F$29</definedName>
    <definedName name="Print_Area" localSheetId="158">'PragmaGO (obligacje) 2020'!$C$2:$F$23</definedName>
    <definedName name="Print_Area" localSheetId="98">'PragmaGO 2022 PONZ'!$C$2:$F$23</definedName>
    <definedName name="Print_Area" localSheetId="9">'PragmaGO 2024 PEOZ'!$C$2:$F$23</definedName>
    <definedName name="Print_Area" localSheetId="99">'PragmaGO obligacje 2022 POZ'!$C$2:$F$27</definedName>
    <definedName name="Print_Area" localSheetId="45">'PragmaGO SA 2023 obligacj(2023)'!$C$2:$F$29</definedName>
    <definedName name="Print_Area" localSheetId="32">'Pure Biologics 2023(2023)'!$C$2:$F$29</definedName>
    <definedName name="Print_Area" localSheetId="167">'Pure Biologics SA'!$C$2:$F$23</definedName>
    <definedName name="Print_Area" localSheetId="5">'QNA Technology'!$C$2:$F$24</definedName>
    <definedName name="Print_Area" localSheetId="75">'Rafako SA'!$C$2:$F$23</definedName>
    <definedName name="Print_Area" localSheetId="31">'Render Cube(2023)'!$C$2:$F$23</definedName>
    <definedName name="Print_Area" localSheetId="49">'Ronson Development oblig (2023)'!$C$2:$F$23</definedName>
    <definedName name="Print_Area" localSheetId="68">'Ryvu Therapeutics'!$C$2:$F$24</definedName>
    <definedName name="Print_Area" localSheetId="139">'Santander Bank Polska S.A.'!$C$2:$F$24</definedName>
    <definedName name="Print_Area" localSheetId="110">'Scope Fluidics SA'!$C$2:$F$34</definedName>
    <definedName name="Print_Area" localSheetId="148">'Shoper S.A.'!$C$2:$F$23</definedName>
    <definedName name="Print_Area" localSheetId="107">'SimFabric S.A. '!$C$2:$F$29</definedName>
    <definedName name="Print_Area" localSheetId="116">Skotan!$C$2:$F$26</definedName>
    <definedName name="Print_Area" localSheetId="133">'SpyroSoft S.A.'!$C$2:$F$26</definedName>
    <definedName name="Print_Area" localSheetId="46">'Starward Industries(2023)'!$C$2:$F$31</definedName>
    <definedName name="Print_Area" localSheetId="124">'STS Holding S.A.'!$C$2:$F$23</definedName>
    <definedName name="Print_Area" localSheetId="103">'T-Bull SA'!$C$2:$F$36</definedName>
    <definedName name="Print_Area" localSheetId="76">'Tenderhut S.A.'!$C$2:$F$25</definedName>
    <definedName name="Print_Area" localSheetId="189">test!$C$2:$F$23</definedName>
    <definedName name="Print_Area" localSheetId="178">Trakcja!$C$1:$F$13</definedName>
    <definedName name="Print_Area" localSheetId="7">'Transition Technologies M(2023)'!$C$2:$F$29</definedName>
    <definedName name="Print_Area" localSheetId="127">'Transition Technologies MS SA'!$C$2:$F$32</definedName>
    <definedName name="Print_Area" localSheetId="61">'Urteste S.A.'!$C$2:$F$29</definedName>
    <definedName name="Print_Area" localSheetId="154">'Vercom S.A.'!$C$2:$F$23</definedName>
    <definedName name="Print_Area" localSheetId="2">'Victoria Dom 2024(2023)'!$C$2:$F$30</definedName>
    <definedName name="Print_Area" localSheetId="169">'Victoria Dom SA'!$C$2:$F$62</definedName>
    <definedName name="Print_Area" localSheetId="130">'Vortex Energy S.A.'!$C$2:$F$32</definedName>
    <definedName name="Print_Area" localSheetId="187">WZÓR!$C$2:$F$23</definedName>
    <definedName name="Print_Area" localSheetId="48">'XPlus SA'!$C$2:$F$35</definedName>
    <definedName name="Wolne">Tabela2[Kolumna2]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1" i="203" l="1"/>
  <c r="C203" i="203"/>
  <c r="F198" i="203"/>
  <c r="C190" i="203"/>
  <c r="F162" i="205"/>
  <c r="C154" i="205"/>
  <c r="F157" i="202"/>
  <c r="E157" i="202"/>
  <c r="C148" i="202"/>
  <c r="F69" i="207" l="1"/>
  <c r="E69" i="207"/>
  <c r="C60" i="207"/>
  <c r="F88" i="210"/>
  <c r="E88" i="210"/>
  <c r="C80" i="210"/>
  <c r="F76" i="210" l="1"/>
  <c r="E76" i="210"/>
  <c r="C68" i="210"/>
  <c r="F149" i="205" l="1"/>
  <c r="C141" i="205"/>
  <c r="F135" i="205"/>
  <c r="C127" i="205"/>
  <c r="F187" i="203"/>
  <c r="C179" i="203"/>
  <c r="F144" i="202"/>
  <c r="E144" i="202"/>
  <c r="C135" i="202"/>
  <c r="F45" i="211" l="1"/>
  <c r="E45" i="211"/>
  <c r="C25" i="211"/>
  <c r="F132" i="202" l="1"/>
  <c r="E132" i="202"/>
  <c r="C123" i="202"/>
  <c r="F176" i="203" l="1"/>
  <c r="C168" i="203"/>
  <c r="F115" i="193" l="1"/>
  <c r="E115" i="193"/>
  <c r="C106" i="193"/>
  <c r="F120" i="202" l="1"/>
  <c r="E120" i="202"/>
  <c r="C111" i="202"/>
  <c r="F166" i="203" l="1"/>
  <c r="C158" i="203"/>
  <c r="F124" i="205"/>
  <c r="C116" i="205"/>
  <c r="F63" i="210"/>
  <c r="E63" i="210"/>
  <c r="C55" i="210"/>
  <c r="F155" i="203" l="1"/>
  <c r="E155" i="203"/>
  <c r="C147" i="203"/>
  <c r="F144" i="203"/>
  <c r="C136" i="203"/>
  <c r="F114" i="205"/>
  <c r="C106" i="205"/>
  <c r="F76" i="196"/>
  <c r="E78" i="196" l="1"/>
  <c r="F78" i="196"/>
  <c r="C70" i="196"/>
  <c r="F101" i="193" l="1"/>
  <c r="E101" i="193"/>
  <c r="C92" i="193"/>
  <c r="F134" i="203" l="1"/>
  <c r="C126" i="203"/>
  <c r="F104" i="205"/>
  <c r="C96" i="205"/>
  <c r="F51" i="210"/>
  <c r="E51" i="210"/>
  <c r="C42" i="210"/>
  <c r="E66" i="196" l="1"/>
  <c r="F65" i="196"/>
  <c r="F67" i="196" s="1"/>
  <c r="E67" i="196" l="1"/>
  <c r="C59" i="196"/>
  <c r="E53" i="196" l="1"/>
  <c r="E55" i="196" s="1"/>
  <c r="F55" i="196" l="1"/>
  <c r="C47" i="196"/>
  <c r="E68" i="198" l="1"/>
  <c r="E70" i="198" s="1"/>
  <c r="F67" i="198"/>
  <c r="F70" i="198" s="1"/>
  <c r="C61" i="198"/>
  <c r="F43" i="199"/>
  <c r="F46" i="199" s="1"/>
  <c r="F47" i="200"/>
  <c r="F50" i="200" s="1"/>
  <c r="E44" i="199"/>
  <c r="E46" i="199" s="1"/>
  <c r="C37" i="199"/>
  <c r="E48" i="200"/>
  <c r="E50" i="200" s="1"/>
  <c r="C41" i="200"/>
  <c r="F106" i="202" l="1"/>
  <c r="E106" i="202"/>
  <c r="C97" i="202"/>
  <c r="F87" i="193" l="1"/>
  <c r="E87" i="193"/>
  <c r="C78" i="193"/>
  <c r="F37" i="210" l="1"/>
  <c r="E37" i="210"/>
  <c r="C29" i="210"/>
  <c r="F124" i="203" l="1"/>
  <c r="E124" i="203"/>
  <c r="C116" i="203"/>
  <c r="C86" i="205"/>
  <c r="E94" i="205"/>
  <c r="F94" i="205"/>
  <c r="F113" i="203"/>
  <c r="E113" i="203"/>
  <c r="C104" i="203"/>
  <c r="E27" i="216"/>
  <c r="F27" i="216"/>
  <c r="F92" i="202" l="1"/>
  <c r="E92" i="202"/>
  <c r="C83" i="202"/>
  <c r="F57" i="207" l="1"/>
  <c r="E57" i="207"/>
  <c r="C49" i="207"/>
  <c r="F64" i="189" l="1"/>
  <c r="E64" i="189"/>
  <c r="C57" i="189"/>
  <c r="F79" i="202" l="1"/>
  <c r="E79" i="202"/>
  <c r="C70" i="202"/>
  <c r="E51" i="195" l="1"/>
  <c r="G21" i="204"/>
  <c r="E54" i="195" l="1"/>
  <c r="F54" i="195"/>
  <c r="C45" i="195"/>
  <c r="F74" i="193" l="1"/>
  <c r="E74" i="193"/>
  <c r="C65" i="193"/>
  <c r="F82" i="205" l="1"/>
  <c r="E82" i="205"/>
  <c r="C74" i="205"/>
  <c r="F101" i="203"/>
  <c r="E101" i="203"/>
  <c r="C93" i="203"/>
  <c r="F66" i="202"/>
  <c r="E66" i="202"/>
  <c r="C57" i="202"/>
  <c r="F39" i="215" l="1"/>
  <c r="E39" i="215"/>
  <c r="C31" i="215"/>
  <c r="E32" i="199"/>
  <c r="E34" i="199" s="1"/>
  <c r="F34" i="199"/>
  <c r="C25" i="199"/>
  <c r="F39" i="200"/>
  <c r="E37" i="200"/>
  <c r="E39" i="200" s="1"/>
  <c r="C31" i="200"/>
  <c r="E57" i="198"/>
  <c r="E59" i="198" s="1"/>
  <c r="F59" i="198"/>
  <c r="C51" i="198"/>
  <c r="F49" i="198" l="1"/>
  <c r="E45" i="198"/>
  <c r="E49" i="198" s="1"/>
  <c r="C39" i="198"/>
  <c r="F54" i="202" l="1"/>
  <c r="E54" i="202"/>
  <c r="C45" i="202"/>
  <c r="F90" i="203" l="1"/>
  <c r="E90" i="203"/>
  <c r="C82" i="203"/>
  <c r="F80" i="203"/>
  <c r="E80" i="203"/>
  <c r="C71" i="203"/>
  <c r="F71" i="205"/>
  <c r="E71" i="205"/>
  <c r="C62" i="205"/>
  <c r="F97" i="172"/>
  <c r="E97" i="172"/>
  <c r="C89" i="172"/>
  <c r="F85" i="192"/>
  <c r="E85" i="192"/>
  <c r="C77" i="192"/>
  <c r="F68" i="203" l="1"/>
  <c r="E68" i="203"/>
  <c r="C59" i="203"/>
  <c r="F59" i="205"/>
  <c r="E59" i="205"/>
  <c r="C51" i="205"/>
  <c r="F56" i="203"/>
  <c r="E56" i="203"/>
  <c r="C48" i="203"/>
  <c r="F57" i="187"/>
  <c r="E57" i="187"/>
  <c r="C48" i="187"/>
  <c r="F48" i="205" l="1"/>
  <c r="E48" i="205"/>
  <c r="C38" i="205"/>
  <c r="F46" i="203"/>
  <c r="E46" i="203"/>
  <c r="C36" i="203"/>
  <c r="F28" i="215"/>
  <c r="E28" i="215"/>
  <c r="F43" i="212" l="1"/>
  <c r="E43" i="212"/>
  <c r="C33" i="212"/>
  <c r="F70" i="183" l="1"/>
  <c r="E70" i="183"/>
  <c r="C62" i="183"/>
  <c r="F36" i="213" l="1"/>
  <c r="E36" i="213"/>
  <c r="C28" i="213"/>
  <c r="F25" i="210" l="1"/>
  <c r="E25" i="210"/>
  <c r="C17" i="210"/>
  <c r="E22" i="213" l="1"/>
  <c r="F22" i="213"/>
  <c r="E30" i="212" l="1"/>
  <c r="F30" i="212"/>
  <c r="F45" i="207" l="1"/>
  <c r="E45" i="207"/>
  <c r="C37" i="207"/>
  <c r="E27" i="191" l="1"/>
  <c r="F61" i="193"/>
  <c r="E61" i="193"/>
  <c r="C52" i="193"/>
  <c r="F23" i="140"/>
  <c r="E23" i="140"/>
  <c r="F27" i="166"/>
  <c r="E27" i="166"/>
  <c r="F24" i="107"/>
  <c r="E24" i="107"/>
  <c r="F60" i="31"/>
  <c r="E60" i="31"/>
  <c r="F10" i="95" l="1"/>
  <c r="E9" i="95"/>
  <c r="F10" i="96"/>
  <c r="E9" i="96"/>
  <c r="C80" i="2" l="1"/>
  <c r="C81" i="2"/>
  <c r="C82" i="2"/>
  <c r="C83" i="2"/>
  <c r="C84" i="2"/>
  <c r="C85" i="2"/>
  <c r="C86" i="2"/>
  <c r="C87" i="2"/>
  <c r="C88" i="2"/>
  <c r="C89" i="2"/>
  <c r="C90" i="2"/>
  <c r="E22" i="211" l="1"/>
  <c r="F22" i="211"/>
  <c r="F40" i="202" l="1"/>
  <c r="E40" i="202"/>
  <c r="C31" i="202"/>
  <c r="F51" i="209" l="1"/>
  <c r="E51" i="209"/>
  <c r="C43" i="209"/>
  <c r="E13" i="210"/>
  <c r="F13" i="210"/>
  <c r="F40" i="209" l="1"/>
  <c r="E40" i="209"/>
  <c r="C31" i="209"/>
  <c r="F27" i="209"/>
  <c r="E27" i="209"/>
  <c r="E30" i="207" l="1"/>
  <c r="F30" i="207"/>
  <c r="F32" i="207"/>
  <c r="E33" i="207" l="1"/>
  <c r="F33" i="207" s="1"/>
  <c r="E33" i="198"/>
  <c r="E36" i="198" s="1"/>
  <c r="F36" i="198"/>
  <c r="C27" i="198"/>
  <c r="C25" i="203" l="1"/>
  <c r="E34" i="203"/>
  <c r="F34" i="203"/>
  <c r="F34" i="205" l="1"/>
  <c r="E34" i="205"/>
  <c r="C25" i="205"/>
  <c r="E27" i="206" l="1"/>
  <c r="F27" i="206"/>
  <c r="F21" i="205" l="1"/>
  <c r="E21" i="205"/>
  <c r="F21" i="203" l="1"/>
  <c r="E21" i="203"/>
  <c r="F41" i="195" l="1"/>
  <c r="E41" i="195"/>
  <c r="C32" i="195"/>
  <c r="E27" i="202" l="1"/>
  <c r="F27" i="202"/>
  <c r="F42" i="196" l="1"/>
  <c r="E42" i="196"/>
  <c r="C32" i="196"/>
  <c r="F74" i="192" l="1"/>
  <c r="E74" i="192"/>
  <c r="C65" i="192"/>
  <c r="F46" i="187" l="1"/>
  <c r="E46" i="187"/>
  <c r="C39" i="187"/>
  <c r="E22" i="201" l="1"/>
  <c r="F22" i="201"/>
  <c r="F49" i="193" l="1"/>
  <c r="E49" i="193"/>
  <c r="C40" i="193"/>
  <c r="F60" i="183" l="1"/>
  <c r="E60" i="183"/>
  <c r="C53" i="183"/>
  <c r="E27" i="200" l="1"/>
  <c r="F27" i="200"/>
  <c r="E21" i="199"/>
  <c r="F21" i="199"/>
  <c r="E22" i="198"/>
  <c r="F22" i="198"/>
  <c r="E45" i="197" l="1"/>
  <c r="F45" i="197"/>
  <c r="F43" i="188" l="1"/>
  <c r="E43" i="188"/>
  <c r="C32" i="188"/>
  <c r="F104" i="163" l="1"/>
  <c r="E104" i="163"/>
  <c r="C97" i="163"/>
  <c r="F95" i="163"/>
  <c r="E95" i="163"/>
  <c r="C88" i="163"/>
  <c r="F59" i="190" l="1"/>
  <c r="E59" i="190"/>
  <c r="C50" i="190"/>
  <c r="F53" i="189" l="1"/>
  <c r="E53" i="189"/>
  <c r="C46" i="189"/>
  <c r="F35" i="193" l="1"/>
  <c r="E35" i="193"/>
  <c r="C26" i="193"/>
  <c r="F41" i="194" l="1"/>
  <c r="E41" i="194"/>
  <c r="C32" i="194"/>
  <c r="F88" i="177" l="1"/>
  <c r="E88" i="177"/>
  <c r="C80" i="177"/>
  <c r="F88" i="176" l="1"/>
  <c r="E88" i="176"/>
  <c r="C77" i="176"/>
  <c r="F62" i="192" l="1"/>
  <c r="E62" i="192"/>
  <c r="C49" i="192"/>
  <c r="F27" i="196" l="1"/>
  <c r="E27" i="196"/>
  <c r="F46" i="192" l="1"/>
  <c r="E46" i="192"/>
  <c r="C39" i="192"/>
  <c r="F37" i="192"/>
  <c r="E37" i="192"/>
  <c r="C26" i="192"/>
  <c r="E27" i="195" l="1"/>
  <c r="F27" i="195"/>
  <c r="C63" i="176" l="1"/>
  <c r="E74" i="176"/>
  <c r="E76" i="176" s="1"/>
  <c r="F74" i="176"/>
  <c r="F76" i="176" s="1"/>
  <c r="E27" i="194" l="1"/>
  <c r="F27" i="194"/>
  <c r="F75" i="177" l="1"/>
  <c r="E75" i="177"/>
  <c r="C65" i="177"/>
  <c r="F86" i="172"/>
  <c r="E86" i="172"/>
  <c r="C76" i="172"/>
  <c r="F21" i="193" l="1"/>
  <c r="E21" i="193"/>
  <c r="F37" i="187" l="1"/>
  <c r="E37" i="187"/>
  <c r="C30" i="187"/>
  <c r="F84" i="164" l="1"/>
  <c r="E84" i="164"/>
  <c r="C76" i="164"/>
  <c r="F86" i="163"/>
  <c r="E86" i="163"/>
  <c r="C78" i="163"/>
  <c r="F48" i="190" l="1"/>
  <c r="E48" i="190"/>
  <c r="C41" i="190"/>
  <c r="F50" i="183" l="1"/>
  <c r="E50" i="183"/>
  <c r="C41" i="183"/>
  <c r="F24" i="192" l="1"/>
  <c r="E24" i="192"/>
  <c r="C25" i="40" l="1"/>
  <c r="F21" i="40"/>
  <c r="E21" i="40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F34" i="9"/>
  <c r="E34" i="9"/>
  <c r="C25" i="9"/>
  <c r="F21" i="9"/>
  <c r="E21" i="9"/>
  <c r="C45" i="22"/>
  <c r="F63" i="121"/>
  <c r="E63" i="121"/>
  <c r="F49" i="121"/>
  <c r="E49" i="121"/>
  <c r="F36" i="121"/>
  <c r="E36" i="121"/>
  <c r="C26" i="121"/>
  <c r="F21" i="121"/>
  <c r="E21" i="121"/>
  <c r="C99" i="11"/>
  <c r="C86" i="11"/>
  <c r="C73" i="11"/>
  <c r="C60" i="11"/>
  <c r="C48" i="11"/>
  <c r="C35" i="11"/>
  <c r="C25" i="8"/>
  <c r="C90" i="12"/>
  <c r="C79" i="12"/>
  <c r="C65" i="12"/>
  <c r="C52" i="12"/>
  <c r="C39" i="12"/>
  <c r="F33" i="13"/>
  <c r="E33" i="13"/>
  <c r="C25" i="13"/>
  <c r="F29" i="17"/>
  <c r="E29" i="17"/>
  <c r="C61" i="15"/>
  <c r="E57" i="15"/>
  <c r="C49" i="15"/>
  <c r="F45" i="15"/>
  <c r="E45" i="15"/>
  <c r="C37" i="15"/>
  <c r="C25" i="15"/>
  <c r="C25" i="26"/>
  <c r="F33" i="27"/>
  <c r="E33" i="27"/>
  <c r="C25" i="27"/>
  <c r="F68" i="28"/>
  <c r="E68" i="28"/>
  <c r="C60" i="28"/>
  <c r="F56" i="28"/>
  <c r="E56" i="28"/>
  <c r="F37" i="29"/>
  <c r="E37" i="29"/>
  <c r="C29" i="29"/>
  <c r="F85" i="31"/>
  <c r="E85" i="31"/>
  <c r="C76" i="31"/>
  <c r="F73" i="31"/>
  <c r="E73" i="31"/>
  <c r="C64" i="31"/>
  <c r="C25" i="32"/>
  <c r="F23" i="30"/>
  <c r="E23" i="30"/>
  <c r="F36" i="34"/>
  <c r="E36" i="34"/>
  <c r="C26" i="34"/>
  <c r="F22" i="34"/>
  <c r="E22" i="34"/>
  <c r="F32" i="35"/>
  <c r="E32" i="35"/>
  <c r="C25" i="35"/>
  <c r="F21" i="35"/>
  <c r="E21" i="35"/>
  <c r="F50" i="36"/>
  <c r="E50" i="36"/>
  <c r="C38" i="36"/>
  <c r="F35" i="36"/>
  <c r="E35" i="36"/>
  <c r="C25" i="36"/>
  <c r="F21" i="36"/>
  <c r="E21" i="36"/>
  <c r="F34" i="37"/>
  <c r="E34" i="37"/>
  <c r="C25" i="37"/>
  <c r="F21" i="37"/>
  <c r="E21" i="37"/>
  <c r="E22" i="37" s="1"/>
  <c r="F73" i="45"/>
  <c r="E73" i="45"/>
  <c r="C64" i="45"/>
  <c r="F61" i="45"/>
  <c r="E61" i="45"/>
  <c r="C52" i="45"/>
  <c r="F49" i="45"/>
  <c r="E49" i="45"/>
  <c r="C40" i="45"/>
  <c r="F37" i="45"/>
  <c r="E37" i="45"/>
  <c r="C27" i="45"/>
  <c r="F23" i="45"/>
  <c r="E23" i="45"/>
  <c r="C129" i="38"/>
  <c r="C115" i="38"/>
  <c r="C101" i="38"/>
  <c r="C88" i="38"/>
  <c r="C74" i="38"/>
  <c r="C61" i="38"/>
  <c r="C49" i="38"/>
  <c r="C37" i="38"/>
  <c r="C25" i="38"/>
  <c r="F73" i="39"/>
  <c r="E73" i="39"/>
  <c r="C65" i="39"/>
  <c r="F61" i="39"/>
  <c r="E61" i="39"/>
  <c r="C53" i="39"/>
  <c r="C40" i="39"/>
  <c r="C27" i="39"/>
  <c r="C112" i="41"/>
  <c r="C100" i="41"/>
  <c r="C88" i="41"/>
  <c r="C76" i="41"/>
  <c r="C62" i="41"/>
  <c r="C50" i="41"/>
  <c r="C37" i="41"/>
  <c r="C25" i="41"/>
  <c r="F82" i="42"/>
  <c r="E82" i="42"/>
  <c r="C74" i="42"/>
  <c r="F70" i="42"/>
  <c r="E70" i="42"/>
  <c r="C61" i="42"/>
  <c r="C49" i="42"/>
  <c r="C37" i="42"/>
  <c r="C25" i="42"/>
  <c r="F34" i="43"/>
  <c r="E34" i="43"/>
  <c r="C25" i="43"/>
  <c r="F129" i="44"/>
  <c r="E129" i="44"/>
  <c r="C116" i="44"/>
  <c r="C100" i="44"/>
  <c r="C84" i="44"/>
  <c r="C67" i="44"/>
  <c r="C51" i="44"/>
  <c r="C35" i="44"/>
  <c r="F64" i="47"/>
  <c r="E64" i="47"/>
  <c r="C55" i="47"/>
  <c r="F50" i="47"/>
  <c r="E50" i="47"/>
  <c r="C40" i="47"/>
  <c r="F37" i="47"/>
  <c r="E37" i="47"/>
  <c r="C28" i="47"/>
  <c r="F37" i="48"/>
  <c r="E37" i="48"/>
  <c r="C28" i="48"/>
  <c r="F24" i="48"/>
  <c r="E24" i="48"/>
  <c r="F38" i="50"/>
  <c r="E38" i="50"/>
  <c r="C29" i="50"/>
  <c r="F25" i="50"/>
  <c r="E25" i="50"/>
  <c r="C42" i="49"/>
  <c r="C28" i="49"/>
  <c r="F34" i="51"/>
  <c r="E34" i="51"/>
  <c r="C25" i="51"/>
  <c r="F34" i="52"/>
  <c r="E34" i="52"/>
  <c r="C25" i="52"/>
  <c r="F21" i="52"/>
  <c r="E21" i="52"/>
  <c r="C25" i="53"/>
  <c r="F88" i="56"/>
  <c r="E88" i="56"/>
  <c r="C81" i="56"/>
  <c r="F75" i="56"/>
  <c r="E75" i="56"/>
  <c r="C68" i="56"/>
  <c r="F62" i="56"/>
  <c r="E62" i="56"/>
  <c r="C52" i="56"/>
  <c r="F47" i="56"/>
  <c r="E47" i="56"/>
  <c r="C34" i="56"/>
  <c r="F29" i="56"/>
  <c r="E29" i="56"/>
  <c r="C38" i="54"/>
  <c r="C25" i="54"/>
  <c r="F30" i="55"/>
  <c r="E30" i="55"/>
  <c r="C21" i="55"/>
  <c r="C64" i="57"/>
  <c r="C50" i="57"/>
  <c r="C38" i="57"/>
  <c r="C25" i="57"/>
  <c r="F34" i="58"/>
  <c r="E34" i="58"/>
  <c r="C25" i="58"/>
  <c r="F34" i="59"/>
  <c r="E34" i="59"/>
  <c r="C25" i="59"/>
  <c r="F35" i="60"/>
  <c r="E35" i="60"/>
  <c r="C26" i="60"/>
  <c r="F22" i="60"/>
  <c r="E22" i="60"/>
  <c r="F71" i="61"/>
  <c r="E71" i="61"/>
  <c r="C62" i="61"/>
  <c r="F58" i="61"/>
  <c r="E58" i="61"/>
  <c r="F38" i="62"/>
  <c r="E38" i="62"/>
  <c r="C28" i="62"/>
  <c r="F71" i="63"/>
  <c r="E71" i="63"/>
  <c r="C62" i="63"/>
  <c r="F59" i="63"/>
  <c r="E59" i="63"/>
  <c r="C50" i="63"/>
  <c r="F47" i="63"/>
  <c r="E47" i="63"/>
  <c r="C37" i="63"/>
  <c r="F34" i="63"/>
  <c r="E34" i="63"/>
  <c r="C25" i="63"/>
  <c r="F34" i="65"/>
  <c r="E34" i="65"/>
  <c r="C25" i="65"/>
  <c r="F21" i="65"/>
  <c r="E21" i="65"/>
  <c r="F57" i="64"/>
  <c r="E57" i="64"/>
  <c r="C48" i="64"/>
  <c r="F44" i="64"/>
  <c r="E44" i="64"/>
  <c r="F38" i="66"/>
  <c r="E38" i="66"/>
  <c r="C28" i="66"/>
  <c r="F24" i="66"/>
  <c r="E24" i="66"/>
  <c r="F34" i="67"/>
  <c r="E34" i="67"/>
  <c r="C25" i="67"/>
  <c r="F37" i="68"/>
  <c r="E37" i="68"/>
  <c r="C28" i="68"/>
  <c r="F24" i="68"/>
  <c r="E24" i="68"/>
  <c r="F71" i="69"/>
  <c r="E71" i="69"/>
  <c r="C62" i="69"/>
  <c r="F60" i="69"/>
  <c r="E60" i="69"/>
  <c r="C46" i="69"/>
  <c r="F43" i="69"/>
  <c r="E43" i="69"/>
  <c r="C34" i="69"/>
  <c r="F30" i="69"/>
  <c r="E30" i="69"/>
  <c r="F46" i="70"/>
  <c r="E46" i="70"/>
  <c r="C37" i="70"/>
  <c r="F33" i="70"/>
  <c r="E33" i="70"/>
  <c r="C25" i="71"/>
  <c r="F43" i="72"/>
  <c r="E43" i="72"/>
  <c r="C34" i="72"/>
  <c r="F30" i="72"/>
  <c r="E30" i="72"/>
  <c r="F51" i="74"/>
  <c r="E51" i="74"/>
  <c r="C40" i="74"/>
  <c r="F38" i="74"/>
  <c r="E38" i="74"/>
  <c r="C26" i="74"/>
  <c r="F22" i="74"/>
  <c r="E22" i="74"/>
  <c r="F73" i="75"/>
  <c r="E73" i="75"/>
  <c r="C64" i="75"/>
  <c r="F59" i="75"/>
  <c r="E59" i="75"/>
  <c r="C51" i="75"/>
  <c r="F49" i="75"/>
  <c r="E49" i="75"/>
  <c r="C39" i="75"/>
  <c r="F36" i="75"/>
  <c r="E36" i="75"/>
  <c r="C27" i="75"/>
  <c r="F35" i="76"/>
  <c r="E35" i="76"/>
  <c r="C25" i="76"/>
  <c r="F34" i="73"/>
  <c r="E34" i="73"/>
  <c r="C25" i="73"/>
  <c r="F49" i="77"/>
  <c r="E49" i="77"/>
  <c r="C40" i="77"/>
  <c r="F35" i="77"/>
  <c r="E35" i="77"/>
  <c r="C25" i="77"/>
  <c r="F21" i="77"/>
  <c r="E21" i="77"/>
  <c r="F34" i="78"/>
  <c r="E34" i="78"/>
  <c r="C25" i="78"/>
  <c r="F34" i="79"/>
  <c r="E34" i="79"/>
  <c r="C25" i="79"/>
  <c r="E21" i="79"/>
  <c r="F47" i="80"/>
  <c r="E47" i="80"/>
  <c r="C38" i="80"/>
  <c r="F36" i="80"/>
  <c r="E36" i="80"/>
  <c r="C27" i="80"/>
  <c r="F23" i="80"/>
  <c r="E23" i="80"/>
  <c r="F34" i="81"/>
  <c r="E34" i="81"/>
  <c r="C25" i="81"/>
  <c r="F21" i="81"/>
  <c r="E21" i="81"/>
  <c r="F34" i="82"/>
  <c r="E34" i="82"/>
  <c r="C25" i="82"/>
  <c r="F21" i="82"/>
  <c r="E21" i="82"/>
  <c r="F61" i="83"/>
  <c r="E61" i="83"/>
  <c r="C52" i="83"/>
  <c r="F49" i="83"/>
  <c r="E49" i="83"/>
  <c r="C40" i="83"/>
  <c r="F37" i="83"/>
  <c r="E37" i="83"/>
  <c r="C28" i="83"/>
  <c r="F24" i="83"/>
  <c r="E24" i="83"/>
  <c r="F72" i="84"/>
  <c r="E72" i="84"/>
  <c r="C64" i="84"/>
  <c r="F62" i="84"/>
  <c r="E62" i="84"/>
  <c r="C52" i="84"/>
  <c r="F50" i="84"/>
  <c r="E50" i="84"/>
  <c r="C39" i="84"/>
  <c r="F35" i="84"/>
  <c r="E35" i="84"/>
  <c r="F50" i="85"/>
  <c r="E50" i="85"/>
  <c r="C41" i="85"/>
  <c r="F37" i="85"/>
  <c r="E37" i="85"/>
  <c r="F34" i="86"/>
  <c r="E34" i="86"/>
  <c r="C25" i="86"/>
  <c r="F21" i="86"/>
  <c r="E21" i="86"/>
  <c r="F21" i="87"/>
  <c r="E21" i="87"/>
  <c r="F54" i="88"/>
  <c r="E54" i="88"/>
  <c r="C45" i="88"/>
  <c r="F41" i="88"/>
  <c r="E29" i="88"/>
  <c r="E41" i="88" s="1"/>
  <c r="F45" i="89"/>
  <c r="E45" i="89"/>
  <c r="C36" i="89"/>
  <c r="F32" i="89"/>
  <c r="E32" i="89"/>
  <c r="F52" i="90"/>
  <c r="E52" i="90"/>
  <c r="C42" i="90"/>
  <c r="F38" i="90"/>
  <c r="E38" i="90"/>
  <c r="C28" i="90"/>
  <c r="F24" i="90"/>
  <c r="E24" i="90"/>
  <c r="F34" i="91"/>
  <c r="E34" i="91"/>
  <c r="C25" i="91"/>
  <c r="F21" i="91"/>
  <c r="E21" i="91"/>
  <c r="F40" i="92"/>
  <c r="E40" i="92"/>
  <c r="C31" i="92"/>
  <c r="F73" i="93"/>
  <c r="E73" i="93"/>
  <c r="C66" i="93"/>
  <c r="F59" i="93"/>
  <c r="E59" i="93"/>
  <c r="C52" i="93"/>
  <c r="F47" i="93"/>
  <c r="E47" i="93"/>
  <c r="C40" i="93"/>
  <c r="F36" i="93"/>
  <c r="E36" i="93"/>
  <c r="C27" i="93"/>
  <c r="F23" i="93"/>
  <c r="E23" i="93"/>
  <c r="F50" i="94"/>
  <c r="E50" i="94"/>
  <c r="C41" i="94"/>
  <c r="F46" i="96"/>
  <c r="E46" i="96"/>
  <c r="C38" i="96"/>
  <c r="F190" i="97"/>
  <c r="E190" i="97"/>
  <c r="C181" i="97"/>
  <c r="F176" i="97"/>
  <c r="E176" i="97"/>
  <c r="C167" i="97"/>
  <c r="F162" i="97"/>
  <c r="E162" i="97"/>
  <c r="C154" i="97"/>
  <c r="F149" i="97"/>
  <c r="E149" i="97"/>
  <c r="C137" i="97"/>
  <c r="F132" i="97"/>
  <c r="E132" i="97"/>
  <c r="C122" i="97"/>
  <c r="F117" i="97"/>
  <c r="E117" i="97"/>
  <c r="C108" i="97"/>
  <c r="F103" i="97"/>
  <c r="E103" i="97"/>
  <c r="C94" i="97"/>
  <c r="F89" i="97"/>
  <c r="E89" i="97"/>
  <c r="C80" i="97"/>
  <c r="F75" i="97"/>
  <c r="E75" i="97"/>
  <c r="C66" i="97"/>
  <c r="F61" i="97"/>
  <c r="E61" i="97"/>
  <c r="C52" i="97"/>
  <c r="F47" i="97"/>
  <c r="E47" i="97"/>
  <c r="C38" i="97"/>
  <c r="F34" i="97"/>
  <c r="E34" i="97"/>
  <c r="C25" i="97"/>
  <c r="F21" i="97"/>
  <c r="E21" i="97"/>
  <c r="F34" i="98"/>
  <c r="E34" i="98"/>
  <c r="C25" i="98"/>
  <c r="F21" i="98"/>
  <c r="E21" i="98"/>
  <c r="F34" i="99"/>
  <c r="E34" i="99"/>
  <c r="C25" i="99"/>
  <c r="F21" i="99"/>
  <c r="E21" i="99"/>
  <c r="F76" i="122"/>
  <c r="E76" i="122"/>
  <c r="C67" i="122"/>
  <c r="F65" i="122"/>
  <c r="E65" i="122"/>
  <c r="C56" i="122"/>
  <c r="F54" i="122"/>
  <c r="E54" i="122"/>
  <c r="C45" i="122"/>
  <c r="F40" i="122"/>
  <c r="E40" i="122"/>
  <c r="C31" i="122"/>
  <c r="F25" i="122"/>
  <c r="E25" i="122"/>
  <c r="F21" i="111"/>
  <c r="E21" i="111"/>
  <c r="F87" i="101"/>
  <c r="E87" i="101"/>
  <c r="C80" i="101"/>
  <c r="F74" i="101"/>
  <c r="E74" i="101"/>
  <c r="C67" i="101"/>
  <c r="F61" i="101"/>
  <c r="E61" i="101"/>
  <c r="C52" i="101"/>
  <c r="F46" i="101"/>
  <c r="E46" i="101"/>
  <c r="C37" i="101"/>
  <c r="F34" i="101"/>
  <c r="E34" i="101"/>
  <c r="C25" i="101"/>
  <c r="F21" i="101"/>
  <c r="E21" i="101"/>
  <c r="F63" i="102"/>
  <c r="E63" i="102"/>
  <c r="C55" i="102"/>
  <c r="F52" i="102"/>
  <c r="E52" i="102"/>
  <c r="C40" i="102"/>
  <c r="F36" i="102"/>
  <c r="E36" i="102"/>
  <c r="F33" i="103"/>
  <c r="E33" i="103"/>
  <c r="C24" i="103"/>
  <c r="F20" i="103"/>
  <c r="E20" i="103"/>
  <c r="F36" i="104"/>
  <c r="E36" i="104"/>
  <c r="C27" i="104"/>
  <c r="F23" i="104"/>
  <c r="E23" i="104"/>
  <c r="F34" i="105"/>
  <c r="E34" i="105"/>
  <c r="C25" i="105"/>
  <c r="F21" i="105"/>
  <c r="E21" i="105"/>
  <c r="F74" i="106"/>
  <c r="E74" i="106"/>
  <c r="C65" i="106"/>
  <c r="F61" i="106"/>
  <c r="E61" i="106"/>
  <c r="C52" i="106"/>
  <c r="F46" i="106"/>
  <c r="E46" i="106"/>
  <c r="C37" i="106"/>
  <c r="F34" i="106"/>
  <c r="E34" i="106"/>
  <c r="C25" i="106"/>
  <c r="F21" i="106"/>
  <c r="E21" i="106"/>
  <c r="F59" i="107"/>
  <c r="E59" i="107"/>
  <c r="C52" i="107"/>
  <c r="F49" i="107"/>
  <c r="E49" i="107"/>
  <c r="C40" i="107"/>
  <c r="F37" i="107"/>
  <c r="E37" i="107"/>
  <c r="C28" i="107"/>
  <c r="F47" i="139"/>
  <c r="E47" i="139"/>
  <c r="F30" i="139"/>
  <c r="E30" i="139"/>
  <c r="F21" i="108"/>
  <c r="E21" i="108"/>
  <c r="F21" i="110"/>
  <c r="E21" i="110"/>
  <c r="F21" i="109"/>
  <c r="E21" i="109"/>
  <c r="F21" i="112"/>
  <c r="E21" i="112"/>
  <c r="F78" i="114"/>
  <c r="E78" i="114"/>
  <c r="C70" i="114"/>
  <c r="F67" i="114"/>
  <c r="E67" i="114"/>
  <c r="C53" i="114"/>
  <c r="F50" i="114"/>
  <c r="E50" i="114"/>
  <c r="C40" i="114"/>
  <c r="F37" i="114"/>
  <c r="E37" i="114"/>
  <c r="C25" i="114"/>
  <c r="F21" i="114"/>
  <c r="E21" i="114"/>
  <c r="F75" i="117"/>
  <c r="E75" i="117"/>
  <c r="C67" i="117"/>
  <c r="F65" i="117"/>
  <c r="E65" i="117"/>
  <c r="C51" i="117"/>
  <c r="F46" i="117"/>
  <c r="E46" i="117"/>
  <c r="C32" i="117"/>
  <c r="F27" i="117"/>
  <c r="E27" i="117"/>
  <c r="F135" i="115"/>
  <c r="E135" i="115"/>
  <c r="C125" i="115"/>
  <c r="F121" i="115"/>
  <c r="E121" i="115"/>
  <c r="C111" i="115"/>
  <c r="F107" i="115"/>
  <c r="E107" i="115"/>
  <c r="C97" i="115"/>
  <c r="F92" i="115"/>
  <c r="E92" i="115"/>
  <c r="C82" i="115"/>
  <c r="F78" i="115"/>
  <c r="E78" i="115"/>
  <c r="C68" i="115"/>
  <c r="F64" i="115"/>
  <c r="E64" i="115"/>
  <c r="C54" i="115"/>
  <c r="F50" i="115"/>
  <c r="E50" i="115"/>
  <c r="C40" i="115"/>
  <c r="F36" i="115"/>
  <c r="E36" i="115"/>
  <c r="C25" i="115"/>
  <c r="F21" i="115"/>
  <c r="E21" i="115"/>
  <c r="F66" i="118"/>
  <c r="E66" i="118"/>
  <c r="C58" i="118"/>
  <c r="F56" i="118"/>
  <c r="E56" i="118"/>
  <c r="C47" i="118"/>
  <c r="F45" i="118"/>
  <c r="E45" i="118"/>
  <c r="C35" i="118"/>
  <c r="F33" i="118"/>
  <c r="E33" i="118"/>
  <c r="C22" i="118"/>
  <c r="F18" i="118"/>
  <c r="E18" i="118"/>
  <c r="F55" i="119"/>
  <c r="E55" i="119"/>
  <c r="C47" i="119"/>
  <c r="F44" i="119"/>
  <c r="E44" i="119"/>
  <c r="C34" i="119"/>
  <c r="F32" i="119"/>
  <c r="E32" i="119"/>
  <c r="C24" i="119"/>
  <c r="F21" i="119"/>
  <c r="E21" i="119"/>
  <c r="F64" i="148"/>
  <c r="E64" i="148"/>
  <c r="F50" i="148"/>
  <c r="E50" i="148"/>
  <c r="F32" i="148"/>
  <c r="E32" i="148"/>
  <c r="F21" i="123"/>
  <c r="E21" i="123"/>
  <c r="F18" i="124"/>
  <c r="E18" i="124"/>
  <c r="F21" i="125"/>
  <c r="E21" i="125"/>
  <c r="F23" i="126"/>
  <c r="E23" i="126"/>
  <c r="F36" i="127"/>
  <c r="E36" i="127"/>
  <c r="C26" i="127"/>
  <c r="F21" i="127"/>
  <c r="E21" i="127"/>
  <c r="F93" i="128"/>
  <c r="E93" i="128"/>
  <c r="C83" i="128"/>
  <c r="F78" i="128"/>
  <c r="E78" i="128"/>
  <c r="C68" i="128"/>
  <c r="F62" i="128"/>
  <c r="E62" i="128"/>
  <c r="C52" i="128"/>
  <c r="F48" i="128"/>
  <c r="E48" i="128"/>
  <c r="C40" i="128"/>
  <c r="F34" i="128"/>
  <c r="E34" i="128"/>
  <c r="C26" i="128"/>
  <c r="F23" i="128"/>
  <c r="E23" i="128"/>
  <c r="F52" i="129"/>
  <c r="E52" i="129"/>
  <c r="C43" i="129"/>
  <c r="F38" i="129"/>
  <c r="E38" i="129"/>
  <c r="C29" i="129"/>
  <c r="F24" i="129"/>
  <c r="E24" i="129"/>
  <c r="F27" i="130"/>
  <c r="E27" i="130"/>
  <c r="F27" i="131"/>
  <c r="E27" i="131"/>
  <c r="F34" i="132"/>
  <c r="E34" i="132"/>
  <c r="C24" i="132"/>
  <c r="F21" i="132"/>
  <c r="E21" i="132"/>
  <c r="F52" i="134"/>
  <c r="E52" i="134"/>
  <c r="C44" i="134"/>
  <c r="F41" i="134"/>
  <c r="E41" i="134"/>
  <c r="C27" i="134"/>
  <c r="F23" i="134"/>
  <c r="E23" i="134"/>
  <c r="F22" i="135"/>
  <c r="E22" i="135"/>
  <c r="F24" i="137"/>
  <c r="E24" i="137"/>
  <c r="F59" i="140"/>
  <c r="E59" i="140"/>
  <c r="C51" i="140"/>
  <c r="F49" i="140"/>
  <c r="E49" i="140"/>
  <c r="C39" i="140"/>
  <c r="F37" i="140"/>
  <c r="E37" i="140"/>
  <c r="C27" i="140"/>
  <c r="F87" i="141"/>
  <c r="E87" i="141"/>
  <c r="C75" i="141"/>
  <c r="F72" i="141"/>
  <c r="E72" i="141"/>
  <c r="C60" i="141"/>
  <c r="F58" i="141"/>
  <c r="E58" i="141"/>
  <c r="C46" i="141"/>
  <c r="F43" i="141"/>
  <c r="E43" i="141"/>
  <c r="C31" i="141"/>
  <c r="F27" i="141"/>
  <c r="E27" i="141"/>
  <c r="F34" i="142"/>
  <c r="E34" i="142"/>
  <c r="C25" i="142"/>
  <c r="F21" i="142"/>
  <c r="E21" i="142"/>
  <c r="C30" i="144"/>
  <c r="F26" i="144"/>
  <c r="F29" i="144" s="1"/>
  <c r="E26" i="144"/>
  <c r="F58" i="145"/>
  <c r="E58" i="145"/>
  <c r="C44" i="145"/>
  <c r="F39" i="145"/>
  <c r="E39" i="145"/>
  <c r="C31" i="145"/>
  <c r="F27" i="145"/>
  <c r="E27" i="145"/>
  <c r="F69" i="146"/>
  <c r="E69" i="146"/>
  <c r="C60" i="146"/>
  <c r="F55" i="146"/>
  <c r="E55" i="146"/>
  <c r="C46" i="146"/>
  <c r="F41" i="146"/>
  <c r="E41" i="146"/>
  <c r="C32" i="146"/>
  <c r="F27" i="146"/>
  <c r="E27" i="146"/>
  <c r="F47" i="153"/>
  <c r="E47" i="153"/>
  <c r="C38" i="153"/>
  <c r="F36" i="153"/>
  <c r="E36" i="153"/>
  <c r="C25" i="153"/>
  <c r="F21" i="153"/>
  <c r="E21" i="153"/>
  <c r="F78" i="149"/>
  <c r="E78" i="149"/>
  <c r="C67" i="149"/>
  <c r="F65" i="149"/>
  <c r="E65" i="149"/>
  <c r="C57" i="149"/>
  <c r="F54" i="149"/>
  <c r="E54" i="149"/>
  <c r="C46" i="149"/>
  <c r="F43" i="149"/>
  <c r="E43" i="149"/>
  <c r="C35" i="149"/>
  <c r="F33" i="149"/>
  <c r="E33" i="149"/>
  <c r="C25" i="149"/>
  <c r="F22" i="149"/>
  <c r="E22" i="149"/>
  <c r="F27" i="150"/>
  <c r="E27" i="150"/>
  <c r="F192" i="151"/>
  <c r="E192" i="151"/>
  <c r="C183" i="151"/>
  <c r="F180" i="151"/>
  <c r="E180" i="151"/>
  <c r="C171" i="151"/>
  <c r="F168" i="151"/>
  <c r="E168" i="151"/>
  <c r="C159" i="151"/>
  <c r="F155" i="151"/>
  <c r="E155" i="151"/>
  <c r="C146" i="151"/>
  <c r="F142" i="151"/>
  <c r="E142" i="151"/>
  <c r="C133" i="151"/>
  <c r="F128" i="151"/>
  <c r="E128" i="151"/>
  <c r="C119" i="151"/>
  <c r="F114" i="151"/>
  <c r="E114" i="151"/>
  <c r="C105" i="151"/>
  <c r="F100" i="151"/>
  <c r="E100" i="151"/>
  <c r="C91" i="151"/>
  <c r="F86" i="151"/>
  <c r="E86" i="151"/>
  <c r="C77" i="151"/>
  <c r="F72" i="151"/>
  <c r="E72" i="151"/>
  <c r="C63" i="151"/>
  <c r="F58" i="151"/>
  <c r="E58" i="151"/>
  <c r="C50" i="151"/>
  <c r="F41" i="151"/>
  <c r="E41" i="151"/>
  <c r="C32" i="151"/>
  <c r="F27" i="151"/>
  <c r="E27" i="151"/>
  <c r="F65" i="152"/>
  <c r="E65" i="152"/>
  <c r="F53" i="152"/>
  <c r="E53" i="152"/>
  <c r="F39" i="152"/>
  <c r="E39" i="152"/>
  <c r="F23" i="152"/>
  <c r="E23" i="152"/>
  <c r="F14" i="154"/>
  <c r="E14" i="154"/>
  <c r="F14" i="155"/>
  <c r="E14" i="155"/>
  <c r="F145" i="156"/>
  <c r="E145" i="156"/>
  <c r="C135" i="156"/>
  <c r="F130" i="156"/>
  <c r="E130" i="156"/>
  <c r="C120" i="156"/>
  <c r="F115" i="156"/>
  <c r="E115" i="156"/>
  <c r="C105" i="156"/>
  <c r="F100" i="156"/>
  <c r="E100" i="156"/>
  <c r="C90" i="156"/>
  <c r="F87" i="156"/>
  <c r="E87" i="156"/>
  <c r="C75" i="156"/>
  <c r="F71" i="156"/>
  <c r="E71" i="156"/>
  <c r="C61" i="156"/>
  <c r="F57" i="156"/>
  <c r="E57" i="156"/>
  <c r="C47" i="156"/>
  <c r="F43" i="156"/>
  <c r="E43" i="156"/>
  <c r="C33" i="156"/>
  <c r="F29" i="156"/>
  <c r="E29" i="156"/>
  <c r="C19" i="156"/>
  <c r="F16" i="156"/>
  <c r="E16" i="156"/>
  <c r="F88" i="157"/>
  <c r="E88" i="157"/>
  <c r="C80" i="157"/>
  <c r="F74" i="157"/>
  <c r="E74" i="157"/>
  <c r="C66" i="157"/>
  <c r="F61" i="157"/>
  <c r="E61" i="157"/>
  <c r="C53" i="157"/>
  <c r="F49" i="157"/>
  <c r="E49" i="157"/>
  <c r="C41" i="157"/>
  <c r="F39" i="157"/>
  <c r="E39" i="157"/>
  <c r="C31" i="157"/>
  <c r="F27" i="157"/>
  <c r="E27" i="157"/>
  <c r="F98" i="158"/>
  <c r="E98" i="158"/>
  <c r="C90" i="158"/>
  <c r="F85" i="158"/>
  <c r="E85" i="158"/>
  <c r="C77" i="158"/>
  <c r="F73" i="158"/>
  <c r="E73" i="158"/>
  <c r="C65" i="158"/>
  <c r="F61" i="158"/>
  <c r="E61" i="158"/>
  <c r="C53" i="158"/>
  <c r="F51" i="158"/>
  <c r="E51" i="158"/>
  <c r="C43" i="158"/>
  <c r="F39" i="158"/>
  <c r="E39" i="158"/>
  <c r="C31" i="158"/>
  <c r="F27" i="158"/>
  <c r="E27" i="158"/>
  <c r="F67" i="159"/>
  <c r="E67" i="159"/>
  <c r="C59" i="159"/>
  <c r="F57" i="159"/>
  <c r="E57" i="159"/>
  <c r="C49" i="159"/>
  <c r="F46" i="159"/>
  <c r="E46" i="159"/>
  <c r="C38" i="159"/>
  <c r="F36" i="159"/>
  <c r="E36" i="159"/>
  <c r="C25" i="159"/>
  <c r="F21" i="159"/>
  <c r="E21" i="159"/>
  <c r="F76" i="160"/>
  <c r="E76" i="160"/>
  <c r="C65" i="160"/>
  <c r="F63" i="160"/>
  <c r="E63" i="160"/>
  <c r="C51" i="160"/>
  <c r="F49" i="160"/>
  <c r="E49" i="160"/>
  <c r="C37" i="160"/>
  <c r="F33" i="160"/>
  <c r="E33" i="160"/>
  <c r="F61" i="161"/>
  <c r="E61" i="161"/>
  <c r="C51" i="161"/>
  <c r="F47" i="161"/>
  <c r="E47" i="161"/>
  <c r="C35" i="161"/>
  <c r="F30" i="161"/>
  <c r="E30" i="161"/>
  <c r="F46" i="162"/>
  <c r="E46" i="162"/>
  <c r="C33" i="162"/>
  <c r="F29" i="162"/>
  <c r="E29" i="162"/>
  <c r="F76" i="163"/>
  <c r="E76" i="163"/>
  <c r="C68" i="163"/>
  <c r="F66" i="163"/>
  <c r="E66" i="163"/>
  <c r="C59" i="163"/>
  <c r="F57" i="163"/>
  <c r="E57" i="163"/>
  <c r="C50" i="163"/>
  <c r="F48" i="163"/>
  <c r="E48" i="163"/>
  <c r="C40" i="163"/>
  <c r="F38" i="163"/>
  <c r="E38" i="163"/>
  <c r="C31" i="163"/>
  <c r="F27" i="163"/>
  <c r="E27" i="163"/>
  <c r="F74" i="164"/>
  <c r="E74" i="164"/>
  <c r="C66" i="164"/>
  <c r="F64" i="164"/>
  <c r="E64" i="164"/>
  <c r="C57" i="164"/>
  <c r="F56" i="164"/>
  <c r="E56" i="164"/>
  <c r="C49" i="164"/>
  <c r="F47" i="164"/>
  <c r="E47" i="164"/>
  <c r="C39" i="164"/>
  <c r="F37" i="164"/>
  <c r="E37" i="164"/>
  <c r="C30" i="164"/>
  <c r="F27" i="164"/>
  <c r="E27" i="164"/>
  <c r="F42" i="166"/>
  <c r="E42" i="166"/>
  <c r="C31" i="166"/>
  <c r="F27" i="167"/>
  <c r="E27" i="167"/>
  <c r="F34" i="170"/>
  <c r="E34" i="170"/>
  <c r="C25" i="170"/>
  <c r="F21" i="170"/>
  <c r="E21" i="170"/>
  <c r="F58" i="168"/>
  <c r="E58" i="168"/>
  <c r="F41" i="168"/>
  <c r="E41" i="168"/>
  <c r="F27" i="168"/>
  <c r="E27" i="168"/>
  <c r="F27" i="171"/>
  <c r="E27" i="171"/>
  <c r="F73" i="172"/>
  <c r="E73" i="172"/>
  <c r="C63" i="172"/>
  <c r="F60" i="172"/>
  <c r="E60" i="172"/>
  <c r="C50" i="172"/>
  <c r="F48" i="172"/>
  <c r="E48" i="172"/>
  <c r="C40" i="172"/>
  <c r="F35" i="172"/>
  <c r="E35" i="172"/>
  <c r="C25" i="172"/>
  <c r="F21" i="172"/>
  <c r="E21" i="172"/>
  <c r="F62" i="176"/>
  <c r="E62" i="176"/>
  <c r="C51" i="176"/>
  <c r="F48" i="176"/>
  <c r="E48" i="176"/>
  <c r="C37" i="176"/>
  <c r="F34" i="176"/>
  <c r="E34" i="176"/>
  <c r="C25" i="176"/>
  <c r="F21" i="176"/>
  <c r="E21" i="176"/>
  <c r="F63" i="177"/>
  <c r="E63" i="177"/>
  <c r="C53" i="177"/>
  <c r="F48" i="177"/>
  <c r="E48" i="177"/>
  <c r="C38" i="177"/>
  <c r="F35" i="177"/>
  <c r="E35" i="177"/>
  <c r="C26" i="177"/>
  <c r="F22" i="177"/>
  <c r="E22" i="177"/>
  <c r="F27" i="178"/>
  <c r="E27" i="178"/>
  <c r="F29" i="179"/>
  <c r="E29" i="179"/>
  <c r="F27" i="180"/>
  <c r="E27" i="180"/>
  <c r="F27" i="181"/>
  <c r="E27" i="181"/>
  <c r="F34" i="182"/>
  <c r="E34" i="182"/>
  <c r="C25" i="182"/>
  <c r="F22" i="182"/>
  <c r="E22" i="182"/>
  <c r="F39" i="183"/>
  <c r="E39" i="183"/>
  <c r="C30" i="183"/>
  <c r="F27" i="183"/>
  <c r="E27" i="183"/>
  <c r="F35" i="184"/>
  <c r="E35" i="184"/>
  <c r="C24" i="184"/>
  <c r="F21" i="184"/>
  <c r="E21" i="184"/>
  <c r="F56" i="185"/>
  <c r="E56" i="185"/>
  <c r="F27" i="186"/>
  <c r="E27" i="186"/>
  <c r="F27" i="187"/>
  <c r="E27" i="187"/>
  <c r="F27" i="188"/>
  <c r="E27" i="188"/>
  <c r="F42" i="189"/>
  <c r="E42" i="189"/>
  <c r="C35" i="189"/>
  <c r="F27" i="189"/>
  <c r="E27" i="189"/>
  <c r="F39" i="190"/>
  <c r="E39" i="190"/>
  <c r="C30" i="190"/>
  <c r="F27" i="190"/>
  <c r="E27" i="190"/>
  <c r="F49" i="191"/>
  <c r="E49" i="191"/>
  <c r="C41" i="191"/>
  <c r="F39" i="191"/>
  <c r="E39" i="191"/>
  <c r="C30" i="191"/>
  <c r="F27" i="191"/>
  <c r="E9" i="94"/>
  <c r="F10" i="94"/>
  <c r="E30" i="188" l="1"/>
  <c r="F30" i="188" s="1"/>
  <c r="F23" i="34"/>
  <c r="E24" i="30"/>
  <c r="F22" i="36"/>
  <c r="E29" i="144"/>
  <c r="F22" i="35"/>
  <c r="E23" i="34"/>
  <c r="E34" i="96"/>
  <c r="F24" i="30"/>
  <c r="F22" i="37"/>
  <c r="H27" i="189"/>
  <c r="E30" i="189" s="1"/>
  <c r="E22" i="36"/>
  <c r="E22" i="35"/>
  <c r="F21" i="79"/>
  <c r="E25" i="95"/>
  <c r="F25" i="95"/>
  <c r="E27" i="92"/>
  <c r="F27" i="92"/>
  <c r="F34" i="96"/>
  <c r="E37" i="94"/>
  <c r="F37" i="94"/>
  <c r="F30" i="18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Sobolak Marzena</author>
  </authors>
  <commentList>
    <comment ref="A15" authorId="0" shapeId="0" xr:uid="{00000000-0006-0000-AE00-000001000000}">
      <text>
        <r>
          <rPr>
            <b/>
            <sz val="9"/>
            <color indexed="81"/>
            <rFont val="Tahoma"/>
            <family val="2"/>
            <charset val="238"/>
          </rPr>
          <t>Sobolak Marzena:</t>
        </r>
        <r>
          <rPr>
            <sz val="9"/>
            <color indexed="81"/>
            <rFont val="Tahoma"/>
            <family val="2"/>
            <charset val="238"/>
          </rPr>
          <t xml:space="preserve">
Uwagi 4 dot. listy referencyjnej i złożenie wniosku wg nowego wzoru</t>
        </r>
      </text>
    </comment>
    <comment ref="A18" authorId="0" shapeId="0" xr:uid="{00000000-0006-0000-AE00-000002000000}">
      <text>
        <r>
          <rPr>
            <b/>
            <sz val="9"/>
            <color indexed="81"/>
            <rFont val="Tahoma"/>
            <family val="2"/>
            <charset val="238"/>
          </rPr>
          <t>Sobolak Marzena:</t>
        </r>
        <r>
          <rPr>
            <sz val="9"/>
            <color indexed="81"/>
            <rFont val="Tahoma"/>
            <family val="2"/>
            <charset val="238"/>
          </rPr>
          <t xml:space="preserve">
odwieszenie postępowania</t>
        </r>
      </text>
    </comment>
  </commentList>
</comments>
</file>

<file path=xl/sharedStrings.xml><?xml version="1.0" encoding="utf-8"?>
<sst xmlns="http://schemas.openxmlformats.org/spreadsheetml/2006/main" count="7439" uniqueCount="613">
  <si>
    <t>Pismo przychodzące</t>
  </si>
  <si>
    <t>Pismo wychodzące lub zdarzenie przerywające termin</t>
  </si>
  <si>
    <t>Data</t>
  </si>
  <si>
    <t>Czynności po stronie urzędu</t>
  </si>
  <si>
    <t>Czynności po stronie emitenta</t>
  </si>
  <si>
    <t xml:space="preserve">wniosek </t>
  </si>
  <si>
    <t>wniosek</t>
  </si>
  <si>
    <t>uwagi nr 1</t>
  </si>
  <si>
    <t>Razem</t>
  </si>
  <si>
    <t>(w dniach roboczych)</t>
  </si>
  <si>
    <t>Poniedziałek Wielkanocny</t>
  </si>
  <si>
    <t>Nowy Rok</t>
  </si>
  <si>
    <t>Święto Objawienia Pańskiego</t>
  </si>
  <si>
    <t>Święto Pracy na działce</t>
  </si>
  <si>
    <t>Uroczystość Najświętszego Ciała i Krwi Chrystusa</t>
  </si>
  <si>
    <t>Święto Odzyskania Niepodległości</t>
  </si>
  <si>
    <t>Święto Bożego Narodzenia</t>
  </si>
  <si>
    <t>Święto Konstytucji 3 Maja</t>
  </si>
  <si>
    <t>Święto Wojska Polskiego</t>
  </si>
  <si>
    <t>Uroczystość Wszystkich Świętych</t>
  </si>
  <si>
    <t>decyzja</t>
  </si>
  <si>
    <t>decyzja o umorzeniu</t>
  </si>
  <si>
    <t>Suplement nr 1</t>
  </si>
  <si>
    <t>SUPLEMENTY</t>
  </si>
  <si>
    <t>PROSPEKT</t>
  </si>
  <si>
    <t xml:space="preserve">uwagi nr 1 </t>
  </si>
  <si>
    <t>Święto Odzyskania Niepodległości - dodatkowy</t>
  </si>
  <si>
    <t>Suplement nr 2</t>
  </si>
  <si>
    <t>Suplement nr 3</t>
  </si>
  <si>
    <t>Suplement nr 4</t>
  </si>
  <si>
    <t>Nazwa SA</t>
  </si>
  <si>
    <t>Alior Bank S.A.</t>
  </si>
  <si>
    <t>Prospekt podstawowy obligacji</t>
  </si>
  <si>
    <t>Suplement nr 1 do prospektu podstawowego obligacji</t>
  </si>
  <si>
    <t>Prospekt</t>
  </si>
  <si>
    <t>Prospekt podstawowy bankowych papierów wartościowych</t>
  </si>
  <si>
    <t>Elektrim SA</t>
  </si>
  <si>
    <t>Games Operators S.A.</t>
  </si>
  <si>
    <t>Prospekt akcji</t>
  </si>
  <si>
    <t xml:space="preserve"> wniosek</t>
  </si>
  <si>
    <t>Kruk S.A.</t>
  </si>
  <si>
    <t>Gaming Factory S.A.</t>
  </si>
  <si>
    <t>Polski Bank Komórek Macierzystych SA</t>
  </si>
  <si>
    <t xml:space="preserve"> Ghelamco Invest Sp. z o.o.</t>
  </si>
  <si>
    <t>odpowiedzi na uwagi 1</t>
  </si>
  <si>
    <t>uwagi nr 2</t>
  </si>
  <si>
    <t>odpowiedzi na uwagi 2</t>
  </si>
  <si>
    <t>uwagi nr 3</t>
  </si>
  <si>
    <t>odpowiedzi na uwagi 3</t>
  </si>
  <si>
    <t>uwagi nr 5</t>
  </si>
  <si>
    <t>odpowiedzi na uwagi 5</t>
  </si>
  <si>
    <t>odpowiedzi na uwagi 4</t>
  </si>
  <si>
    <t xml:space="preserve">Polwax SA </t>
  </si>
  <si>
    <t>uwagi nr 6</t>
  </si>
  <si>
    <t>Brand 24 SA</t>
  </si>
  <si>
    <t>uwagi nr 4</t>
  </si>
  <si>
    <t>uwagi nr 7</t>
  </si>
  <si>
    <t>odpowiedź na uwagi 1</t>
  </si>
  <si>
    <t>odpowiedź na uwagi 3</t>
  </si>
  <si>
    <t>odpowiedź na uwagi 2</t>
  </si>
  <si>
    <t>odpowiedź na uwagi 4</t>
  </si>
  <si>
    <t>odpowiedź na uwagi 5</t>
  </si>
  <si>
    <t>odpowiedź na uwagi 6</t>
  </si>
  <si>
    <t>odpowiedzi na uwagi 6</t>
  </si>
  <si>
    <t>Wniosek</t>
  </si>
  <si>
    <t>Inventionmed SA</t>
  </si>
  <si>
    <t>PKO Leasing SA</t>
  </si>
  <si>
    <t>PKO Bank Hipoteczny SA</t>
  </si>
  <si>
    <t>Medinice SA</t>
  </si>
  <si>
    <t>MedApp SA</t>
  </si>
  <si>
    <t>Creepy Jar S.A.</t>
  </si>
  <si>
    <t>Mo-BRUK SA</t>
  </si>
  <si>
    <t>Victoria Dom SA</t>
  </si>
  <si>
    <t>Prospekt podstawowy</t>
  </si>
  <si>
    <t>Pure Biologics SA</t>
  </si>
  <si>
    <t xml:space="preserve">PCC MCAA sp. z o.o. </t>
  </si>
  <si>
    <t>Trakcja S.A. (d. Trakcja PRKiI S.A.)</t>
  </si>
  <si>
    <t>Suplement nr 2 do prospektu podstawowego obligacji</t>
  </si>
  <si>
    <t>Huuuge, Inc.</t>
  </si>
  <si>
    <t>PCF Group SA</t>
  </si>
  <si>
    <t>Canal+ Polska S.A.</t>
  </si>
  <si>
    <t>Dadelo S.A.</t>
  </si>
  <si>
    <t>est</t>
  </si>
  <si>
    <t>PragmaGO SA</t>
  </si>
  <si>
    <t>MCI Capital Alternatywna Spółka Inwestycyjna S.A.</t>
  </si>
  <si>
    <t>poz. 188</t>
  </si>
  <si>
    <t>poz. 194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</si>
  <si>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</si>
  <si>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aktualizacja</t>
  </si>
  <si>
    <t>Answear.com SA (d.Wearco SA)</t>
  </si>
  <si>
    <t>poz 185</t>
  </si>
  <si>
    <t>uwagi 8</t>
  </si>
  <si>
    <t>uwagi nr 9</t>
  </si>
  <si>
    <t>Pekao Bank Hipoteczny S.A.</t>
  </si>
  <si>
    <t xml:space="preserve">Prospekt podstawowy publicznych i hipotecznych listów zastawnych </t>
  </si>
  <si>
    <t>poz 176</t>
  </si>
  <si>
    <t>Dekpol S.A.</t>
  </si>
  <si>
    <t>uwagi 1</t>
  </si>
  <si>
    <t>uwagi nr 10</t>
  </si>
  <si>
    <t>Vercom S.A.</t>
  </si>
  <si>
    <t>KREDYT INKASO S.A.</t>
  </si>
  <si>
    <t>Captor Therapeutics SA</t>
  </si>
  <si>
    <t>BEST SA</t>
  </si>
  <si>
    <t>zawieszone</t>
  </si>
  <si>
    <t>umorzone</t>
  </si>
  <si>
    <t>Stan</t>
  </si>
  <si>
    <t xml:space="preserve">   </t>
  </si>
  <si>
    <t>w toku</t>
  </si>
  <si>
    <t xml:space="preserve">      </t>
  </si>
  <si>
    <t>zakończone</t>
  </si>
  <si>
    <t>uwagi nr 11</t>
  </si>
  <si>
    <t>Spis treści</t>
  </si>
  <si>
    <t>Emitel S.A.</t>
  </si>
  <si>
    <t xml:space="preserve"> </t>
  </si>
  <si>
    <t>uwagi nr 12</t>
  </si>
  <si>
    <t>odpowiedź na uwagi 7</t>
  </si>
  <si>
    <t>odpowiedź na uwagi 8</t>
  </si>
  <si>
    <t>odpowiedź na uwagi 9</t>
  </si>
  <si>
    <t>odpowiedź na uwagi 10</t>
  </si>
  <si>
    <t>odpowiedź na uwagi 11</t>
  </si>
  <si>
    <t>odpowiedzi na uwagi 12</t>
  </si>
  <si>
    <t xml:space="preserve">Big Cheese Studio S.A. </t>
  </si>
  <si>
    <t>Celon Pharma S.A.</t>
  </si>
  <si>
    <t>Suplement nr 5</t>
  </si>
  <si>
    <t>uwagi nr 13</t>
  </si>
  <si>
    <t>odpowiedzi na uwagi 13</t>
  </si>
  <si>
    <t>uwagi nr 14</t>
  </si>
  <si>
    <t>odpowiedzi na uwagi 14</t>
  </si>
  <si>
    <t>Shoper S.A.</t>
  </si>
  <si>
    <t>uwagi nr 8</t>
  </si>
  <si>
    <t>Canal+ Polska SA</t>
  </si>
  <si>
    <t>Cavatina Holding SA</t>
  </si>
  <si>
    <t>ONDE SA</t>
  </si>
  <si>
    <t>Suplement nr 6</t>
  </si>
  <si>
    <t>Beta ETF mWIG40TR Portfelowy FIZ</t>
  </si>
  <si>
    <t>Ipopema Medycyny i Innowacji FIZ</t>
  </si>
  <si>
    <t>Kruk S.A. (prospekt podstawowy obligacji)</t>
  </si>
  <si>
    <t>Santander Bank Polska S.A.</t>
  </si>
  <si>
    <t>KG Efekt SA (2021)</t>
  </si>
  <si>
    <t>Marvipol Development SA</t>
  </si>
  <si>
    <t>Poltreg S.A.</t>
  </si>
  <si>
    <t>ALL IN! GAMES SA</t>
  </si>
  <si>
    <t>Metalkas S.A.</t>
  </si>
  <si>
    <t>SpyroSoft S.A.</t>
  </si>
  <si>
    <t>Uwagi nr  7</t>
  </si>
  <si>
    <t>Murapol S.A.</t>
  </si>
  <si>
    <t xml:space="preserve">uwagi nr 13 </t>
  </si>
  <si>
    <t>3R Games SA</t>
  </si>
  <si>
    <t>410.26.2021</t>
  </si>
  <si>
    <t>410.23.2021</t>
  </si>
  <si>
    <t>410.18.2021</t>
  </si>
  <si>
    <t>410.19.2021</t>
  </si>
  <si>
    <t>410.21.2021</t>
  </si>
  <si>
    <t>410.17.2021</t>
  </si>
  <si>
    <t>410.16.2021</t>
  </si>
  <si>
    <t>410.15.2021</t>
  </si>
  <si>
    <t>410.14.2021</t>
  </si>
  <si>
    <t>410.12.2021</t>
  </si>
  <si>
    <t>410.13.2021</t>
  </si>
  <si>
    <t>410.11.2021</t>
  </si>
  <si>
    <t>410.9.2021</t>
  </si>
  <si>
    <t>410.10.2021</t>
  </si>
  <si>
    <t>410.8.2021</t>
  </si>
  <si>
    <t>410.7.2021</t>
  </si>
  <si>
    <t>410.6.2021</t>
  </si>
  <si>
    <t>410.4.2021</t>
  </si>
  <si>
    <t>410.5.2021</t>
  </si>
  <si>
    <t>410.3.2021</t>
  </si>
  <si>
    <t>410.2.2021</t>
  </si>
  <si>
    <t>410.1.2021</t>
  </si>
  <si>
    <t>Vortex Energy S.A.</t>
  </si>
  <si>
    <t>410.22.2021</t>
  </si>
  <si>
    <t>Status</t>
  </si>
  <si>
    <t>NrEZD</t>
  </si>
  <si>
    <t>DniKNF</t>
  </si>
  <si>
    <t>DniEmitent</t>
  </si>
  <si>
    <t>DESA S.A.</t>
  </si>
  <si>
    <t>410.29.2021</t>
  </si>
  <si>
    <t>Bio Planet SA</t>
  </si>
  <si>
    <t>410.20.2021</t>
  </si>
  <si>
    <t>Transition Technologies MS SA</t>
  </si>
  <si>
    <t>410.28.2021</t>
  </si>
  <si>
    <t>Beta ETF WIG20TR Portfelowy FIZ</t>
  </si>
  <si>
    <t>410.34.2021</t>
  </si>
  <si>
    <t>BioMaxima S.A.</t>
  </si>
  <si>
    <t xml:space="preserve">Echo Investment S.A. </t>
  </si>
  <si>
    <t>Suplement nr 7</t>
  </si>
  <si>
    <t>Suplement nr 8</t>
  </si>
  <si>
    <t>uwai nr 1</t>
  </si>
  <si>
    <t>Cavatina Holding (obligacje)</t>
  </si>
  <si>
    <t>410.38.2021</t>
  </si>
  <si>
    <t>Grupa Pracuj S.A.</t>
  </si>
  <si>
    <t>410.31.2021</t>
  </si>
  <si>
    <t>410.35.2021</t>
  </si>
  <si>
    <t>410.32.2021</t>
  </si>
  <si>
    <t xml:space="preserve">Oferteo </t>
  </si>
  <si>
    <t>410.36.2021</t>
  </si>
  <si>
    <t>STS Holding S.A.</t>
  </si>
  <si>
    <t>uwagi nr 15</t>
  </si>
  <si>
    <t>uwagi nr 16</t>
  </si>
  <si>
    <t>Polenergia SA</t>
  </si>
  <si>
    <t>410.24.2021</t>
  </si>
  <si>
    <t>Beta ETF Nasdaq-100 PLN-Hedged Portfelowy FIZ (2021)</t>
  </si>
  <si>
    <t>410.42.2021</t>
  </si>
  <si>
    <t>BETA ETF S&amp;P 500 PLN-Hedged Portfelowy FIZ (2021)</t>
  </si>
  <si>
    <t>410.43.2021</t>
  </si>
  <si>
    <t>410.37.2021</t>
  </si>
  <si>
    <t>Skotan SA</t>
  </si>
  <si>
    <t>Pointpack SA</t>
  </si>
  <si>
    <t>410.46.2021</t>
  </si>
  <si>
    <t>Novavis Group</t>
  </si>
  <si>
    <t>410.45.2021</t>
  </si>
  <si>
    <t>PGF Polska Grupa Fotowoltaiczna</t>
  </si>
  <si>
    <t>410.49.2021</t>
  </si>
  <si>
    <t>410.50.2021</t>
  </si>
  <si>
    <t>EXCELLENCE SA</t>
  </si>
  <si>
    <t>Genomtec SA</t>
  </si>
  <si>
    <t>410.48.2021</t>
  </si>
  <si>
    <t>Scope Fluidics SA</t>
  </si>
  <si>
    <t>410.51.2021</t>
  </si>
  <si>
    <t>.</t>
  </si>
  <si>
    <t>3LP</t>
  </si>
  <si>
    <t>410.47.2021</t>
  </si>
  <si>
    <t>0</t>
  </si>
  <si>
    <t>Millennium Bank Hipoteczny S.A.</t>
  </si>
  <si>
    <t>Suplement nr 9</t>
  </si>
  <si>
    <t xml:space="preserve">SimFabric S.A. </t>
  </si>
  <si>
    <t>410.54.2021</t>
  </si>
  <si>
    <t>Creotech Instruments S.A.</t>
  </si>
  <si>
    <t>410.55.2021</t>
  </si>
  <si>
    <t>Hub.Tech SA</t>
  </si>
  <si>
    <t>410.56.2021</t>
  </si>
  <si>
    <t>Event Horizon SA</t>
  </si>
  <si>
    <t>410.53.2021</t>
  </si>
  <si>
    <t>T-Bull SA</t>
  </si>
  <si>
    <t>410.1.2022</t>
  </si>
  <si>
    <t>Prospekt UE na rzecz odbudowy</t>
  </si>
  <si>
    <t>Fundusz Długu Korporacyjnego Rentier FIZ</t>
  </si>
  <si>
    <t>410.2.2022</t>
  </si>
  <si>
    <t>FDK Rentier FIZ</t>
  </si>
  <si>
    <t>Prospekt podstawowy listów zastawnych</t>
  </si>
  <si>
    <t>ExpertSender SA</t>
  </si>
  <si>
    <t>410.5.2022</t>
  </si>
  <si>
    <t>410.6.2022</t>
  </si>
  <si>
    <t>Ipopema Benefit 3 FIZ</t>
  </si>
  <si>
    <t>410.7.2022</t>
  </si>
  <si>
    <t>Prospekt certyfikatów inwestycyjnych</t>
  </si>
  <si>
    <t>DB Energy S.A.</t>
  </si>
  <si>
    <t>410.9.2022</t>
  </si>
  <si>
    <t>Bioceltix</t>
  </si>
  <si>
    <t>410.10.2022</t>
  </si>
  <si>
    <t>Dr Irena Eris S.A.</t>
  </si>
  <si>
    <t>410.12.2022</t>
  </si>
  <si>
    <t>Suplement nr ……</t>
  </si>
  <si>
    <t>Komex SA</t>
  </si>
  <si>
    <t>410.13.2022</t>
  </si>
  <si>
    <t>PCC Exol S.A.</t>
  </si>
  <si>
    <t>410.11.2022</t>
  </si>
  <si>
    <t>410.8.2022</t>
  </si>
  <si>
    <t>410.18.2022</t>
  </si>
  <si>
    <t>Beta ETF mWIG40TR Portfelowy FIZ (2022)</t>
  </si>
  <si>
    <t>410.25.2022</t>
  </si>
  <si>
    <t>Beta ETF WIG20short Portfelowy FIZ</t>
  </si>
  <si>
    <t>410.23.2022</t>
  </si>
  <si>
    <t>Beta ETF WIG20lev</t>
  </si>
  <si>
    <t>410.30.2022</t>
  </si>
  <si>
    <t>Caspar Asset Management S.A.</t>
  </si>
  <si>
    <t>410.14.2022</t>
  </si>
  <si>
    <t>EQUES Akcji Sektora Prywatnego FIZ</t>
  </si>
  <si>
    <t>410.24.2022</t>
  </si>
  <si>
    <t>410.21.2022</t>
  </si>
  <si>
    <t>410.15.2022</t>
  </si>
  <si>
    <t>EQUES Aktywnego Inwestowania FIZ</t>
  </si>
  <si>
    <t>410.27.2022</t>
  </si>
  <si>
    <t xml:space="preserve">
</t>
  </si>
  <si>
    <t>410.33.2022</t>
  </si>
  <si>
    <t>Ipopema Ekologii i Innowacji</t>
  </si>
  <si>
    <t>410.26.2022</t>
  </si>
  <si>
    <t>Suplement nr 1 do prospektu obligacji zabezpieczonych</t>
  </si>
  <si>
    <t>PragmaGO SA - prospekt obligacji niezabezpieczonych</t>
  </si>
  <si>
    <t>Beta ETF WIGtech Portfelowy FIZ</t>
  </si>
  <si>
    <t>Beta ETF WIG20lev Portfelowy FIZ</t>
  </si>
  <si>
    <t>PragmaGO SA -  prospekt obligacji zabezpieczonych</t>
  </si>
  <si>
    <t>410.4.2022-2</t>
  </si>
  <si>
    <t>Suplement nr 2 do prospektu obligacji zabezpieczonych</t>
  </si>
  <si>
    <t>410.41.2022</t>
  </si>
  <si>
    <t>Beta ETF uWIG80TR</t>
  </si>
  <si>
    <t>410.42.2022</t>
  </si>
  <si>
    <t>Beta ETF TBSP PFIZ</t>
  </si>
  <si>
    <t>410.40.2022</t>
  </si>
  <si>
    <t>Beta ETF WIG20TR</t>
  </si>
  <si>
    <t>410.17.2022</t>
  </si>
  <si>
    <t>Tenderhut S.A.</t>
  </si>
  <si>
    <t>410.32.2022</t>
  </si>
  <si>
    <t>Rafako SA</t>
  </si>
  <si>
    <t>410.34.2022</t>
  </si>
  <si>
    <t>DEVELIA SA</t>
  </si>
  <si>
    <t xml:space="preserve">Statystyka wewnętrzna - Ten plik nie jest publikowany na stronie www.knf.gov.pl
</t>
  </si>
  <si>
    <t>410.28.2022</t>
  </si>
  <si>
    <t>Beta ETF Nasdaq-100 PLN-Hedged Portfelowy FIZ</t>
  </si>
  <si>
    <t>410.50.2022</t>
  </si>
  <si>
    <t>410.51.2022</t>
  </si>
  <si>
    <t>Beta ETF S&amp;P 500 PLN-Hedged PFIZ</t>
  </si>
  <si>
    <t>410.37.2022</t>
  </si>
  <si>
    <t>Cloud Technologies SA</t>
  </si>
  <si>
    <t>410.45.2022</t>
  </si>
  <si>
    <t>EQUES Akumulacji Majątku FIZ</t>
  </si>
  <si>
    <t>410.49.2022</t>
  </si>
  <si>
    <t>Ryvu Therapeutics</t>
  </si>
  <si>
    <t>Movie Games</t>
  </si>
  <si>
    <t>410.19.2022</t>
  </si>
  <si>
    <t>Suplement nr 3 do prospektu obligacji zabezpieczonych</t>
  </si>
  <si>
    <t>PASSUS SA</t>
  </si>
  <si>
    <t>410.29.2022</t>
  </si>
  <si>
    <t>Suplement</t>
  </si>
  <si>
    <t>LESS S.A.</t>
  </si>
  <si>
    <t>410.44.2022</t>
  </si>
  <si>
    <t>Suplement nr 10</t>
  </si>
  <si>
    <t>410.47.2022</t>
  </si>
  <si>
    <t xml:space="preserve">Kredyt Inkaso SA </t>
  </si>
  <si>
    <t>Suplement nr 4 do prospektu obligacji zabezpieczonych</t>
  </si>
  <si>
    <t>410.4.2023</t>
  </si>
  <si>
    <t>410.39.2022</t>
  </si>
  <si>
    <t>Columbus Energy SA</t>
  </si>
  <si>
    <t>410.36.2022</t>
  </si>
  <si>
    <t>Urteste S.A.</t>
  </si>
  <si>
    <t>410.5.2023</t>
  </si>
  <si>
    <t>Beta ETF WIGtech FIZ</t>
  </si>
  <si>
    <t>Ipopema Ekologii i Innowacji FIZ</t>
  </si>
  <si>
    <t>Suplement nr 11</t>
  </si>
  <si>
    <t>410.35.2022</t>
  </si>
  <si>
    <t>GI GROUP POLAND S.A.</t>
  </si>
  <si>
    <t>410.1.2023</t>
  </si>
  <si>
    <t>Suplement nr 12</t>
  </si>
  <si>
    <t>Dekpol SA</t>
  </si>
  <si>
    <t>410.12.2023</t>
  </si>
  <si>
    <t>Beta ETF mWIG40TR FIZ</t>
  </si>
  <si>
    <t>410.6.2023</t>
  </si>
  <si>
    <t>410.9.2023</t>
  </si>
  <si>
    <t>Drago Entertainment</t>
  </si>
  <si>
    <t>410.3.2023</t>
  </si>
  <si>
    <t>410.16.2023</t>
  </si>
  <si>
    <t>410.17.2023</t>
  </si>
  <si>
    <t>410.18.2023</t>
  </si>
  <si>
    <t>Kruk (2023)</t>
  </si>
  <si>
    <t>410.11.2023</t>
  </si>
  <si>
    <t>PCC Rokita S.A. (2023)</t>
  </si>
  <si>
    <t>410.21.2023</t>
  </si>
  <si>
    <t>Ronson Development SE</t>
  </si>
  <si>
    <t>410.38.2022</t>
  </si>
  <si>
    <t>XPlus SA</t>
  </si>
  <si>
    <t>411.66.2023</t>
  </si>
  <si>
    <t>Suplement nr 1 do prospektu</t>
  </si>
  <si>
    <t>410.13.2023</t>
  </si>
  <si>
    <t>Polenergia SA (2023)</t>
  </si>
  <si>
    <t>Starward Industries</t>
  </si>
  <si>
    <t>410.10.2023</t>
  </si>
  <si>
    <t>410.8.2023</t>
  </si>
  <si>
    <t>410.24.2023</t>
  </si>
  <si>
    <t>411.76.2023</t>
  </si>
  <si>
    <t>Ghelamco Invest sp. z o.o.</t>
  </si>
  <si>
    <t>410.20.2023</t>
  </si>
  <si>
    <t>410.29.2023</t>
  </si>
  <si>
    <t>Beta ETF sWIG80TR</t>
  </si>
  <si>
    <t>410.25.2023</t>
  </si>
  <si>
    <t>10.10.202</t>
  </si>
  <si>
    <t>Beta ETF TBSP PFIZ 2023</t>
  </si>
  <si>
    <t>410.31.2022</t>
  </si>
  <si>
    <t>410.30.2023</t>
  </si>
  <si>
    <t>Echo Investment SA</t>
  </si>
  <si>
    <t xml:space="preserve">Echo Investment SA </t>
  </si>
  <si>
    <t>410.34.2023</t>
  </si>
  <si>
    <t>Eques Aktywnego Inwestowania FIZ 2023</t>
  </si>
  <si>
    <t>410.27.2023</t>
  </si>
  <si>
    <t>Eques Akumulacji Majątku FIZ 2023</t>
  </si>
  <si>
    <t>Eques Akcji Sektora Prywatnego FIZ 2023</t>
  </si>
  <si>
    <t>410.28.2023</t>
  </si>
  <si>
    <t>410.37.2023</t>
  </si>
  <si>
    <t>Beta ETF S&amp;P 500 PLN-Hedged</t>
  </si>
  <si>
    <t>410.36.2023</t>
  </si>
  <si>
    <t>Beta ETF Nasdaq-100 PLN-Hedged FIZ (2023)</t>
  </si>
  <si>
    <t>411.97.2023</t>
  </si>
  <si>
    <t>410.33.2023</t>
  </si>
  <si>
    <t>PragmaGO SA - obligacje zabezpieczone (2023)</t>
  </si>
  <si>
    <t>PragmaGO - obligacje niezabezpieczone (2023)</t>
  </si>
  <si>
    <t>410.32.2023</t>
  </si>
  <si>
    <t>Pure Biologics</t>
  </si>
  <si>
    <t>Render Cube</t>
  </si>
  <si>
    <t>410.22.2023</t>
  </si>
  <si>
    <t>410.15.2023</t>
  </si>
  <si>
    <t>Neptis SA</t>
  </si>
  <si>
    <t>Bloober Team</t>
  </si>
  <si>
    <t>410.35.2023</t>
  </si>
  <si>
    <t>411.1.2024</t>
  </si>
  <si>
    <t>Suplement nr 1 do dok. rejestracyjnego</t>
  </si>
  <si>
    <t>Suplement nr 2 do dok. Rejestracyjnego</t>
  </si>
  <si>
    <t>Suplement nr 3 do dok. Rejestracyjnego</t>
  </si>
  <si>
    <t>411.8.2024</t>
  </si>
  <si>
    <t>410.20.2022</t>
  </si>
  <si>
    <t>JR Holding ASI SA</t>
  </si>
  <si>
    <t>411.11.2024</t>
  </si>
  <si>
    <t xml:space="preserve">WOODPECKER.CO SA </t>
  </si>
  <si>
    <t>410.42.2023</t>
  </si>
  <si>
    <t>410.41.2023</t>
  </si>
  <si>
    <t>Suplement nr 4 do dok. Rejestracyjnego</t>
  </si>
  <si>
    <t>410.26.2023</t>
  </si>
  <si>
    <t>Cavatina Holding S.A.</t>
  </si>
  <si>
    <t>410.1.2024</t>
  </si>
  <si>
    <t>Polskie Towarzystwo Wspierania Przedsiębiorczości SA</t>
  </si>
  <si>
    <t>Suplement nr 5 do dok. Rejestracyjnego</t>
  </si>
  <si>
    <t>411.35.2024</t>
  </si>
  <si>
    <t>Gi Group Poland 2023</t>
  </si>
  <si>
    <t>410.43.2023</t>
  </si>
  <si>
    <t>Suplement nr 6 do dok. Rejestracyjnego</t>
  </si>
  <si>
    <t>FDK Rentier FIZ (2024)</t>
  </si>
  <si>
    <t>410.44.2023</t>
  </si>
  <si>
    <t xml:space="preserve">Olivia Fin sp. z o.o. S.K.A. </t>
  </si>
  <si>
    <t>IPOPEMA Ekologii i Innowacji FIZ (2024)</t>
  </si>
  <si>
    <t>410.4.2024</t>
  </si>
  <si>
    <t>Suplement nr 7 do dok. Rejestracyjnego</t>
  </si>
  <si>
    <t>Suplement nr 1 do prospektu podstawowego</t>
  </si>
  <si>
    <t>410.23.2023</t>
  </si>
  <si>
    <t>Bumech SA</t>
  </si>
  <si>
    <t>410.16.2024</t>
  </si>
  <si>
    <t>Eques Akumulacji Majątku FIZ (2024)</t>
  </si>
  <si>
    <t>410.15.2024</t>
  </si>
  <si>
    <t>Eques Akcji Sektora Prywatnego FIZ (2024)</t>
  </si>
  <si>
    <t>410.14.2024</t>
  </si>
  <si>
    <t>Eques Aktywnego Inwestowania FIZ (2024)</t>
  </si>
  <si>
    <t>Archicom S.A.</t>
  </si>
  <si>
    <t>11.09.1014</t>
  </si>
  <si>
    <t>410.3.2024</t>
  </si>
  <si>
    <t>PragmaGO 2024 PEOZ</t>
  </si>
  <si>
    <t xml:space="preserve">Do maila należy wkleić tabelkę ze statystyką. </t>
  </si>
  <si>
    <r>
      <t>H:\BAZY KNF\statystyki postępowań\</t>
    </r>
    <r>
      <rPr>
        <b/>
        <sz val="11"/>
        <color theme="1"/>
        <rFont val="Calibri"/>
        <family val="2"/>
        <charset val="238"/>
        <scheme val="minor"/>
      </rPr>
      <t>mail_kreator.exe</t>
    </r>
  </si>
  <si>
    <t>Automatyczne tworzenie maila</t>
  </si>
  <si>
    <r>
      <t xml:space="preserve">liczba dni roboczych liczona formułą    </t>
    </r>
    <r>
      <rPr>
        <b/>
        <sz val="11"/>
        <color theme="1"/>
        <rFont val="Calibri"/>
        <family val="2"/>
        <charset val="238"/>
        <scheme val="minor"/>
      </rPr>
      <t>=DNI.ROBOCZE(E19;E20;Wolne)</t>
    </r>
  </si>
  <si>
    <t>data2</t>
  </si>
  <si>
    <t>data1</t>
  </si>
  <si>
    <t>tak to działa:</t>
  </si>
  <si>
    <t>jeśli takich świąt nie było</t>
  </si>
  <si>
    <t>jeśli po drodze były jakieś święta poza weekendem</t>
  </si>
  <si>
    <t>Formuła do automatycznego liczenia dni wolnych</t>
  </si>
  <si>
    <t>Plik ze statystyką</t>
  </si>
  <si>
    <t>PragmaGO 2024 PEONZ</t>
  </si>
  <si>
    <t>410.20.2024</t>
  </si>
  <si>
    <t>410.48.2022</t>
  </si>
  <si>
    <t>Globe Trade Centre SA</t>
  </si>
  <si>
    <t>410.40.2023</t>
  </si>
  <si>
    <t>Alior Bank BPP</t>
  </si>
  <si>
    <t>Transition Technologies MS S.A.</t>
  </si>
  <si>
    <t>410.18.2024</t>
  </si>
  <si>
    <t>410.9.2024</t>
  </si>
  <si>
    <t>410.11.2024</t>
  </si>
  <si>
    <t>QNA Technology</t>
  </si>
  <si>
    <t>Kolumna1</t>
  </si>
  <si>
    <t>Kolumna2</t>
  </si>
  <si>
    <t>Kolumna3</t>
  </si>
  <si>
    <t>Ipopema Benefit 3 FIZ(2024)</t>
  </si>
  <si>
    <t>Transition Technologies M(2023)</t>
  </si>
  <si>
    <t>Alior Bank BPP(2023)</t>
  </si>
  <si>
    <t>Kruk S.A.(2024)</t>
  </si>
  <si>
    <t>Archicom S.A.(2023)</t>
  </si>
  <si>
    <t>Eques AI FIZ (2024)</t>
  </si>
  <si>
    <t>Eques ASP FIZ (2024)</t>
  </si>
  <si>
    <t>Eques AM FIZ (2024)</t>
  </si>
  <si>
    <t>Bumech (2023)</t>
  </si>
  <si>
    <t>Ipopema EiI FIZ(2024</t>
  </si>
  <si>
    <t>BEST (2024)</t>
  </si>
  <si>
    <t>Olivia Fin(2023)</t>
  </si>
  <si>
    <t>FDK Rentier (2024)</t>
  </si>
  <si>
    <t>Gi Group Poland (2023)</t>
  </si>
  <si>
    <t>Polskie Towarzystwo Wspie(2023)</t>
  </si>
  <si>
    <t>Cavatina Holding (2024)</t>
  </si>
  <si>
    <t>Pekao Bank Hipoteczny S.A. (2)</t>
  </si>
  <si>
    <t>Millennium BH (2023)</t>
  </si>
  <si>
    <t>Marvipol Development 2023(2023)</t>
  </si>
  <si>
    <t>WOODPECKER.CO SA</t>
  </si>
  <si>
    <t>JR Holding ASI</t>
  </si>
  <si>
    <t>Bloober Team(2023)</t>
  </si>
  <si>
    <t>Neptis SA(2023)</t>
  </si>
  <si>
    <t>Render Cube(2023)</t>
  </si>
  <si>
    <t>Pure Biologics 2023(2023)</t>
  </si>
  <si>
    <t>Murapol S.A.(2023)</t>
  </si>
  <si>
    <t xml:space="preserve">Beta ETF Nasdaq-100 PLN Hedged </t>
  </si>
  <si>
    <t>Eques Aktywnego Inwestowania FI</t>
  </si>
  <si>
    <t xml:space="preserve">Eques Akcji Sektora Prywatnego </t>
  </si>
  <si>
    <t>Eques Akumulcji Majątku FIZ</t>
  </si>
  <si>
    <t>Beta ETF WIG20TR(2023)</t>
  </si>
  <si>
    <t>Ipopema Benefit 3 FIZ(2023)</t>
  </si>
  <si>
    <t>Beta ETF sWIG80TR (2023)</t>
  </si>
  <si>
    <t>PragmaGO - obligacje niez(2023)</t>
  </si>
  <si>
    <t>PragmaGO SA 2023 obligacj(2023)</t>
  </si>
  <si>
    <t>Starward Industries(2023)</t>
  </si>
  <si>
    <t>Polenergia SA (2)</t>
  </si>
  <si>
    <t>Ronson Development oblig (2023)</t>
  </si>
  <si>
    <t>PCC Exol S.A.(2023)</t>
  </si>
  <si>
    <t>Beta ETF WIG20lev Portf(2023)</t>
  </si>
  <si>
    <t>Beta ETF WIG20short Portf(2023)</t>
  </si>
  <si>
    <t>Echo Investment SA (oblig(2023)</t>
  </si>
  <si>
    <t>FDK Rentier FIZ (2023)</t>
  </si>
  <si>
    <t>Beta ETF mWIG40TR FIZ (2023)</t>
  </si>
  <si>
    <t>Dekpol 2023</t>
  </si>
  <si>
    <t>Drago Entertainment(2023)</t>
  </si>
  <si>
    <t>Cavatina Holding (2023-2)</t>
  </si>
  <si>
    <t>Columbus Energy SA 2022</t>
  </si>
  <si>
    <t>Beta ETF WIGtech (2023)</t>
  </si>
  <si>
    <t>Kredyt Inkaso SA 2022</t>
  </si>
  <si>
    <t>PASSUS</t>
  </si>
  <si>
    <t>Beta ETF S&amp;P 500 PLN-Hedg (2)</t>
  </si>
  <si>
    <t>Beta ETF Nasdaq-100 PLN-H (2)</t>
  </si>
  <si>
    <t>BEST SA (2)</t>
  </si>
  <si>
    <t>GI Group Poland S.A.</t>
  </si>
  <si>
    <t>Alior Bank S.A. obligacje (2022</t>
  </si>
  <si>
    <t>Marvipol Development</t>
  </si>
  <si>
    <t>EQUES Aktywnego Inwestowa</t>
  </si>
  <si>
    <t>EQUES Akcji Sektora Prywa</t>
  </si>
  <si>
    <t>Beta ETF WIG20short</t>
  </si>
  <si>
    <t>Beta ETF mWIG40TR (2022)</t>
  </si>
  <si>
    <t>Alior Bank S.A. (BPW)</t>
  </si>
  <si>
    <t>PragmaGO 2022 PONZ</t>
  </si>
  <si>
    <t>PragmaGO obligacje 2022 POZ</t>
  </si>
  <si>
    <t>Beta ETF WIGtech (2022)</t>
  </si>
  <si>
    <t>Millennium Bank Hipoteczny</t>
  </si>
  <si>
    <t>EXCELLENCE</t>
  </si>
  <si>
    <t>PGF Polska Grupa Fotowolt</t>
  </si>
  <si>
    <t>Skotan</t>
  </si>
  <si>
    <t>BETA ETF S&amp;P 500 PLN-Hedg</t>
  </si>
  <si>
    <t>Beta ETF Nasdaq-100 PLN-H</t>
  </si>
  <si>
    <t>Oferteo 2021</t>
  </si>
  <si>
    <t xml:space="preserve">Beta ETF WIG20TR </t>
  </si>
  <si>
    <t>Echo Investment S.A. ( ob</t>
  </si>
  <si>
    <t>Marvipol Development SA O</t>
  </si>
  <si>
    <t>Beta ETF WIG20lev (2021)</t>
  </si>
  <si>
    <t>Beta ETF WIG20short (2021)</t>
  </si>
  <si>
    <t>Kruk S.A. (obligacje 2021)</t>
  </si>
  <si>
    <t>Beta ETF mWIG40TR Portfel</t>
  </si>
  <si>
    <t>ONDE SA 2021</t>
  </si>
  <si>
    <t>Ipopema Medycyny i Innowa</t>
  </si>
  <si>
    <t>Canal+ Polska SA 2021</t>
  </si>
  <si>
    <t>KREDYT INKASO SA (obligac</t>
  </si>
  <si>
    <t>Dekpol SA obligacje 2020</t>
  </si>
  <si>
    <t xml:space="preserve">MCI Capital Alternatywna </t>
  </si>
  <si>
    <t>PragmaGO (obligacje) 2020</t>
  </si>
  <si>
    <t>Answear.com</t>
  </si>
  <si>
    <t>PCC MCAA</t>
  </si>
  <si>
    <t>Polwax SA</t>
  </si>
  <si>
    <t xml:space="preserve">Inventionmed </t>
  </si>
  <si>
    <t>Polski Bank Komórek Macierzysty</t>
  </si>
  <si>
    <t>Kruk S.A. (obligacje) 2020</t>
  </si>
  <si>
    <t>Trakcja</t>
  </si>
  <si>
    <t>Gaming Factory</t>
  </si>
  <si>
    <t>Alior Bank S.A. (BPW) 2020</t>
  </si>
  <si>
    <t>Ghelamco</t>
  </si>
  <si>
    <t>Alior Bank (obligacje) 2020</t>
  </si>
  <si>
    <t>Sub CreateTableOfContents()</t>
  </si>
  <si>
    <t xml:space="preserve">    Dim ws As Worksheet</t>
  </si>
  <si>
    <t xml:space="preserve">    Dim tocSheet As Worksheet</t>
  </si>
  <si>
    <t xml:space="preserve">    Dim i As Integer</t>
  </si>
  <si>
    <t xml:space="preserve">    </t>
  </si>
  <si>
    <t xml:space="preserve">    ' Sprawdź, czy arkusz "Arkusz1" istnieje</t>
  </si>
  <si>
    <t xml:space="preserve">    On Error Resume Next</t>
  </si>
  <si>
    <t xml:space="preserve">    Set tocSheet = ThisWorkbook.Worksheets("Arkusz1")</t>
  </si>
  <si>
    <t xml:space="preserve">    On Error GoTo 0</t>
  </si>
  <si>
    <t xml:space="preserve">    ' Jeśli arkusz "Arkusz1" nie istnieje, utwórz go</t>
  </si>
  <si>
    <t xml:space="preserve">    If tocSheet Is Nothing Then</t>
  </si>
  <si>
    <t xml:space="preserve">        Set tocSheet = ThisWorkbook.Worksheets.Add</t>
  </si>
  <si>
    <t xml:space="preserve">        tocSheet.Name = "Spis"</t>
  </si>
  <si>
    <t xml:space="preserve">    End If</t>
  </si>
  <si>
    <t xml:space="preserve">    ' Wyczyść zawartość arkusza "Arkusz1"</t>
  </si>
  <si>
    <t xml:space="preserve">    tocSheet.Cells.Clear</t>
  </si>
  <si>
    <t xml:space="preserve">    ' Dodaj nagłówek</t>
  </si>
  <si>
    <t xml:space="preserve">    tocSheet.Cells(1, 1).Value = "Spis Treści"</t>
  </si>
  <si>
    <t xml:space="preserve">    tocSheet.Cells(1, 1).Font.Bold = True</t>
  </si>
  <si>
    <t xml:space="preserve">    ' Dodaj hiperłącza do wszystkich arkuszy</t>
  </si>
  <si>
    <t xml:space="preserve">    i = 2</t>
  </si>
  <si>
    <t xml:space="preserve">    For Each ws In ThisWorkbook.Worksheets</t>
  </si>
  <si>
    <t xml:space="preserve">        If ws.Name &lt;&gt; tocSheet.Name Then</t>
  </si>
  <si>
    <t xml:space="preserve">            tocSheet.Hyperlinks.Add Anchor:=tocSheet.Cells(i, 1), Address:="", SubAddress:="'" &amp; ws.Name &amp; "'!A1", TextToDisplay:=ws.Name</t>
  </si>
  <si>
    <t xml:space="preserve">            i = i + 1</t>
  </si>
  <si>
    <t xml:space="preserve">        End If</t>
  </si>
  <si>
    <t xml:space="preserve">    Next ws</t>
  </si>
  <si>
    <t>End Sub</t>
  </si>
  <si>
    <t>410.7.2024</t>
  </si>
  <si>
    <t>Noctiluca SA</t>
  </si>
  <si>
    <t>410.17.2024</t>
  </si>
  <si>
    <t>4MASS S.A.</t>
  </si>
  <si>
    <t>Victoria Dom S.A.</t>
  </si>
  <si>
    <t xml:space="preserve">Prospekt </t>
  </si>
  <si>
    <t>410.21.2024</t>
  </si>
  <si>
    <t>Suplement nr 1 (dokument rejestracyjny)</t>
  </si>
  <si>
    <t>Suplement nr 2 (dokument rejestracyjny)</t>
  </si>
  <si>
    <t>Suplement nr 3 (dokument rejestracyjny)</t>
  </si>
  <si>
    <t>Suplement nr 2  (dokument rejestracyjny)</t>
  </si>
  <si>
    <t>Suplement nr 1  (dokument rejestracyjny)</t>
  </si>
  <si>
    <t>Suplement nr 1  (prospekt)</t>
  </si>
  <si>
    <t>Suplement nr 4 (dokument rejestracyjny)</t>
  </si>
  <si>
    <t>Suplement nr 1 (prospekt obligacji zabezpieczonych)</t>
  </si>
  <si>
    <t xml:space="preserve">Suplement nr 1 </t>
  </si>
  <si>
    <t>Suplement nr 5 (dokument rejestracyjny)</t>
  </si>
  <si>
    <t>=DNI.ROBOCZE(E19;E20;Wolne)-1</t>
  </si>
  <si>
    <t>=DNI.ROBOCZE(E19;E20)-1</t>
  </si>
  <si>
    <t>PCC Rokita S.A.</t>
  </si>
  <si>
    <t>Suplement nr 6 (dokument rejestracyjny)</t>
  </si>
  <si>
    <t>Suplement nr 2 (prospekt)</t>
  </si>
  <si>
    <t>Suplement nr 7 (dokument rejestracyjny)</t>
  </si>
  <si>
    <t>Suplement nr 8 (dokument rejestracyjny)</t>
  </si>
  <si>
    <t>Suplement nr 3 (prospekt)</t>
  </si>
  <si>
    <t>Suplement nr 9 (dokument rejestracyjny)</t>
  </si>
  <si>
    <t>Suplement nr 10 (dokument rejestracyjny)</t>
  </si>
  <si>
    <t>Suplement nr 11 (dokument rejestracyjny)</t>
  </si>
  <si>
    <t>Suplement nr 12 (dokument rejestracyjny)</t>
  </si>
  <si>
    <t>Suplement nr 4 (prospekt)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</si>
</sst>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_-* #,##0.00\ _z_ł_-;\-* #,##0.00\ _z_ł_-;_-* &quot;-&quot;??\ _z_ł_-;_-@_-"/>
    <numFmt numFmtId="166" formatCode="dddd"/>
    <numFmt numFmtId="167" formatCode="0.0%"/>
    <numFmt numFmtId="168" formatCode="_(* #,##0_);_(* \(#,##0\);_(* &quot;-&quot;??_);_(@_)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theme="4" tint="-0.249977111117893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7"/>
      <color rgb="FF000000"/>
      <name val="Arial"/>
      <family val="2"/>
      <charset val="238"/>
    </font>
    <font>
      <b/>
      <sz val="16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8"/>
      <color rgb="FFFF000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6"/>
      <color rgb="FFC0000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theme="4"/>
      </top>
      <bottom/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00206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64"/>
      </top>
      <bottom style="medium">
        <color rgb="FF00206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5" applyNumberFormat="0" applyFill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</cellStyleXfs>
  <cellXfs count="336">
    <xf numFmtId="0" fontId="0" fillId="0" borderId="0" xfId="0"/>
    <xf numFmtId="0" fontId="0" fillId="2" borderId="0" xfId="0" applyFill="1"/>
    <xf numFmtId="0" fontId="5" fillId="2" borderId="0" xfId="0" applyFont="1" applyFill="1"/>
    <xf numFmtId="14" fontId="0" fillId="2" borderId="0" xfId="0" applyNumberFormat="1" applyFill="1"/>
    <xf numFmtId="0" fontId="0" fillId="2" borderId="0" xfId="0" applyFill="1" applyBorder="1"/>
    <xf numFmtId="0" fontId="0" fillId="2" borderId="1" xfId="0" applyFill="1" applyBorder="1"/>
    <xf numFmtId="0" fontId="7" fillId="2" borderId="0" xfId="0" applyFont="1" applyFill="1" applyAlignment="1">
      <alignment horizontal="center"/>
    </xf>
    <xf numFmtId="0" fontId="2" fillId="2" borderId="0" xfId="0" applyFont="1" applyFill="1"/>
    <xf numFmtId="9" fontId="6" fillId="2" borderId="0" xfId="2" applyFont="1" applyFill="1"/>
    <xf numFmtId="0" fontId="8" fillId="2" borderId="0" xfId="0" applyFont="1" applyFill="1"/>
    <xf numFmtId="166" fontId="0" fillId="0" borderId="0" xfId="0" applyNumberFormat="1" applyAlignment="1">
      <alignment horizontal="center"/>
    </xf>
    <xf numFmtId="14" fontId="3" fillId="0" borderId="0" xfId="0" applyNumberFormat="1" applyFont="1"/>
    <xf numFmtId="0" fontId="3" fillId="0" borderId="0" xfId="0" applyFont="1"/>
    <xf numFmtId="0" fontId="4" fillId="2" borderId="0" xfId="0" applyFont="1" applyFill="1" applyBorder="1"/>
    <xf numFmtId="0" fontId="4" fillId="0" borderId="0" xfId="0" applyFont="1"/>
    <xf numFmtId="0" fontId="9" fillId="3" borderId="0" xfId="0" applyFont="1" applyFill="1"/>
    <xf numFmtId="0" fontId="0" fillId="3" borderId="0" xfId="0" applyFill="1"/>
    <xf numFmtId="0" fontId="0" fillId="3" borderId="1" xfId="0" applyFill="1" applyBorder="1"/>
    <xf numFmtId="16" fontId="0" fillId="3" borderId="0" xfId="0" applyNumberFormat="1" applyFill="1"/>
    <xf numFmtId="0" fontId="0" fillId="3" borderId="0" xfId="0" applyFill="1" applyBorder="1"/>
    <xf numFmtId="0" fontId="10" fillId="3" borderId="0" xfId="0" applyFont="1" applyFill="1" applyBorder="1"/>
    <xf numFmtId="0" fontId="4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/>
    <xf numFmtId="0" fontId="4" fillId="3" borderId="0" xfId="0" applyFont="1" applyFill="1" applyBorder="1"/>
    <xf numFmtId="14" fontId="0" fillId="2" borderId="0" xfId="0" applyNumberFormat="1" applyFill="1" applyBorder="1" applyAlignment="1">
      <alignment horizontal="left"/>
    </xf>
    <xf numFmtId="14" fontId="1" fillId="2" borderId="0" xfId="0" applyNumberFormat="1" applyFont="1" applyFill="1" applyBorder="1" applyAlignment="1">
      <alignment horizontal="center"/>
    </xf>
    <xf numFmtId="1" fontId="0" fillId="2" borderId="0" xfId="0" applyNumberFormat="1" applyFill="1" applyBorder="1" applyAlignment="1">
      <alignment horizontal="center" vertical="center"/>
    </xf>
    <xf numFmtId="0" fontId="1" fillId="0" borderId="0" xfId="3" applyFont="1" applyFill="1" applyBorder="1"/>
    <xf numFmtId="0" fontId="0" fillId="3" borderId="0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0" fillId="2" borderId="4" xfId="0" applyFill="1" applyBorder="1"/>
    <xf numFmtId="14" fontId="1" fillId="2" borderId="5" xfId="0" applyNumberFormat="1" applyFont="1" applyFill="1" applyBorder="1" applyAlignment="1">
      <alignment horizontal="left"/>
    </xf>
    <xf numFmtId="14" fontId="1" fillId="2" borderId="5" xfId="0" applyNumberFormat="1" applyFont="1" applyFill="1" applyBorder="1" applyAlignment="1">
      <alignment horizontal="center"/>
    </xf>
    <xf numFmtId="1" fontId="0" fillId="2" borderId="5" xfId="0" applyNumberFormat="1" applyFill="1" applyBorder="1" applyAlignment="1">
      <alignment horizontal="center" vertical="center"/>
    </xf>
    <xf numFmtId="1" fontId="4" fillId="2" borderId="5" xfId="0" applyNumberFormat="1" applyFont="1" applyFill="1" applyBorder="1" applyAlignment="1">
      <alignment horizontal="center" vertical="center"/>
    </xf>
    <xf numFmtId="14" fontId="1" fillId="2" borderId="6" xfId="0" applyNumberFormat="1" applyFont="1" applyFill="1" applyBorder="1" applyAlignment="1">
      <alignment horizontal="left"/>
    </xf>
    <xf numFmtId="14" fontId="1" fillId="2" borderId="6" xfId="0" applyNumberFormat="1" applyFont="1" applyFill="1" applyBorder="1" applyAlignment="1">
      <alignment horizontal="center" wrapText="1"/>
    </xf>
    <xf numFmtId="1" fontId="0" fillId="2" borderId="6" xfId="1" applyNumberFormat="1" applyFont="1" applyFill="1" applyBorder="1" applyAlignment="1">
      <alignment horizontal="center" vertical="center"/>
    </xf>
    <xf numFmtId="1" fontId="0" fillId="2" borderId="6" xfId="0" applyNumberFormat="1" applyFill="1" applyBorder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/>
    </xf>
    <xf numFmtId="14" fontId="1" fillId="2" borderId="6" xfId="0" applyNumberFormat="1" applyFont="1" applyFill="1" applyBorder="1" applyAlignment="1">
      <alignment horizontal="center"/>
    </xf>
    <xf numFmtId="14" fontId="0" fillId="2" borderId="6" xfId="0" applyNumberFormat="1" applyFill="1" applyBorder="1" applyAlignment="1">
      <alignment horizontal="left"/>
    </xf>
    <xf numFmtId="14" fontId="1" fillId="2" borderId="7" xfId="0" applyNumberFormat="1" applyFont="1" applyFill="1" applyBorder="1" applyAlignment="1">
      <alignment horizontal="left"/>
    </xf>
    <xf numFmtId="14" fontId="1" fillId="2" borderId="7" xfId="0" applyNumberFormat="1" applyFont="1" applyFill="1" applyBorder="1" applyAlignment="1">
      <alignment horizontal="center"/>
    </xf>
    <xf numFmtId="1" fontId="0" fillId="2" borderId="7" xfId="0" applyNumberFormat="1" applyFill="1" applyBorder="1" applyAlignment="1">
      <alignment horizontal="center" vertical="center"/>
    </xf>
    <xf numFmtId="1" fontId="4" fillId="2" borderId="7" xfId="0" applyNumberFormat="1" applyFont="1" applyFill="1" applyBorder="1" applyAlignment="1">
      <alignment horizontal="center" vertical="center"/>
    </xf>
    <xf numFmtId="14" fontId="0" fillId="2" borderId="6" xfId="0" applyNumberFormat="1" applyFont="1" applyFill="1" applyBorder="1" applyAlignment="1">
      <alignment horizontal="left"/>
    </xf>
    <xf numFmtId="14" fontId="1" fillId="2" borderId="0" xfId="0" applyNumberFormat="1" applyFont="1" applyFill="1" applyBorder="1" applyAlignment="1">
      <alignment horizontal="left"/>
    </xf>
    <xf numFmtId="1" fontId="4" fillId="2" borderId="0" xfId="0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/>
    </xf>
    <xf numFmtId="14" fontId="1" fillId="2" borderId="2" xfId="0" applyNumberFormat="1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1" fontId="0" fillId="2" borderId="2" xfId="0" applyNumberForma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left"/>
    </xf>
    <xf numFmtId="14" fontId="1" fillId="2" borderId="8" xfId="0" applyNumberFormat="1" applyFont="1" applyFill="1" applyBorder="1" applyAlignment="1">
      <alignment horizontal="center"/>
    </xf>
    <xf numFmtId="1" fontId="0" fillId="2" borderId="8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1" fontId="0" fillId="2" borderId="0" xfId="0" applyNumberFormat="1" applyFont="1" applyFill="1" applyBorder="1" applyAlignment="1">
      <alignment horizontal="center" vertical="center"/>
    </xf>
    <xf numFmtId="1" fontId="0" fillId="2" borderId="6" xfId="0" applyNumberFormat="1" applyFont="1" applyFill="1" applyBorder="1" applyAlignment="1">
      <alignment horizontal="center" vertical="center"/>
    </xf>
    <xf numFmtId="14" fontId="0" fillId="2" borderId="8" xfId="0" applyNumberFormat="1" applyFont="1" applyFill="1" applyBorder="1" applyAlignment="1">
      <alignment horizontal="center"/>
    </xf>
    <xf numFmtId="1" fontId="0" fillId="2" borderId="8" xfId="1" applyNumberFormat="1" applyFont="1" applyFill="1" applyBorder="1" applyAlignment="1">
      <alignment horizontal="center" vertical="center"/>
    </xf>
    <xf numFmtId="1" fontId="8" fillId="2" borderId="0" xfId="0" applyNumberFormat="1" applyFont="1" applyFill="1"/>
    <xf numFmtId="14" fontId="0" fillId="2" borderId="10" xfId="0" applyNumberFormat="1" applyFill="1" applyBorder="1" applyAlignment="1">
      <alignment horizontal="left"/>
    </xf>
    <xf numFmtId="14" fontId="1" fillId="2" borderId="10" xfId="0" applyNumberFormat="1" applyFont="1" applyFill="1" applyBorder="1" applyAlignment="1">
      <alignment horizontal="center"/>
    </xf>
    <xf numFmtId="1" fontId="0" fillId="2" borderId="10" xfId="0" applyNumberFormat="1" applyFill="1" applyBorder="1" applyAlignment="1">
      <alignment horizontal="center" vertical="center"/>
    </xf>
    <xf numFmtId="1" fontId="0" fillId="2" borderId="10" xfId="1" applyNumberFormat="1" applyFont="1" applyFill="1" applyBorder="1" applyAlignment="1">
      <alignment horizontal="center" vertical="center"/>
    </xf>
    <xf numFmtId="14" fontId="0" fillId="2" borderId="9" xfId="0" applyNumberFormat="1" applyFill="1" applyBorder="1" applyAlignment="1">
      <alignment horizontal="left"/>
    </xf>
    <xf numFmtId="14" fontId="1" fillId="2" borderId="9" xfId="0" applyNumberFormat="1" applyFont="1" applyFill="1" applyBorder="1" applyAlignment="1">
      <alignment horizontal="center"/>
    </xf>
    <xf numFmtId="1" fontId="0" fillId="2" borderId="9" xfId="0" applyNumberForma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left"/>
    </xf>
    <xf numFmtId="14" fontId="1" fillId="2" borderId="4" xfId="0" applyNumberFormat="1" applyFont="1" applyFill="1" applyBorder="1" applyAlignment="1">
      <alignment horizontal="center"/>
    </xf>
    <xf numFmtId="1" fontId="0" fillId="2" borderId="4" xfId="1" applyNumberFormat="1" applyFont="1" applyFill="1" applyBorder="1" applyAlignment="1">
      <alignment horizontal="center" vertical="center"/>
    </xf>
    <xf numFmtId="1" fontId="0" fillId="2" borderId="4" xfId="0" applyNumberFormat="1" applyFill="1" applyBorder="1" applyAlignment="1">
      <alignment horizontal="center" vertical="center"/>
    </xf>
    <xf numFmtId="14" fontId="1" fillId="0" borderId="11" xfId="0" applyNumberFormat="1" applyFont="1" applyFill="1" applyBorder="1" applyAlignment="1">
      <alignment horizontal="left" vertical="center"/>
    </xf>
    <xf numFmtId="14" fontId="0" fillId="0" borderId="11" xfId="0" applyNumberFormat="1" applyFill="1" applyBorder="1" applyAlignment="1">
      <alignment horizontal="left" vertical="center"/>
    </xf>
    <xf numFmtId="14" fontId="0" fillId="2" borderId="5" xfId="0" applyNumberFormat="1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1" fontId="0" fillId="2" borderId="12" xfId="1" applyNumberFormat="1" applyFont="1" applyFill="1" applyBorder="1" applyAlignment="1">
      <alignment horizontal="center" vertical="center"/>
    </xf>
    <xf numFmtId="14" fontId="1" fillId="0" borderId="11" xfId="0" applyNumberFormat="1" applyFont="1" applyFill="1" applyBorder="1" applyAlignment="1">
      <alignment horizontal="left"/>
    </xf>
    <xf numFmtId="0" fontId="0" fillId="2" borderId="6" xfId="1" applyNumberFormat="1" applyFont="1" applyFill="1" applyBorder="1" applyAlignment="1">
      <alignment horizontal="center" vertical="center"/>
    </xf>
    <xf numFmtId="0" fontId="5" fillId="2" borderId="0" xfId="0" applyFont="1" applyFill="1" applyBorder="1"/>
    <xf numFmtId="14" fontId="0" fillId="2" borderId="0" xfId="0" applyNumberFormat="1" applyFill="1" applyBorder="1"/>
    <xf numFmtId="14" fontId="0" fillId="2" borderId="11" xfId="0" applyNumberFormat="1" applyFill="1" applyBorder="1" applyAlignment="1">
      <alignment horizontal="left"/>
    </xf>
    <xf numFmtId="14" fontId="1" fillId="2" borderId="11" xfId="0" applyNumberFormat="1" applyFont="1" applyFill="1" applyBorder="1" applyAlignment="1">
      <alignment horizontal="center"/>
    </xf>
    <xf numFmtId="14" fontId="14" fillId="2" borderId="6" xfId="0" applyNumberFormat="1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left"/>
    </xf>
    <xf numFmtId="0" fontId="15" fillId="0" borderId="12" xfId="0" applyNumberFormat="1" applyFont="1" applyBorder="1" applyAlignment="1">
      <alignment horizontal="center" vertical="center"/>
    </xf>
    <xf numFmtId="0" fontId="3" fillId="3" borderId="0" xfId="0" applyFont="1" applyFill="1" applyBorder="1" applyAlignment="1">
      <alignment horizontal="right"/>
    </xf>
    <xf numFmtId="14" fontId="14" fillId="2" borderId="10" xfId="0" applyNumberFormat="1" applyFont="1" applyFill="1" applyBorder="1" applyAlignment="1">
      <alignment horizontal="left"/>
    </xf>
    <xf numFmtId="14" fontId="0" fillId="2" borderId="8" xfId="0" applyNumberFormat="1" applyFont="1" applyFill="1" applyBorder="1" applyAlignment="1">
      <alignment horizontal="left"/>
    </xf>
    <xf numFmtId="0" fontId="0" fillId="2" borderId="0" xfId="0" applyFill="1" applyAlignment="1">
      <alignment horizontal="left" indent="1"/>
    </xf>
    <xf numFmtId="0" fontId="5" fillId="2" borderId="0" xfId="0" applyFont="1" applyFill="1" applyAlignment="1">
      <alignment horizontal="left" indent="1"/>
    </xf>
    <xf numFmtId="14" fontId="0" fillId="2" borderId="0" xfId="0" applyNumberFormat="1" applyFill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0" fillId="2" borderId="0" xfId="0" applyFill="1" applyBorder="1" applyAlignment="1">
      <alignment horizontal="left" indent="1"/>
    </xf>
    <xf numFmtId="0" fontId="4" fillId="2" borderId="3" xfId="0" applyFont="1" applyFill="1" applyBorder="1" applyAlignment="1">
      <alignment horizontal="left" vertical="center" wrapText="1" indent="1"/>
    </xf>
    <xf numFmtId="0" fontId="0" fillId="2" borderId="4" xfId="0" applyFill="1" applyBorder="1" applyAlignment="1">
      <alignment horizontal="left" indent="1"/>
    </xf>
    <xf numFmtId="14" fontId="1" fillId="2" borderId="5" xfId="0" applyNumberFormat="1" applyFont="1" applyFill="1" applyBorder="1" applyAlignment="1">
      <alignment horizontal="left" indent="1"/>
    </xf>
    <xf numFmtId="1" fontId="0" fillId="2" borderId="5" xfId="0" applyNumberFormat="1" applyFill="1" applyBorder="1" applyAlignment="1">
      <alignment horizontal="left" vertical="center" indent="1"/>
    </xf>
    <xf numFmtId="1" fontId="4" fillId="2" borderId="5" xfId="0" applyNumberFormat="1" applyFont="1" applyFill="1" applyBorder="1" applyAlignment="1">
      <alignment horizontal="left" vertical="center" indent="1"/>
    </xf>
    <xf numFmtId="14" fontId="1" fillId="2" borderId="6" xfId="0" applyNumberFormat="1" applyFont="1" applyFill="1" applyBorder="1" applyAlignment="1">
      <alignment horizontal="left" wrapText="1" indent="1"/>
    </xf>
    <xf numFmtId="1" fontId="0" fillId="2" borderId="6" xfId="1" applyNumberFormat="1" applyFont="1" applyFill="1" applyBorder="1" applyAlignment="1">
      <alignment horizontal="left" vertical="center" indent="1"/>
    </xf>
    <xf numFmtId="1" fontId="0" fillId="2" borderId="6" xfId="0" applyNumberFormat="1" applyFill="1" applyBorder="1" applyAlignment="1">
      <alignment horizontal="left" vertical="center" indent="1"/>
    </xf>
    <xf numFmtId="49" fontId="1" fillId="2" borderId="10" xfId="0" applyNumberFormat="1" applyFont="1" applyFill="1" applyBorder="1" applyAlignment="1">
      <alignment horizontal="center"/>
    </xf>
    <xf numFmtId="0" fontId="16" fillId="3" borderId="0" xfId="0" applyFont="1" applyFill="1" applyBorder="1"/>
    <xf numFmtId="14" fontId="0" fillId="2" borderId="12" xfId="0" applyNumberFormat="1" applyFill="1" applyBorder="1" applyAlignment="1">
      <alignment horizontal="left"/>
    </xf>
    <xf numFmtId="14" fontId="1" fillId="2" borderId="12" xfId="0" applyNumberFormat="1" applyFont="1" applyFill="1" applyBorder="1" applyAlignment="1">
      <alignment horizontal="center"/>
    </xf>
    <xf numFmtId="1" fontId="0" fillId="2" borderId="12" xfId="0" applyNumberFormat="1" applyFill="1" applyBorder="1" applyAlignment="1">
      <alignment horizontal="center" vertical="center"/>
    </xf>
    <xf numFmtId="14" fontId="1" fillId="2" borderId="8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center"/>
    </xf>
    <xf numFmtId="1" fontId="0" fillId="2" borderId="9" xfId="1" applyNumberFormat="1" applyFont="1" applyFill="1" applyBorder="1" applyAlignment="1">
      <alignment horizontal="center" vertical="center"/>
    </xf>
    <xf numFmtId="0" fontId="0" fillId="2" borderId="13" xfId="0" applyFill="1" applyBorder="1"/>
    <xf numFmtId="14" fontId="1" fillId="2" borderId="8" xfId="0" applyNumberFormat="1" applyFont="1" applyFill="1" applyBorder="1" applyAlignment="1">
      <alignment horizontal="center" wrapText="1"/>
    </xf>
    <xf numFmtId="0" fontId="10" fillId="2" borderId="1" xfId="0" applyFont="1" applyFill="1" applyBorder="1"/>
    <xf numFmtId="14" fontId="14" fillId="2" borderId="1" xfId="0" applyNumberFormat="1" applyFont="1" applyFill="1" applyBorder="1" applyAlignment="1">
      <alignment horizontal="left"/>
    </xf>
    <xf numFmtId="1" fontId="0" fillId="2" borderId="0" xfId="1" applyNumberFormat="1" applyFont="1" applyFill="1" applyBorder="1" applyAlignment="1">
      <alignment horizontal="center" vertical="center"/>
    </xf>
    <xf numFmtId="1" fontId="0" fillId="2" borderId="6" xfId="1" quotePrefix="1" applyNumberFormat="1" applyFont="1" applyFill="1" applyBorder="1" applyAlignment="1">
      <alignment horizontal="center" vertical="center"/>
    </xf>
    <xf numFmtId="14" fontId="1" fillId="2" borderId="9" xfId="0" applyNumberFormat="1" applyFont="1" applyFill="1" applyBorder="1" applyAlignment="1">
      <alignment horizontal="left"/>
    </xf>
    <xf numFmtId="1" fontId="4" fillId="2" borderId="9" xfId="0" applyNumberFormat="1" applyFont="1" applyFill="1" applyBorder="1" applyAlignment="1">
      <alignment horizontal="center" vertical="center"/>
    </xf>
    <xf numFmtId="14" fontId="1" fillId="2" borderId="10" xfId="0" applyNumberFormat="1" applyFont="1" applyFill="1" applyBorder="1" applyAlignment="1">
      <alignment horizontal="left"/>
    </xf>
    <xf numFmtId="14" fontId="1" fillId="2" borderId="10" xfId="0" applyNumberFormat="1" applyFont="1" applyFill="1" applyBorder="1" applyAlignment="1">
      <alignment horizontal="center" wrapText="1"/>
    </xf>
    <xf numFmtId="0" fontId="14" fillId="2" borderId="1" xfId="0" applyFont="1" applyFill="1" applyBorder="1"/>
    <xf numFmtId="0" fontId="4" fillId="4" borderId="0" xfId="0" applyFont="1" applyFill="1" applyBorder="1" applyAlignment="1">
      <alignment horizontal="center" vertical="center"/>
    </xf>
    <xf numFmtId="0" fontId="14" fillId="0" borderId="0" xfId="0" applyFont="1"/>
    <xf numFmtId="1" fontId="8" fillId="2" borderId="0" xfId="0" applyNumberFormat="1" applyFont="1" applyFill="1" applyAlignment="1">
      <alignment horizontal="center"/>
    </xf>
    <xf numFmtId="0" fontId="9" fillId="2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16" fontId="0" fillId="2" borderId="0" xfId="0" applyNumberFormat="1" applyFill="1"/>
    <xf numFmtId="0" fontId="17" fillId="2" borderId="0" xfId="6" applyFill="1" applyBorder="1"/>
    <xf numFmtId="0" fontId="0" fillId="0" borderId="14" xfId="0" applyBorder="1"/>
    <xf numFmtId="14" fontId="3" fillId="0" borderId="14" xfId="0" applyNumberFormat="1" applyFont="1" applyBorder="1"/>
    <xf numFmtId="166" fontId="0" fillId="0" borderId="14" xfId="0" applyNumberFormat="1" applyBorder="1" applyAlignment="1">
      <alignment horizontal="center"/>
    </xf>
    <xf numFmtId="14" fontId="14" fillId="0" borderId="6" xfId="0" applyNumberFormat="1" applyFont="1" applyFill="1" applyBorder="1" applyAlignment="1">
      <alignment horizontal="left"/>
    </xf>
    <xf numFmtId="14" fontId="0" fillId="0" borderId="6" xfId="0" applyNumberFormat="1" applyFill="1" applyBorder="1" applyAlignment="1">
      <alignment horizontal="left"/>
    </xf>
    <xf numFmtId="1" fontId="14" fillId="2" borderId="6" xfId="1" applyNumberFormat="1" applyFont="1" applyFill="1" applyBorder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wrapText="1"/>
    </xf>
    <xf numFmtId="14" fontId="0" fillId="2" borderId="9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1" fontId="0" fillId="2" borderId="1" xfId="1" applyNumberFormat="1" applyFont="1" applyFill="1" applyBorder="1" applyAlignment="1">
      <alignment horizontal="center" vertical="center"/>
    </xf>
    <xf numFmtId="14" fontId="1" fillId="2" borderId="11" xfId="0" applyNumberFormat="1" applyFont="1" applyFill="1" applyBorder="1" applyAlignment="1">
      <alignment horizontal="left"/>
    </xf>
    <xf numFmtId="1" fontId="0" fillId="2" borderId="11" xfId="1" applyNumberFormat="1" applyFont="1" applyFill="1" applyBorder="1" applyAlignment="1">
      <alignment horizontal="center" vertical="center"/>
    </xf>
    <xf numFmtId="0" fontId="8" fillId="2" borderId="0" xfId="0" applyFont="1" applyFill="1" applyBorder="1"/>
    <xf numFmtId="1" fontId="8" fillId="2" borderId="0" xfId="0" applyNumberFormat="1" applyFont="1" applyFill="1" applyBorder="1" applyAlignment="1">
      <alignment horizontal="center"/>
    </xf>
    <xf numFmtId="9" fontId="6" fillId="2" borderId="0" xfId="2" applyFont="1" applyFill="1" applyAlignment="1">
      <alignment horizontal="center"/>
    </xf>
    <xf numFmtId="14" fontId="0" fillId="2" borderId="9" xfId="0" applyNumberFormat="1" applyFont="1" applyFill="1" applyBorder="1" applyAlignment="1">
      <alignment horizontal="center"/>
    </xf>
    <xf numFmtId="0" fontId="14" fillId="2" borderId="0" xfId="0" applyFont="1" applyFill="1" applyBorder="1"/>
    <xf numFmtId="0" fontId="18" fillId="0" borderId="15" xfId="7"/>
    <xf numFmtId="14" fontId="0" fillId="2" borderId="0" xfId="0" applyNumberFormat="1" applyFill="1" applyAlignment="1">
      <alignment horizontal="left"/>
    </xf>
    <xf numFmtId="1" fontId="0" fillId="2" borderId="9" xfId="0" applyNumberFormat="1" applyFont="1" applyFill="1" applyBorder="1" applyAlignment="1">
      <alignment horizontal="center" vertical="center"/>
    </xf>
    <xf numFmtId="0" fontId="19" fillId="0" borderId="0" xfId="0" applyFont="1"/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14" fontId="1" fillId="2" borderId="12" xfId="0" applyNumberFormat="1" applyFont="1" applyFill="1" applyBorder="1" applyAlignment="1">
      <alignment horizontal="left"/>
    </xf>
    <xf numFmtId="14" fontId="0" fillId="2" borderId="12" xfId="0" applyNumberFormat="1" applyFont="1" applyFill="1" applyBorder="1" applyAlignment="1">
      <alignment horizontal="center" wrapText="1"/>
    </xf>
    <xf numFmtId="14" fontId="6" fillId="2" borderId="6" xfId="0" applyNumberFormat="1" applyFont="1" applyFill="1" applyBorder="1" applyAlignment="1">
      <alignment horizontal="left"/>
    </xf>
    <xf numFmtId="0" fontId="0" fillId="2" borderId="12" xfId="0" applyFill="1" applyBorder="1"/>
    <xf numFmtId="0" fontId="21" fillId="5" borderId="0" xfId="0" applyFont="1" applyFill="1" applyAlignment="1">
      <alignment vertical="center"/>
    </xf>
    <xf numFmtId="0" fontId="6" fillId="2" borderId="4" xfId="0" applyFont="1" applyFill="1" applyBorder="1" applyAlignment="1">
      <alignment horizontal="center"/>
    </xf>
    <xf numFmtId="1" fontId="0" fillId="2" borderId="11" xfId="0" applyNumberForma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14" fontId="1" fillId="2" borderId="12" xfId="0" applyNumberFormat="1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/>
    </xf>
    <xf numFmtId="1" fontId="0" fillId="2" borderId="6" xfId="11" applyNumberFormat="1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vertical="center"/>
    </xf>
    <xf numFmtId="0" fontId="6" fillId="2" borderId="4" xfId="0" applyFont="1" applyFill="1" applyBorder="1" applyAlignment="1">
      <alignment horizontal="center"/>
    </xf>
    <xf numFmtId="14" fontId="0" fillId="2" borderId="11" xfId="0" applyNumberFormat="1" applyFont="1" applyFill="1" applyBorder="1" applyAlignment="1">
      <alignment horizontal="left"/>
    </xf>
    <xf numFmtId="0" fontId="7" fillId="2" borderId="11" xfId="0" applyFont="1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22" fillId="2" borderId="0" xfId="0" applyFont="1" applyFill="1" applyBorder="1" applyAlignment="1">
      <alignment horizontal="right" vertical="center"/>
    </xf>
    <xf numFmtId="0" fontId="22" fillId="2" borderId="0" xfId="0" applyFont="1" applyFill="1" applyBorder="1" applyAlignment="1">
      <alignment horizontal="right" vertical="center" wrapText="1"/>
    </xf>
    <xf numFmtId="0" fontId="1" fillId="2" borderId="0" xfId="12" applyFill="1"/>
    <xf numFmtId="0" fontId="1" fillId="2" borderId="0" xfId="12" applyFill="1" applyBorder="1"/>
    <xf numFmtId="0" fontId="1" fillId="2" borderId="1" xfId="12" applyFill="1" applyBorder="1"/>
    <xf numFmtId="0" fontId="2" fillId="2" borderId="0" xfId="12" applyFont="1" applyFill="1"/>
    <xf numFmtId="0" fontId="8" fillId="2" borderId="0" xfId="12" applyFont="1" applyFill="1"/>
    <xf numFmtId="0" fontId="7" fillId="2" borderId="0" xfId="12" applyFont="1" applyFill="1" applyAlignment="1">
      <alignment horizontal="center"/>
    </xf>
    <xf numFmtId="1" fontId="1" fillId="2" borderId="6" xfId="12" applyNumberFormat="1" applyFill="1" applyBorder="1" applyAlignment="1">
      <alignment horizontal="center" vertical="center"/>
    </xf>
    <xf numFmtId="14" fontId="1" fillId="2" borderId="6" xfId="12" applyNumberFormat="1" applyFont="1" applyFill="1" applyBorder="1" applyAlignment="1">
      <alignment horizontal="center"/>
    </xf>
    <xf numFmtId="14" fontId="1" fillId="2" borderId="6" xfId="12" applyNumberFormat="1" applyFill="1" applyBorder="1" applyAlignment="1">
      <alignment horizontal="left"/>
    </xf>
    <xf numFmtId="0" fontId="4" fillId="2" borderId="0" xfId="12" applyFont="1" applyFill="1" applyBorder="1"/>
    <xf numFmtId="0" fontId="1" fillId="2" borderId="0" xfId="12" applyFont="1" applyFill="1" applyBorder="1"/>
    <xf numFmtId="16" fontId="1" fillId="2" borderId="0" xfId="12" applyNumberFormat="1" applyFill="1"/>
    <xf numFmtId="1" fontId="0" fillId="2" borderId="6" xfId="13" applyNumberFormat="1" applyFont="1" applyFill="1" applyBorder="1" applyAlignment="1">
      <alignment horizontal="center" vertical="center"/>
    </xf>
    <xf numFmtId="14" fontId="1" fillId="2" borderId="6" xfId="12" applyNumberFormat="1" applyFont="1" applyFill="1" applyBorder="1" applyAlignment="1">
      <alignment horizontal="left"/>
    </xf>
    <xf numFmtId="14" fontId="1" fillId="2" borderId="6" xfId="12" applyNumberFormat="1" applyFont="1" applyFill="1" applyBorder="1" applyAlignment="1">
      <alignment horizontal="center" wrapText="1"/>
    </xf>
    <xf numFmtId="1" fontId="4" fillId="2" borderId="5" xfId="12" applyNumberFormat="1" applyFont="1" applyFill="1" applyBorder="1" applyAlignment="1">
      <alignment horizontal="center" vertical="center"/>
    </xf>
    <xf numFmtId="1" fontId="1" fillId="2" borderId="5" xfId="12" applyNumberFormat="1" applyFill="1" applyBorder="1" applyAlignment="1">
      <alignment horizontal="center" vertical="center"/>
    </xf>
    <xf numFmtId="14" fontId="1" fillId="2" borderId="5" xfId="12" applyNumberFormat="1" applyFont="1" applyFill="1" applyBorder="1" applyAlignment="1">
      <alignment horizontal="center"/>
    </xf>
    <xf numFmtId="14" fontId="1" fillId="2" borderId="5" xfId="12" applyNumberFormat="1" applyFont="1" applyFill="1" applyBorder="1" applyAlignment="1">
      <alignment horizontal="left"/>
    </xf>
    <xf numFmtId="0" fontId="1" fillId="2" borderId="4" xfId="12" applyFill="1" applyBorder="1"/>
    <xf numFmtId="0" fontId="4" fillId="2" borderId="3" xfId="12" applyFont="1" applyFill="1" applyBorder="1" applyAlignment="1">
      <alignment horizontal="center" vertical="center" wrapText="1"/>
    </xf>
    <xf numFmtId="0" fontId="4" fillId="2" borderId="0" xfId="12" applyFont="1" applyFill="1" applyBorder="1" applyAlignment="1">
      <alignment horizontal="center" vertical="center" wrapText="1"/>
    </xf>
    <xf numFmtId="0" fontId="4" fillId="4" borderId="0" xfId="12" applyFont="1" applyFill="1" applyBorder="1" applyAlignment="1">
      <alignment horizontal="center" vertical="center"/>
    </xf>
    <xf numFmtId="0" fontId="9" fillId="2" borderId="0" xfId="12" applyFont="1" applyFill="1"/>
    <xf numFmtId="14" fontId="1" fillId="2" borderId="0" xfId="12" applyNumberFormat="1" applyFill="1"/>
    <xf numFmtId="0" fontId="5" fillId="2" borderId="0" xfId="12" applyFont="1" applyFill="1"/>
    <xf numFmtId="0" fontId="22" fillId="2" borderId="0" xfId="12" applyFont="1" applyFill="1" applyBorder="1" applyAlignment="1">
      <alignment horizontal="right" vertical="center"/>
    </xf>
    <xf numFmtId="0" fontId="22" fillId="2" borderId="0" xfId="12" applyFont="1" applyFill="1" applyBorder="1" applyAlignment="1">
      <alignment vertical="center"/>
    </xf>
    <xf numFmtId="0" fontId="17" fillId="2" borderId="0" xfId="14" applyFill="1" applyBorder="1"/>
    <xf numFmtId="14" fontId="0" fillId="0" borderId="0" xfId="0" applyNumberFormat="1"/>
    <xf numFmtId="0" fontId="0" fillId="2" borderId="11" xfId="0" applyFill="1" applyBorder="1" applyAlignment="1">
      <alignment horizontal="left"/>
    </xf>
    <xf numFmtId="0" fontId="0" fillId="2" borderId="11" xfId="0" applyFill="1" applyBorder="1" applyAlignment="1">
      <alignment horizontal="center"/>
    </xf>
    <xf numFmtId="14" fontId="0" fillId="2" borderId="5" xfId="0" applyNumberFormat="1" applyFont="1" applyFill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1" fontId="0" fillId="2" borderId="5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14" fontId="0" fillId="2" borderId="12" xfId="0" applyNumberFormat="1" applyFont="1" applyFill="1" applyBorder="1" applyAlignment="1">
      <alignment horizontal="center"/>
    </xf>
    <xf numFmtId="14" fontId="0" fillId="2" borderId="11" xfId="0" applyNumberFormat="1" applyFont="1" applyFill="1" applyBorder="1" applyAlignment="1">
      <alignment horizontal="center"/>
    </xf>
    <xf numFmtId="14" fontId="0" fillId="3" borderId="11" xfId="0" applyNumberFormat="1" applyFill="1" applyBorder="1" applyAlignment="1">
      <alignment horizontal="left"/>
    </xf>
    <xf numFmtId="0" fontId="1" fillId="2" borderId="0" xfId="15" applyFill="1"/>
    <xf numFmtId="0" fontId="1" fillId="2" borderId="0" xfId="15" applyFill="1" applyBorder="1"/>
    <xf numFmtId="0" fontId="1" fillId="2" borderId="1" xfId="15" applyFill="1" applyBorder="1"/>
    <xf numFmtId="0" fontId="2" fillId="2" borderId="0" xfId="15" applyFont="1" applyFill="1"/>
    <xf numFmtId="0" fontId="8" fillId="2" borderId="0" xfId="15" applyFont="1" applyFill="1"/>
    <xf numFmtId="0" fontId="7" fillId="2" borderId="0" xfId="15" applyFont="1" applyFill="1" applyAlignment="1">
      <alignment horizontal="center"/>
    </xf>
    <xf numFmtId="1" fontId="1" fillId="2" borderId="0" xfId="15" applyNumberFormat="1" applyFill="1" applyBorder="1" applyAlignment="1">
      <alignment horizontal="center" vertical="center"/>
    </xf>
    <xf numFmtId="14" fontId="1" fillId="2" borderId="0" xfId="15" applyNumberFormat="1" applyFont="1" applyFill="1" applyBorder="1" applyAlignment="1">
      <alignment horizontal="center"/>
    </xf>
    <xf numFmtId="14" fontId="1" fillId="2" borderId="0" xfId="15" applyNumberFormat="1" applyFill="1" applyBorder="1" applyAlignment="1">
      <alignment horizontal="left"/>
    </xf>
    <xf numFmtId="0" fontId="4" fillId="2" borderId="0" xfId="15" applyFont="1" applyFill="1" applyBorder="1"/>
    <xf numFmtId="1" fontId="1" fillId="2" borderId="6" xfId="15" applyNumberFormat="1" applyFill="1" applyBorder="1" applyAlignment="1">
      <alignment horizontal="center" vertical="center"/>
    </xf>
    <xf numFmtId="14" fontId="1" fillId="2" borderId="6" xfId="15" applyNumberFormat="1" applyFont="1" applyFill="1" applyBorder="1" applyAlignment="1">
      <alignment horizontal="center"/>
    </xf>
    <xf numFmtId="14" fontId="1" fillId="2" borderId="6" xfId="15" applyNumberFormat="1" applyFill="1" applyBorder="1" applyAlignment="1">
      <alignment horizontal="left"/>
    </xf>
    <xf numFmtId="0" fontId="1" fillId="2" borderId="0" xfId="15" applyFont="1" applyFill="1" applyBorder="1"/>
    <xf numFmtId="16" fontId="1" fillId="2" borderId="0" xfId="15" applyNumberFormat="1" applyFill="1"/>
    <xf numFmtId="1" fontId="0" fillId="2" borderId="6" xfId="8" applyNumberFormat="1" applyFont="1" applyFill="1" applyBorder="1" applyAlignment="1">
      <alignment horizontal="center" vertical="center"/>
    </xf>
    <xf numFmtId="14" fontId="1" fillId="2" borderId="6" xfId="15" applyNumberFormat="1" applyFont="1" applyFill="1" applyBorder="1" applyAlignment="1">
      <alignment horizontal="left"/>
    </xf>
    <xf numFmtId="14" fontId="1" fillId="2" borderId="6" xfId="15" applyNumberFormat="1" applyFont="1" applyFill="1" applyBorder="1" applyAlignment="1">
      <alignment horizontal="center" wrapText="1"/>
    </xf>
    <xf numFmtId="1" fontId="4" fillId="2" borderId="5" xfId="15" applyNumberFormat="1" applyFont="1" applyFill="1" applyBorder="1" applyAlignment="1">
      <alignment horizontal="center" vertical="center"/>
    </xf>
    <xf numFmtId="1" fontId="1" fillId="2" borderId="5" xfId="15" applyNumberFormat="1" applyFill="1" applyBorder="1" applyAlignment="1">
      <alignment horizontal="center" vertical="center"/>
    </xf>
    <xf numFmtId="14" fontId="1" fillId="2" borderId="5" xfId="15" applyNumberFormat="1" applyFont="1" applyFill="1" applyBorder="1" applyAlignment="1">
      <alignment horizontal="center"/>
    </xf>
    <xf numFmtId="14" fontId="1" fillId="2" borderId="5" xfId="15" applyNumberFormat="1" applyFont="1" applyFill="1" applyBorder="1" applyAlignment="1">
      <alignment horizontal="left"/>
    </xf>
    <xf numFmtId="0" fontId="1" fillId="2" borderId="4" xfId="15" applyFill="1" applyBorder="1"/>
    <xf numFmtId="0" fontId="4" fillId="2" borderId="3" xfId="15" applyFont="1" applyFill="1" applyBorder="1" applyAlignment="1">
      <alignment horizontal="center" vertical="center" wrapText="1"/>
    </xf>
    <xf numFmtId="0" fontId="4" fillId="2" borderId="0" xfId="15" applyFont="1" applyFill="1" applyBorder="1" applyAlignment="1">
      <alignment horizontal="center" vertical="center" wrapText="1"/>
    </xf>
    <xf numFmtId="0" fontId="4" fillId="4" borderId="0" xfId="15" applyFont="1" applyFill="1" applyBorder="1" applyAlignment="1">
      <alignment horizontal="center" vertical="center"/>
    </xf>
    <xf numFmtId="0" fontId="9" fillId="2" borderId="0" xfId="15" applyFont="1" applyFill="1"/>
    <xf numFmtId="14" fontId="1" fillId="2" borderId="0" xfId="15" applyNumberFormat="1" applyFill="1"/>
    <xf numFmtId="0" fontId="5" fillId="2" borderId="0" xfId="15" applyFont="1" applyFill="1"/>
    <xf numFmtId="0" fontId="22" fillId="2" borderId="0" xfId="15" applyFont="1" applyFill="1" applyBorder="1" applyAlignment="1">
      <alignment horizontal="right" vertical="center"/>
    </xf>
    <xf numFmtId="0" fontId="22" fillId="2" borderId="0" xfId="15" applyFont="1" applyFill="1" applyBorder="1" applyAlignment="1">
      <alignment vertical="center"/>
    </xf>
    <xf numFmtId="14" fontId="0" fillId="2" borderId="16" xfId="0" applyNumberFormat="1" applyFont="1" applyFill="1" applyBorder="1" applyAlignment="1">
      <alignment horizontal="left" vertical="center" wrapText="1"/>
    </xf>
    <xf numFmtId="0" fontId="0" fillId="2" borderId="16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167" fontId="0" fillId="2" borderId="0" xfId="2" applyNumberFormat="1" applyFont="1" applyFill="1" applyBorder="1"/>
    <xf numFmtId="0" fontId="0" fillId="0" borderId="12" xfId="0" applyBorder="1"/>
    <xf numFmtId="14" fontId="1" fillId="2" borderId="1" xfId="0" applyNumberFormat="1" applyFont="1" applyFill="1" applyBorder="1" applyAlignment="1">
      <alignment horizontal="center" wrapText="1"/>
    </xf>
    <xf numFmtId="0" fontId="0" fillId="0" borderId="1" xfId="0" applyBorder="1"/>
    <xf numFmtId="14" fontId="23" fillId="2" borderId="11" xfId="0" applyNumberFormat="1" applyFont="1" applyFill="1" applyBorder="1" applyAlignment="1">
      <alignment horizontal="left"/>
    </xf>
    <xf numFmtId="14" fontId="23" fillId="2" borderId="11" xfId="0" applyNumberFormat="1" applyFont="1" applyFill="1" applyBorder="1" applyAlignment="1">
      <alignment horizontal="center" wrapText="1"/>
    </xf>
    <xf numFmtId="0" fontId="23" fillId="0" borderId="11" xfId="0" applyFont="1" applyBorder="1"/>
    <xf numFmtId="1" fontId="23" fillId="2" borderId="11" xfId="1" applyNumberFormat="1" applyFont="1" applyFill="1" applyBorder="1" applyAlignment="1">
      <alignment horizontal="center" vertical="center"/>
    </xf>
    <xf numFmtId="1" fontId="4" fillId="2" borderId="12" xfId="0" applyNumberFormat="1" applyFont="1" applyFill="1" applyBorder="1" applyAlignment="1">
      <alignment horizontal="center" vertical="center"/>
    </xf>
    <xf numFmtId="1" fontId="1" fillId="2" borderId="11" xfId="1" applyNumberFormat="1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1" fontId="4" fillId="2" borderId="11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0" fontId="24" fillId="0" borderId="0" xfId="0" applyFont="1"/>
    <xf numFmtId="0" fontId="4" fillId="0" borderId="0" xfId="0" quotePrefix="1" applyFont="1"/>
    <xf numFmtId="0" fontId="25" fillId="0" borderId="0" xfId="0" applyFont="1"/>
    <xf numFmtId="0" fontId="0" fillId="0" borderId="0" xfId="0" applyBorder="1"/>
    <xf numFmtId="167" fontId="0" fillId="2" borderId="0" xfId="0" applyNumberFormat="1" applyFill="1" applyBorder="1"/>
    <xf numFmtId="1" fontId="0" fillId="2" borderId="1" xfId="0" applyNumberFormat="1" applyFill="1" applyBorder="1"/>
    <xf numFmtId="0" fontId="0" fillId="2" borderId="11" xfId="0" applyFill="1" applyBorder="1"/>
    <xf numFmtId="0" fontId="22" fillId="2" borderId="0" xfId="0" applyFont="1" applyFill="1" applyAlignment="1">
      <alignment vertical="center"/>
    </xf>
    <xf numFmtId="0" fontId="22" fillId="2" borderId="0" xfId="0" applyFont="1" applyFill="1" applyAlignment="1">
      <alignment horizontal="right" vertical="center"/>
    </xf>
    <xf numFmtId="0" fontId="4" fillId="4" borderId="0" xfId="0" applyFont="1" applyFill="1" applyAlignment="1">
      <alignment horizontal="center" vertical="center"/>
    </xf>
    <xf numFmtId="0" fontId="4" fillId="2" borderId="0" xfId="0" applyFont="1" applyFill="1"/>
    <xf numFmtId="0" fontId="4" fillId="2" borderId="0" xfId="0" applyFont="1" applyFill="1" applyAlignment="1">
      <alignment horizontal="center" vertical="center" wrapText="1"/>
    </xf>
    <xf numFmtId="14" fontId="0" fillId="2" borderId="6" xfId="0" applyNumberFormat="1" applyFill="1" applyBorder="1" applyAlignment="1">
      <alignment horizontal="center"/>
    </xf>
    <xf numFmtId="0" fontId="1" fillId="2" borderId="0" xfId="0" applyFont="1" applyFill="1"/>
    <xf numFmtId="14" fontId="1" fillId="2" borderId="0" xfId="0" applyNumberFormat="1" applyFont="1" applyFill="1" applyAlignment="1">
      <alignment horizontal="center"/>
    </xf>
    <xf numFmtId="1" fontId="0" fillId="2" borderId="0" xfId="0" applyNumberFormat="1" applyFill="1" applyAlignment="1">
      <alignment horizontal="center" vertical="center"/>
    </xf>
    <xf numFmtId="14" fontId="0" fillId="2" borderId="5" xfId="0" applyNumberFormat="1" applyFill="1" applyBorder="1" applyAlignment="1">
      <alignment horizontal="left"/>
    </xf>
    <xf numFmtId="0" fontId="0" fillId="0" borderId="0" xfId="0" quotePrefix="1" applyFont="1" applyAlignment="1">
      <alignment horizontal="center" vertic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14" fontId="3" fillId="0" borderId="0" xfId="0" applyNumberFormat="1" applyFont="1" applyBorder="1"/>
    <xf numFmtId="0" fontId="0" fillId="0" borderId="18" xfId="0" applyBorder="1"/>
    <xf numFmtId="14" fontId="3" fillId="0" borderId="18" xfId="0" applyNumberFormat="1" applyFont="1" applyBorder="1"/>
    <xf numFmtId="166" fontId="0" fillId="0" borderId="18" xfId="0" applyNumberFormat="1" applyBorder="1" applyAlignment="1">
      <alignment horizontal="center"/>
    </xf>
    <xf numFmtId="0" fontId="17" fillId="0" borderId="0" xfId="6"/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168" fontId="0" fillId="0" borderId="17" xfId="1" applyNumberFormat="1" applyFont="1" applyBorder="1"/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4" fillId="2" borderId="3" xfId="15" applyFont="1" applyFill="1" applyBorder="1" applyAlignment="1">
      <alignment horizontal="left" vertical="center" wrapText="1"/>
    </xf>
    <xf numFmtId="0" fontId="4" fillId="2" borderId="4" xfId="15" applyFont="1" applyFill="1" applyBorder="1" applyAlignment="1">
      <alignment horizontal="left" vertical="center" wrapText="1"/>
    </xf>
    <xf numFmtId="0" fontId="6" fillId="2" borderId="4" xfId="15" applyFont="1" applyFill="1" applyBorder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/>
    </xf>
    <xf numFmtId="0" fontId="4" fillId="2" borderId="3" xfId="12" applyFont="1" applyFill="1" applyBorder="1" applyAlignment="1">
      <alignment horizontal="left" vertical="center" wrapText="1"/>
    </xf>
    <xf numFmtId="0" fontId="4" fillId="2" borderId="4" xfId="12" applyFont="1" applyFill="1" applyBorder="1" applyAlignment="1">
      <alignment horizontal="left" vertical="center" wrapText="1"/>
    </xf>
    <xf numFmtId="0" fontId="6" fillId="2" borderId="4" xfId="12" applyFont="1" applyFill="1" applyBorder="1" applyAlignment="1">
      <alignment horizontal="center"/>
    </xf>
    <xf numFmtId="0" fontId="20" fillId="5" borderId="0" xfId="0" applyFont="1" applyFill="1" applyAlignment="1">
      <alignment vertical="center"/>
    </xf>
    <xf numFmtId="0" fontId="4" fillId="2" borderId="3" xfId="0" applyFont="1" applyFill="1" applyBorder="1" applyAlignment="1">
      <alignment horizontal="left" vertical="center" wrapText="1" indent="1"/>
    </xf>
    <xf numFmtId="0" fontId="4" fillId="2" borderId="4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/>
    </xf>
  </cellXfs>
  <cellStyles count="16">
    <cellStyle name="Dziesiętny" xfId="1" builtinId="3"/>
    <cellStyle name="Dziesiętny 2" xfId="5" xr:uid="{00000000-0005-0000-0000-000001000000}"/>
    <cellStyle name="Dziesiętny 2 2" xfId="13" xr:uid="{00000000-0005-0000-0000-000002000000}"/>
    <cellStyle name="Dziesiętny 3" xfId="8" xr:uid="{00000000-0005-0000-0000-000003000000}"/>
    <cellStyle name="Dziesiętny 4" xfId="9" xr:uid="{00000000-0005-0000-0000-000004000000}"/>
    <cellStyle name="Dziesiętny 5" xfId="10" xr:uid="{00000000-0005-0000-0000-000005000000}"/>
    <cellStyle name="Dziesiętny 6" xfId="11" xr:uid="{00000000-0005-0000-0000-000006000000}"/>
    <cellStyle name="Hiperłącze" xfId="6" builtinId="8"/>
    <cellStyle name="Hiperłącze 2" xfId="14" xr:uid="{00000000-0005-0000-0000-000008000000}"/>
    <cellStyle name="Nagłówek 1" xfId="7" builtinId="16"/>
    <cellStyle name="Normalny" xfId="0" builtinId="0"/>
    <cellStyle name="Normalny 2" xfId="3" xr:uid="{00000000-0005-0000-0000-00000B000000}"/>
    <cellStyle name="Normalny 2 2" xfId="12" xr:uid="{00000000-0005-0000-0000-00000C000000}"/>
    <cellStyle name="Normalny 3" xfId="15" xr:uid="{00000000-0005-0000-0000-00000D000000}"/>
    <cellStyle name="Procentowy" xfId="2" builtinId="5"/>
    <cellStyle name="Procentowy 2" xfId="4" xr:uid="{00000000-0005-0000-0000-00000F000000}"/>
  </cellStyles>
  <dxfs count="78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6" formatCode="dddd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numFmt numFmtId="19" formatCode="dd/mm/yyyy"/>
    </dxf>
    <dxf>
      <border outline="0">
        <bottom style="thick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DSP" pivot="0" count="2" xr9:uid="{00000000-0011-0000-FFFF-FFFF00000000}">
      <tableStyleElement type="firstColumnStripe" size="3"/>
      <tableStyleElement type="secondColumnStripe" size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worksheet" Target="worksheets/sheet191.xml"/><Relationship Id="rId205" Type="http://schemas.openxmlformats.org/officeDocument/2006/relationships/customXml" Target="../customXml/item3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92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93" Type="http://schemas.openxmlformats.org/officeDocument/2006/relationships/externalLink" Target="externalLinks/externalLink2.xml"/><Relationship Id="rId13" Type="http://schemas.openxmlformats.org/officeDocument/2006/relationships/worksheet" Target="worksheets/sheet13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20" Type="http://schemas.openxmlformats.org/officeDocument/2006/relationships/worksheet" Target="worksheets/sheet120.xml"/><Relationship Id="rId141" Type="http://schemas.openxmlformats.org/officeDocument/2006/relationships/worksheet" Target="worksheets/sheet141.xml"/><Relationship Id="rId7" Type="http://schemas.openxmlformats.org/officeDocument/2006/relationships/worksheet" Target="worksheets/sheet7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4" Type="http://schemas.openxmlformats.org/officeDocument/2006/relationships/externalLink" Target="externalLinks/externalLink3.xml"/><Relationship Id="rId199" Type="http://schemas.openxmlformats.org/officeDocument/2006/relationships/theme" Target="theme/theme1.xml"/><Relationship Id="rId203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worksheet" Target="worksheets/sheet189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5" Type="http://schemas.openxmlformats.org/officeDocument/2006/relationships/externalLink" Target="externalLinks/externalLink4.xml"/><Relationship Id="rId190" Type="http://schemas.openxmlformats.org/officeDocument/2006/relationships/worksheet" Target="worksheets/sheet190.xml"/><Relationship Id="rId204" Type="http://schemas.openxmlformats.org/officeDocument/2006/relationships/customXml" Target="../customXml/item2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96" Type="http://schemas.openxmlformats.org/officeDocument/2006/relationships/externalLink" Target="externalLinks/externalLink5.xml"/><Relationship Id="rId200" Type="http://schemas.openxmlformats.org/officeDocument/2006/relationships/styles" Target="styles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97" Type="http://schemas.openxmlformats.org/officeDocument/2006/relationships/externalLink" Target="externalLinks/externalLink6.xml"/><Relationship Id="rId201" Type="http://schemas.openxmlformats.org/officeDocument/2006/relationships/sharedStrings" Target="sharedStrings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Relationship Id="rId198" Type="http://schemas.openxmlformats.org/officeDocument/2006/relationships/externalLink" Target="externalLinks/externalLink7.xml"/><Relationship Id="rId202" Type="http://schemas.openxmlformats.org/officeDocument/2006/relationships/calcChain" Target="calcChain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50" Type="http://schemas.openxmlformats.org/officeDocument/2006/relationships/worksheet" Target="worksheets/sheet50.xml"/><Relationship Id="rId104" Type="http://schemas.openxmlformats.org/officeDocument/2006/relationships/worksheet" Target="worksheets/sheet104.xml"/><Relationship Id="rId125" Type="http://schemas.openxmlformats.org/officeDocument/2006/relationships/worksheet" Target="worksheets/sheet125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worksheet" Target="worksheets/sheet188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</xdr:colOff>
      <xdr:row>0</xdr:row>
      <xdr:rowOff>57150</xdr:rowOff>
    </xdr:from>
    <xdr:to>
      <xdr:col>5</xdr:col>
      <xdr:colOff>1117600</xdr:colOff>
      <xdr:row>0</xdr:row>
      <xdr:rowOff>285750</xdr:rowOff>
    </xdr:to>
    <xdr:pic>
      <xdr:nvPicPr>
        <xdr:cNvPr id="3" name="Picture 2" descr="C:\Users\Komputer\Desktop\Logo wersja uzupełniająca - horyzontalna (pozioma) -RGB.png">
          <a:extLst>
            <a:ext uri="{FF2B5EF4-FFF2-40B4-BE49-F238E27FC236}">
              <a16:creationId xmlns:a16="http://schemas.microsoft.com/office/drawing/2014/main" id="{00000000-0008-0000-4E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7625" y="57150"/>
          <a:ext cx="1060450" cy="22860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</xdr:colOff>
      <xdr:row>0</xdr:row>
      <xdr:rowOff>57150</xdr:rowOff>
    </xdr:from>
    <xdr:to>
      <xdr:col>5</xdr:col>
      <xdr:colOff>1117600</xdr:colOff>
      <xdr:row>0</xdr:row>
      <xdr:rowOff>285750</xdr:rowOff>
    </xdr:to>
    <xdr:pic>
      <xdr:nvPicPr>
        <xdr:cNvPr id="3" name="Picture 2" descr="C:\Users\Komputer\Desktop\Logo wersja uzupełniająca - horyzontalna (pozioma) -RGB.png">
          <a:extLst>
            <a:ext uri="{FF2B5EF4-FFF2-40B4-BE49-F238E27FC236}">
              <a16:creationId xmlns:a16="http://schemas.microsoft.com/office/drawing/2014/main" id="{00000000-0008-0000-4F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6400" y="57150"/>
          <a:ext cx="1060450" cy="22860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3505</xdr:colOff>
      <xdr:row>23</xdr:row>
      <xdr:rowOff>135070</xdr:rowOff>
    </xdr:from>
    <xdr:to>
      <xdr:col>5</xdr:col>
      <xdr:colOff>1063955</xdr:colOff>
      <xdr:row>23</xdr:row>
      <xdr:rowOff>363670</xdr:rowOff>
    </xdr:to>
    <xdr:pic>
      <xdr:nvPicPr>
        <xdr:cNvPr id="4" name="Picture 2" descr="C:\Users\Komputer\Desktop\Logo wersja uzupełniająca - horyzontalna (pozioma) -RGB.png">
          <a:extLst>
            <a:ext uri="{FF2B5EF4-FFF2-40B4-BE49-F238E27FC236}">
              <a16:creationId xmlns:a16="http://schemas.microsoft.com/office/drawing/2014/main" id="{00000000-0008-0000-4F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755" y="5107120"/>
          <a:ext cx="1060450" cy="228600"/>
        </a:xfrm>
        <a:prstGeom prst="rect">
          <a:avLst/>
        </a:prstGeom>
        <a:noFill/>
      </xdr:spPr>
    </xdr:pic>
    <xdr:clientData/>
  </xdr:twoCellAnchor>
  <xdr:oneCellAnchor>
    <xdr:from>
      <xdr:col>5</xdr:col>
      <xdr:colOff>3505</xdr:colOff>
      <xdr:row>35</xdr:row>
      <xdr:rowOff>135070</xdr:rowOff>
    </xdr:from>
    <xdr:ext cx="1060450" cy="228600"/>
    <xdr:pic>
      <xdr:nvPicPr>
        <xdr:cNvPr id="6" name="Picture 2" descr="C:\Users\Komputer\Desktop\Logo wersja uzupełniająca - horyzontalna (pozioma) -RGB.png">
          <a:extLst>
            <a:ext uri="{FF2B5EF4-FFF2-40B4-BE49-F238E27FC236}">
              <a16:creationId xmlns:a16="http://schemas.microsoft.com/office/drawing/2014/main" id="{00000000-0008-0000-4F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755" y="8053520"/>
          <a:ext cx="1060450" cy="228600"/>
        </a:xfrm>
        <a:prstGeom prst="rect">
          <a:avLst/>
        </a:prstGeom>
        <a:noFill/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IEPUBLIKOWANE%20Statystyka%20Wewn&#281;trzna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idop\Documents\NIEPUBLIKOWANE%20Statystyka%20Wewn&#281;trzn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NIEPUBLIKOWANE%20Statystyka%20Wewn&#281;trzna-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becup/NIEPUBLIKOWANE%20Statystyka%20beckup%20by%20Sobolak%20Marzena%20%202022-12-06%201104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becup/NIEPUBLIKOWANE%20Statystyka%20beckup%20by%20Olszewski%20Robert%20%202022-10-26%20130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becup/NIEPUBLIKOWANE%20Statystyka%20beckup%20by%20Thiel%20Stanis&#322;aw%20%202022-07-21%201615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atystyka%20post&#281;powa&#324;%202020%20(dni%20robocze)%20Makro%20P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reści"/>
      <sheetName val="Arlen S.A.(2023)"/>
      <sheetName val="GREEN LANES S.A.(2024)"/>
      <sheetName val="Victoria Dom 2024(2023)"/>
      <sheetName val="Transition Technologies M(2023)"/>
      <sheetName val="Diagnostyka S.A.(2023)"/>
      <sheetName val="&quot;Interbud -  Lublin(2023)"/>
      <sheetName val="4MASS"/>
      <sheetName val="Alior Bank BPP(2023)"/>
      <sheetName val="Dekpol 2024(2023)"/>
      <sheetName val="IDM(2023)"/>
      <sheetName val="Ipopema EiI FIZ(2024)"/>
      <sheetName val="BEST (2024)"/>
      <sheetName val="Raen (2024)"/>
      <sheetName val="Gi Group Poland 2023(2023)"/>
      <sheetName val="Kredyt Inkaso SA (2023)"/>
      <sheetName val="SatRev SA(2023)"/>
      <sheetName val="Bloober Team(2023)"/>
      <sheetName val="Beta ETF TBSP PFIZ 2023(2023)"/>
      <sheetName val="Eques Akcji Sektora Prywa. FIZ"/>
      <sheetName val="Render Cube(2023)"/>
      <sheetName val="Starward Industries(2023)"/>
      <sheetName val="Ghelamco Invest sp. z o.o."/>
      <sheetName val="Alior Bank (BPW 2023)"/>
      <sheetName val="Ronson Development oblig (2023)"/>
      <sheetName val="PZU FIZ Akord(2023)"/>
      <sheetName val="DB Energy S.A."/>
      <sheetName val="Drago Entertainment(2023)"/>
      <sheetName val="Beta ETF WIGTech PFIZ"/>
      <sheetName val="Inno - Gene S.A."/>
      <sheetName val="Beta ETF Nasdaq-100 PLN-H"/>
      <sheetName val="Bielenda Kosmetyki Natura"/>
      <sheetName val="Less S.A."/>
      <sheetName val="Techland 2022"/>
      <sheetName val="GI Group Poland S.A."/>
      <sheetName val="ManyDev Studio SE"/>
      <sheetName val="EQUES Akcji Sektora Prywa"/>
      <sheetName val="PASSUS"/>
      <sheetName val="Ipopema Ekologii i Innowacji"/>
      <sheetName val="COMPREMUM"/>
      <sheetName val="Movie Games"/>
      <sheetName val="InventionBio SA "/>
      <sheetName val="EQUES Aktywnego Inwestowa"/>
      <sheetName val="WZÓR"/>
      <sheetName val="Wolne"/>
      <sheetName val="test"/>
      <sheetName val="Zdarze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reści"/>
      <sheetName val="Alior Bank S.A."/>
      <sheetName val="DEVELIA SA"/>
      <sheetName val="Rafako SA"/>
      <sheetName val="Marvipol Development"/>
      <sheetName val="ManyDev Studio SE"/>
      <sheetName val="EQUES Akcji Sektora Prywa"/>
      <sheetName val="PASSUS"/>
      <sheetName val="BEST SA"/>
      <sheetName val="Ipopema Ekologia i Innowacje"/>
      <sheetName val="COMPREMUM"/>
      <sheetName val="Kruk S.A."/>
      <sheetName val="JR Holding ASI"/>
      <sheetName val="Movie Games"/>
      <sheetName val="Tenderhut S.A."/>
      <sheetName val="InventionBio SA "/>
      <sheetName val="EQUES Aktywnego Inwestowa"/>
      <sheetName val="Caspar Asset Management S.A."/>
      <sheetName val="WZÓR"/>
      <sheetName val="Wolne"/>
      <sheetName val="test"/>
      <sheetName val="Zdarze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reści"/>
      <sheetName val="&quot;Interbud -  Lublin(2023)"/>
      <sheetName val="Alior Bank BPP(2023)"/>
      <sheetName val="PragmaGO 2024(2023)"/>
      <sheetName val="Noctiluca(2023)"/>
      <sheetName val="Dekpol 2024(2023)"/>
      <sheetName val="IDM(2023)"/>
      <sheetName val="Ipopema EiI FIZ(2024)"/>
      <sheetName val="BEST (2024)"/>
      <sheetName val="Raen (2024)"/>
      <sheetName val="Gi Group Poland 2023(2023)"/>
      <sheetName val="Kredyt Inkaso SA (2023)"/>
      <sheetName val="SatRev SA(2023)"/>
      <sheetName val="Bloober Team(2023)"/>
      <sheetName val="Beta ETF TBSP PFIZ 2023(2023)"/>
      <sheetName val="Eques Akcji Sektora Prywa. FIZ"/>
      <sheetName val="Render Cube(2023)"/>
      <sheetName val="Starward Industries(2023)"/>
      <sheetName val="Ghelamco Invest sp. z o.o."/>
      <sheetName val="Alior Bank (BPW 2023)"/>
      <sheetName val="Ronson Development oblig (2023)"/>
      <sheetName val="PZU FIZ Akord(2023)"/>
      <sheetName val="DB Energy S.A."/>
      <sheetName val="Drago Entertainment(2023)"/>
      <sheetName val="Beta ETF WIGTech PFIZ"/>
      <sheetName val="Inno - Gene S.A."/>
      <sheetName val="Beta ETF Nasdaq-100 PLN-H"/>
      <sheetName val="Bielenda Kosmetyki Natura"/>
      <sheetName val="Globe Trade Centre SA"/>
      <sheetName val="Less S.A."/>
      <sheetName val="Techland 2022"/>
      <sheetName val="GI Group Poland S.A."/>
      <sheetName val="ManyDev Studio SE"/>
      <sheetName val="EQUES Akcji Sektora Prywa"/>
      <sheetName val="PASSUS"/>
      <sheetName val="Ipopema Ekologii i Innowacji"/>
      <sheetName val="COMPREMUM"/>
      <sheetName val="Movie Games"/>
      <sheetName val="InventionBio SA "/>
      <sheetName val="EQUES Aktywnego Inwestowa"/>
      <sheetName val="WZÓR"/>
      <sheetName val="Wolne"/>
      <sheetName val="test"/>
      <sheetName val="Zdarze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reści"/>
      <sheetName val="EQUES Akumulacji Majątku FIZ"/>
      <sheetName val="Beta ETF Nasdaq-100 PLN-H"/>
      <sheetName val="Bielenda Kosmetyki Natura"/>
      <sheetName val="Kredyt Inkaso SA 2022"/>
      <sheetName val="Globe Trade Centre SA"/>
      <sheetName val="Less S.A."/>
      <sheetName val="Cloud Technologies"/>
      <sheetName val="Urteste S.A."/>
      <sheetName val="XPlus SA"/>
      <sheetName val="Columbus Energy SA 2022"/>
      <sheetName val="Techland 2022"/>
      <sheetName val="GI Group Poland S.A."/>
      <sheetName val="ManyDev Studio SE"/>
      <sheetName val="EQUES Akcji Sektora Prywa"/>
      <sheetName val="PASSUS"/>
      <sheetName val="Ipopema Ekologii i Innowacji"/>
      <sheetName val="COMPREMUM"/>
      <sheetName val="JR Holding ASI"/>
      <sheetName val="Movie Games"/>
      <sheetName val="InventionBio SA "/>
      <sheetName val="EQUES Aktywnego Inwestowa"/>
      <sheetName val="WZÓR"/>
      <sheetName val="Wolne"/>
      <sheetName val="test"/>
      <sheetName val="Zdarze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is treści"/>
      <sheetName val="Beta ETF S&amp;P 500 PLN-Hedg"/>
      <sheetName val="Ryvu Therapeutics"/>
      <sheetName val="Bielenda Kosmetyki Natura"/>
      <sheetName val="Kredyt Inkaso SA 2022"/>
      <sheetName val="Globe Trade Centre SA"/>
      <sheetName val="EQUES Akumulacji Majątku FIZ"/>
      <sheetName val="Less S.A."/>
      <sheetName val="Cloud Technologies"/>
      <sheetName val="Urteste S.A."/>
      <sheetName val="XPlus SA"/>
      <sheetName val="Columbus Energy SA 2022"/>
      <sheetName val="Techland 2022"/>
      <sheetName val="Cloud Technologies SA"/>
      <sheetName val="GI Group Poland S.A."/>
      <sheetName val="DEVELIA SA"/>
      <sheetName val="ManyDev Studio SE"/>
      <sheetName val="EQUES Akcji Sektora Prywa"/>
      <sheetName val="PASSUS"/>
      <sheetName val="BEST SA"/>
      <sheetName val="Ipopema Ekologii i Innowacji"/>
      <sheetName val="COMPREMUM"/>
      <sheetName val="JR Holding ASI"/>
      <sheetName val="Movie Games"/>
      <sheetName val="InventionBio SA "/>
      <sheetName val="EQUES Aktywnego Inwestowa"/>
      <sheetName val="WZÓR"/>
      <sheetName val="Wolne"/>
      <sheetName val="test"/>
      <sheetName val="Zdarzen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darzeni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darzenia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a2" displayName="Tabela2" ref="A1:C90" totalsRowShown="0" tableBorderDxfId="5">
  <autoFilter ref="A1:C90" xr:uid="{00000000-0009-0000-0100-000002000000}"/>
  <tableColumns count="3">
    <tableColumn id="1" xr3:uid="{00000000-0010-0000-0000-000001000000}" name="Kolumna1"/>
    <tableColumn id="2" xr3:uid="{00000000-0010-0000-0000-000002000000}" name="Kolumna2" dataDxfId="4"/>
    <tableColumn id="3" xr3:uid="{00000000-0010-0000-0000-000003000000}" name="Kolumna3" dataDxfId="3">
      <calculatedColumnFormula>B2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Zdarzenia" displayName="Zdarzenia" ref="A1:A7" totalsRowShown="0" headerRowDxfId="2">
  <autoFilter ref="A1:A7" xr:uid="{00000000-0009-0000-0100-000001000000}"/>
  <tableColumns count="1">
    <tableColumn id="1" xr3:uid="{00000000-0010-0000-0100-000001000000}" name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a3" displayName="Tabela3" ref="A12:A17" totalsRowShown="0" dataDxfId="1">
  <autoFilter ref="A12:A17" xr:uid="{00000000-0009-0000-0100-000003000000}"/>
  <tableColumns count="1">
    <tableColumn id="1" xr3:uid="{00000000-0010-0000-0200-000001000000}" name="Sta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1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3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6.bin"/></Relationships>
</file>

<file path=xl/worksheets/_rels/sheet1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7.bin"/></Relationships>
</file>

<file path=xl/worksheets/_rels/sheet1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8.bin"/></Relationships>
</file>

<file path=xl/worksheets/_rels/sheet1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9.bin"/></Relationships>
</file>

<file path=xl/worksheets/_rels/sheet1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0.bin"/></Relationships>
</file>

<file path=xl/worksheets/_rels/sheet1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1.bin"/></Relationships>
</file>

<file path=xl/worksheets/_rels/sheet1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2.bin"/></Relationships>
</file>

<file path=xl/worksheets/_rels/sheet1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3.bin"/></Relationships>
</file>

<file path=xl/worksheets/_rels/sheet1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4.bin"/></Relationships>
</file>

<file path=xl/worksheets/_rels/sheet1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5.bin"/></Relationships>
</file>

<file path=xl/worksheets/_rels/sheet1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6.bin"/></Relationships>
</file>

<file path=xl/worksheets/_rels/sheet1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7.bin"/></Relationships>
</file>

<file path=xl/worksheets/_rels/sheet1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68.bin"/></Relationships>
</file>

<file path=xl/worksheets/_rels/sheet1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9.bin"/></Relationships>
</file>

<file path=xl/worksheets/_rels/sheet1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0.bin"/></Relationships>
</file>

<file path=xl/worksheets/_rels/sheet1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1.bin"/></Relationships>
</file>

<file path=xl/worksheets/_rels/sheet1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3.bin"/></Relationships>
</file>

<file path=xl/worksheets/_rels/sheet1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4.bin"/></Relationships>
</file>

<file path=xl/worksheets/_rels/sheet1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5.bin"/></Relationships>
</file>

<file path=xl/worksheets/_rels/sheet1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6.bin"/></Relationships>
</file>

<file path=xl/worksheets/_rels/sheet1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7.bin"/></Relationships>
</file>

<file path=xl/worksheets/_rels/sheet1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8.bin"/></Relationships>
</file>

<file path=xl/worksheets/_rels/sheet1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9.bin"/></Relationships>
</file>

<file path=xl/worksheets/_rels/sheet1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0.bin"/></Relationships>
</file>

<file path=xl/worksheets/_rels/sheet1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1.bin"/></Relationships>
</file>

<file path=xl/worksheets/_rels/sheet18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8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3.bin"/></Relationships>
</file>

<file path=xl/worksheets/_rels/sheet19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8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J238"/>
  <sheetViews>
    <sheetView showGridLines="0" topLeftCell="A82" zoomScaleNormal="100" workbookViewId="0">
      <selection activeCell="A85" sqref="A85"/>
    </sheetView>
  </sheetViews>
  <sheetFormatPr defaultRowHeight="15" x14ac:dyDescent="0.25"/>
  <cols>
    <col min="1" max="1" width="32.42578125" bestFit="1" customWidth="1"/>
    <col min="4" max="4" width="9.5703125" bestFit="1" customWidth="1"/>
    <col min="7" max="7" width="10.42578125" bestFit="1" customWidth="1"/>
    <col min="9" max="9" width="13" customWidth="1"/>
    <col min="10" max="10" width="9.5703125" bestFit="1" customWidth="1"/>
  </cols>
  <sheetData>
    <row r="3" spans="1:10" ht="26.25" x14ac:dyDescent="0.4">
      <c r="D3" s="266" t="s">
        <v>443</v>
      </c>
    </row>
    <row r="7" spans="1:10" x14ac:dyDescent="0.25">
      <c r="A7" s="289" t="s">
        <v>221</v>
      </c>
    </row>
    <row r="8" spans="1:10" x14ac:dyDescent="0.25">
      <c r="A8" s="289" t="s">
        <v>147</v>
      </c>
    </row>
    <row r="9" spans="1:10" x14ac:dyDescent="0.25">
      <c r="A9" s="289" t="s">
        <v>554</v>
      </c>
    </row>
    <row r="10" spans="1:10" ht="21" x14ac:dyDescent="0.35">
      <c r="A10" s="289" t="s">
        <v>460</v>
      </c>
      <c r="F10" s="264" t="s">
        <v>442</v>
      </c>
    </row>
    <row r="11" spans="1:10" x14ac:dyDescent="0.25">
      <c r="A11" s="289" t="s">
        <v>519</v>
      </c>
    </row>
    <row r="12" spans="1:10" x14ac:dyDescent="0.25">
      <c r="A12" s="289" t="s">
        <v>552</v>
      </c>
      <c r="G12" s="265" t="s">
        <v>600</v>
      </c>
      <c r="J12" t="s">
        <v>441</v>
      </c>
    </row>
    <row r="13" spans="1:10" x14ac:dyDescent="0.25">
      <c r="A13" s="289" t="s">
        <v>513</v>
      </c>
      <c r="G13" s="265"/>
    </row>
    <row r="14" spans="1:10" x14ac:dyDescent="0.25">
      <c r="A14" s="289" t="s">
        <v>141</v>
      </c>
      <c r="G14" s="265" t="s">
        <v>601</v>
      </c>
      <c r="J14" t="s">
        <v>440</v>
      </c>
    </row>
    <row r="15" spans="1:10" x14ac:dyDescent="0.25">
      <c r="A15" s="289" t="s">
        <v>544</v>
      </c>
    </row>
    <row r="16" spans="1:10" x14ac:dyDescent="0.25">
      <c r="A16" s="289" t="s">
        <v>462</v>
      </c>
    </row>
    <row r="17" spans="1:9" x14ac:dyDescent="0.25">
      <c r="A17" s="289" t="s">
        <v>468</v>
      </c>
      <c r="G17" t="s">
        <v>439</v>
      </c>
    </row>
    <row r="18" spans="1:9" x14ac:dyDescent="0.25">
      <c r="A18" s="289" t="s">
        <v>102</v>
      </c>
    </row>
    <row r="19" spans="1:9" x14ac:dyDescent="0.25">
      <c r="A19" s="289" t="s">
        <v>511</v>
      </c>
      <c r="G19" s="206">
        <v>45474</v>
      </c>
      <c r="I19" t="s">
        <v>438</v>
      </c>
    </row>
    <row r="20" spans="1:9" x14ac:dyDescent="0.25">
      <c r="A20" s="289" t="s">
        <v>518</v>
      </c>
      <c r="G20" s="206">
        <v>45555</v>
      </c>
      <c r="I20" t="s">
        <v>437</v>
      </c>
    </row>
    <row r="21" spans="1:9" ht="15.75" thickBot="1" x14ac:dyDescent="0.3">
      <c r="A21" s="289" t="s">
        <v>501</v>
      </c>
      <c r="G21" s="299">
        <f>NETWORKDAYS(G19,G20,Wolne)-1</f>
        <v>58</v>
      </c>
      <c r="I21" t="s">
        <v>436</v>
      </c>
    </row>
    <row r="22" spans="1:9" ht="15.75" thickTop="1" x14ac:dyDescent="0.25">
      <c r="A22" s="289" t="s">
        <v>536</v>
      </c>
    </row>
    <row r="23" spans="1:9" x14ac:dyDescent="0.25">
      <c r="A23" s="289" t="s">
        <v>484</v>
      </c>
    </row>
    <row r="24" spans="1:9" x14ac:dyDescent="0.25">
      <c r="A24" s="289" t="s">
        <v>528</v>
      </c>
    </row>
    <row r="25" spans="1:9" ht="21" x14ac:dyDescent="0.35">
      <c r="A25" s="289" t="s">
        <v>510</v>
      </c>
      <c r="F25" s="264" t="s">
        <v>435</v>
      </c>
    </row>
    <row r="26" spans="1:9" x14ac:dyDescent="0.25">
      <c r="A26" s="289" t="s">
        <v>527</v>
      </c>
    </row>
    <row r="27" spans="1:9" x14ac:dyDescent="0.25">
      <c r="A27" s="289" t="s">
        <v>509</v>
      </c>
      <c r="G27" t="s">
        <v>434</v>
      </c>
    </row>
    <row r="28" spans="1:9" x14ac:dyDescent="0.25">
      <c r="A28" s="289" t="s">
        <v>378</v>
      </c>
    </row>
    <row r="29" spans="1:9" x14ac:dyDescent="0.25">
      <c r="A29" s="289" t="s">
        <v>490</v>
      </c>
      <c r="G29" t="s">
        <v>433</v>
      </c>
    </row>
    <row r="30" spans="1:9" x14ac:dyDescent="0.25">
      <c r="A30" s="289" t="s">
        <v>288</v>
      </c>
    </row>
    <row r="31" spans="1:9" x14ac:dyDescent="0.25">
      <c r="A31" s="289" t="s">
        <v>366</v>
      </c>
    </row>
    <row r="32" spans="1:9" x14ac:dyDescent="0.25">
      <c r="A32" s="289" t="s">
        <v>286</v>
      </c>
    </row>
    <row r="33" spans="1:4" x14ac:dyDescent="0.25">
      <c r="A33" s="289" t="s">
        <v>264</v>
      </c>
    </row>
    <row r="34" spans="1:4" x14ac:dyDescent="0.25">
      <c r="A34" s="289" t="s">
        <v>533</v>
      </c>
    </row>
    <row r="35" spans="1:4" x14ac:dyDescent="0.25">
      <c r="A35" s="289" t="s">
        <v>497</v>
      </c>
    </row>
    <row r="36" spans="1:4" x14ac:dyDescent="0.25">
      <c r="A36" s="289" t="s">
        <v>517</v>
      </c>
    </row>
    <row r="37" spans="1:4" x14ac:dyDescent="0.25">
      <c r="A37" s="289" t="s">
        <v>534</v>
      </c>
      <c r="D37" s="131"/>
    </row>
    <row r="38" spans="1:4" x14ac:dyDescent="0.25">
      <c r="A38" s="289" t="s">
        <v>498</v>
      </c>
    </row>
    <row r="39" spans="1:4" x14ac:dyDescent="0.25">
      <c r="A39" s="289" t="s">
        <v>290</v>
      </c>
      <c r="D39" s="131"/>
    </row>
    <row r="40" spans="1:4" x14ac:dyDescent="0.25">
      <c r="A40" s="289" t="s">
        <v>530</v>
      </c>
    </row>
    <row r="41" spans="1:4" x14ac:dyDescent="0.25">
      <c r="A41" s="289" t="s">
        <v>488</v>
      </c>
    </row>
    <row r="42" spans="1:4" x14ac:dyDescent="0.25">
      <c r="A42" s="289" t="s">
        <v>522</v>
      </c>
    </row>
    <row r="43" spans="1:4" x14ac:dyDescent="0.25">
      <c r="A43" s="289" t="s">
        <v>506</v>
      </c>
    </row>
    <row r="44" spans="1:4" x14ac:dyDescent="0.25">
      <c r="A44" s="289" t="s">
        <v>121</v>
      </c>
    </row>
    <row r="45" spans="1:4" x14ac:dyDescent="0.25">
      <c r="A45" s="289" t="s">
        <v>178</v>
      </c>
    </row>
    <row r="46" spans="1:4" x14ac:dyDescent="0.25">
      <c r="A46" s="289" t="s">
        <v>249</v>
      </c>
    </row>
    <row r="47" spans="1:4" x14ac:dyDescent="0.25">
      <c r="A47" s="289" t="s">
        <v>184</v>
      </c>
    </row>
    <row r="48" spans="1:4" x14ac:dyDescent="0.25">
      <c r="A48" s="289" t="s">
        <v>479</v>
      </c>
    </row>
    <row r="49" spans="1:1" x14ac:dyDescent="0.25">
      <c r="A49" s="289" t="s">
        <v>54</v>
      </c>
    </row>
    <row r="50" spans="1:1" x14ac:dyDescent="0.25">
      <c r="A50" s="289" t="s">
        <v>466</v>
      </c>
    </row>
    <row r="51" spans="1:1" x14ac:dyDescent="0.25">
      <c r="A51" s="289" t="s">
        <v>80</v>
      </c>
    </row>
    <row r="52" spans="1:1" x14ac:dyDescent="0.25">
      <c r="A52" s="289" t="s">
        <v>539</v>
      </c>
    </row>
    <row r="53" spans="1:1" x14ac:dyDescent="0.25">
      <c r="A53" s="289" t="s">
        <v>101</v>
      </c>
    </row>
    <row r="54" spans="1:1" x14ac:dyDescent="0.25">
      <c r="A54" s="289" t="s">
        <v>266</v>
      </c>
    </row>
    <row r="55" spans="1:1" x14ac:dyDescent="0.25">
      <c r="A55" s="289" t="s">
        <v>504</v>
      </c>
    </row>
    <row r="56" spans="1:1" x14ac:dyDescent="0.25">
      <c r="A56" s="289" t="s">
        <v>473</v>
      </c>
    </row>
    <row r="57" spans="1:1" x14ac:dyDescent="0.25">
      <c r="A57" s="289" t="s">
        <v>189</v>
      </c>
    </row>
    <row r="58" spans="1:1" x14ac:dyDescent="0.25">
      <c r="A58" s="289" t="s">
        <v>131</v>
      </c>
    </row>
    <row r="59" spans="1:1" x14ac:dyDescent="0.25">
      <c r="A59" s="289" t="s">
        <v>122</v>
      </c>
    </row>
    <row r="60" spans="1:1" x14ac:dyDescent="0.25">
      <c r="A60" s="289" t="s">
        <v>304</v>
      </c>
    </row>
    <row r="61" spans="1:1" x14ac:dyDescent="0.25">
      <c r="A61" s="289" t="s">
        <v>505</v>
      </c>
    </row>
    <row r="62" spans="1:1" x14ac:dyDescent="0.25">
      <c r="A62" s="289" t="s">
        <v>70</v>
      </c>
    </row>
    <row r="63" spans="1:1" x14ac:dyDescent="0.25">
      <c r="A63" s="289" t="s">
        <v>228</v>
      </c>
    </row>
    <row r="64" spans="1:1" x14ac:dyDescent="0.25">
      <c r="A64" s="289" t="s">
        <v>81</v>
      </c>
    </row>
    <row r="65" spans="1:1" x14ac:dyDescent="0.25">
      <c r="A65" s="289" t="s">
        <v>247</v>
      </c>
    </row>
    <row r="66" spans="1:1" x14ac:dyDescent="0.25">
      <c r="A66" s="289" t="s">
        <v>502</v>
      </c>
    </row>
    <row r="67" spans="1:1" x14ac:dyDescent="0.25">
      <c r="A67" s="289" t="s">
        <v>541</v>
      </c>
    </row>
    <row r="68" spans="1:1" x14ac:dyDescent="0.25">
      <c r="A68" s="289" t="s">
        <v>176</v>
      </c>
    </row>
    <row r="69" spans="1:1" x14ac:dyDescent="0.25">
      <c r="A69" s="289" t="s">
        <v>296</v>
      </c>
    </row>
    <row r="70" spans="1:1" x14ac:dyDescent="0.25">
      <c r="A70" s="289" t="s">
        <v>251</v>
      </c>
    </row>
    <row r="71" spans="1:1" x14ac:dyDescent="0.25">
      <c r="A71" s="289" t="s">
        <v>503</v>
      </c>
    </row>
    <row r="72" spans="1:1" x14ac:dyDescent="0.25">
      <c r="A72" s="289" t="s">
        <v>531</v>
      </c>
    </row>
    <row r="73" spans="1:1" x14ac:dyDescent="0.25">
      <c r="A73" s="289" t="s">
        <v>499</v>
      </c>
    </row>
    <row r="74" spans="1:1" x14ac:dyDescent="0.25">
      <c r="A74" s="289" t="s">
        <v>36</v>
      </c>
    </row>
    <row r="75" spans="1:1" x14ac:dyDescent="0.25">
      <c r="A75" s="289" t="s">
        <v>112</v>
      </c>
    </row>
    <row r="76" spans="1:1" x14ac:dyDescent="0.25">
      <c r="A76" s="289" t="s">
        <v>463</v>
      </c>
    </row>
    <row r="77" spans="1:1" x14ac:dyDescent="0.25">
      <c r="A77" s="289" t="s">
        <v>516</v>
      </c>
    </row>
    <row r="78" spans="1:1" x14ac:dyDescent="0.25">
      <c r="A78" s="289" t="s">
        <v>486</v>
      </c>
    </row>
    <row r="79" spans="1:1" x14ac:dyDescent="0.25">
      <c r="A79" s="289" t="s">
        <v>515</v>
      </c>
    </row>
    <row r="80" spans="1:1" x14ac:dyDescent="0.25">
      <c r="A80" s="289" t="s">
        <v>485</v>
      </c>
    </row>
    <row r="81" spans="1:1" x14ac:dyDescent="0.25">
      <c r="A81" s="289" t="s">
        <v>306</v>
      </c>
    </row>
    <row r="82" spans="1:1" x14ac:dyDescent="0.25">
      <c r="A82" s="289" t="s">
        <v>487</v>
      </c>
    </row>
    <row r="83" spans="1:1" x14ac:dyDescent="0.25">
      <c r="A83" s="289" t="s">
        <v>465</v>
      </c>
    </row>
    <row r="84" spans="1:1" x14ac:dyDescent="0.25">
      <c r="A84" s="289" t="s">
        <v>464</v>
      </c>
    </row>
    <row r="85" spans="1:1" x14ac:dyDescent="0.25">
      <c r="A85" s="289" t="s">
        <v>232</v>
      </c>
    </row>
    <row r="86" spans="1:1" x14ac:dyDescent="0.25">
      <c r="A86" s="289" t="s">
        <v>524</v>
      </c>
    </row>
    <row r="87" spans="1:1" x14ac:dyDescent="0.25">
      <c r="A87" s="289" t="s">
        <v>241</v>
      </c>
    </row>
    <row r="88" spans="1:1" x14ac:dyDescent="0.25">
      <c r="A88" s="289" t="s">
        <v>470</v>
      </c>
    </row>
    <row r="89" spans="1:1" x14ac:dyDescent="0.25">
      <c r="A89" s="289" t="s">
        <v>239</v>
      </c>
    </row>
    <row r="90" spans="1:1" x14ac:dyDescent="0.25">
      <c r="A90" s="289" t="s">
        <v>500</v>
      </c>
    </row>
    <row r="91" spans="1:1" x14ac:dyDescent="0.25">
      <c r="A91" s="289" t="s">
        <v>37</v>
      </c>
    </row>
    <row r="92" spans="1:1" x14ac:dyDescent="0.25">
      <c r="A92" s="289" t="s">
        <v>551</v>
      </c>
    </row>
    <row r="93" spans="1:1" x14ac:dyDescent="0.25">
      <c r="A93" s="289" t="s">
        <v>216</v>
      </c>
    </row>
    <row r="94" spans="1:1" x14ac:dyDescent="0.25">
      <c r="A94" s="289" t="s">
        <v>553</v>
      </c>
    </row>
    <row r="95" spans="1:1" x14ac:dyDescent="0.25">
      <c r="A95" s="289" t="s">
        <v>360</v>
      </c>
    </row>
    <row r="96" spans="1:1" x14ac:dyDescent="0.25">
      <c r="A96" s="289" t="s">
        <v>471</v>
      </c>
    </row>
    <row r="97" spans="1:1" x14ac:dyDescent="0.25">
      <c r="A97" s="289" t="s">
        <v>512</v>
      </c>
    </row>
    <row r="98" spans="1:1" x14ac:dyDescent="0.25">
      <c r="A98" s="289" t="s">
        <v>447</v>
      </c>
    </row>
    <row r="99" spans="1:1" x14ac:dyDescent="0.25">
      <c r="A99" s="289" t="s">
        <v>191</v>
      </c>
    </row>
    <row r="100" spans="1:1" x14ac:dyDescent="0.25">
      <c r="A100" s="289" t="s">
        <v>230</v>
      </c>
    </row>
    <row r="101" spans="1:1" x14ac:dyDescent="0.25">
      <c r="A101" s="289" t="s">
        <v>78</v>
      </c>
    </row>
    <row r="102" spans="1:1" x14ac:dyDescent="0.25">
      <c r="A102" s="289" t="s">
        <v>547</v>
      </c>
    </row>
    <row r="103" spans="1:1" x14ac:dyDescent="0.25">
      <c r="A103" s="289" t="s">
        <v>244</v>
      </c>
    </row>
    <row r="104" spans="1:1" x14ac:dyDescent="0.25">
      <c r="A104" s="289" t="s">
        <v>489</v>
      </c>
    </row>
    <row r="105" spans="1:1" x14ac:dyDescent="0.25">
      <c r="A105" s="289" t="s">
        <v>458</v>
      </c>
    </row>
    <row r="106" spans="1:1" x14ac:dyDescent="0.25">
      <c r="A106" s="289" t="s">
        <v>467</v>
      </c>
    </row>
    <row r="107" spans="1:1" x14ac:dyDescent="0.25">
      <c r="A107" s="289" t="s">
        <v>276</v>
      </c>
    </row>
    <row r="108" spans="1:1" x14ac:dyDescent="0.25">
      <c r="A108" s="289" t="s">
        <v>538</v>
      </c>
    </row>
    <row r="109" spans="1:1" x14ac:dyDescent="0.25">
      <c r="A109" s="289" t="s">
        <v>478</v>
      </c>
    </row>
    <row r="110" spans="1:1" x14ac:dyDescent="0.25">
      <c r="A110" s="289" t="s">
        <v>138</v>
      </c>
    </row>
    <row r="111" spans="1:1" x14ac:dyDescent="0.25">
      <c r="A111" s="289" t="s">
        <v>254</v>
      </c>
    </row>
    <row r="112" spans="1:1" x14ac:dyDescent="0.25">
      <c r="A112" s="289" t="s">
        <v>540</v>
      </c>
    </row>
    <row r="113" spans="1:1" x14ac:dyDescent="0.25">
      <c r="A113" s="289" t="s">
        <v>507</v>
      </c>
    </row>
    <row r="114" spans="1:1" x14ac:dyDescent="0.25">
      <c r="A114" s="289" t="s">
        <v>344</v>
      </c>
    </row>
    <row r="115" spans="1:1" x14ac:dyDescent="0.25">
      <c r="A115" s="289" t="s">
        <v>40</v>
      </c>
    </row>
    <row r="116" spans="1:1" x14ac:dyDescent="0.25">
      <c r="A116" s="289" t="s">
        <v>535</v>
      </c>
    </row>
    <row r="117" spans="1:1" x14ac:dyDescent="0.25">
      <c r="A117" s="289" t="s">
        <v>549</v>
      </c>
    </row>
    <row r="118" spans="1:1" x14ac:dyDescent="0.25">
      <c r="A118" s="289" t="s">
        <v>461</v>
      </c>
    </row>
    <row r="119" spans="1:1" x14ac:dyDescent="0.25">
      <c r="A119" s="289" t="s">
        <v>315</v>
      </c>
    </row>
    <row r="120" spans="1:1" x14ac:dyDescent="0.25">
      <c r="A120" s="289" t="s">
        <v>514</v>
      </c>
    </row>
    <row r="121" spans="1:1" x14ac:dyDescent="0.25">
      <c r="A121" s="289" t="s">
        <v>476</v>
      </c>
    </row>
    <row r="122" spans="1:1" x14ac:dyDescent="0.25">
      <c r="A122" s="289" t="s">
        <v>532</v>
      </c>
    </row>
    <row r="123" spans="1:1" x14ac:dyDescent="0.25">
      <c r="A123" s="289" t="s">
        <v>542</v>
      </c>
    </row>
    <row r="124" spans="1:1" x14ac:dyDescent="0.25">
      <c r="A124" s="289" t="s">
        <v>69</v>
      </c>
    </row>
    <row r="125" spans="1:1" x14ac:dyDescent="0.25">
      <c r="A125" s="289" t="s">
        <v>68</v>
      </c>
    </row>
    <row r="126" spans="1:1" x14ac:dyDescent="0.25">
      <c r="A126" s="289" t="s">
        <v>142</v>
      </c>
    </row>
    <row r="127" spans="1:1" x14ac:dyDescent="0.25">
      <c r="A127" s="289" t="s">
        <v>523</v>
      </c>
    </row>
    <row r="128" spans="1:1" x14ac:dyDescent="0.25">
      <c r="A128" s="289" t="s">
        <v>475</v>
      </c>
    </row>
    <row r="129" spans="1:1" x14ac:dyDescent="0.25">
      <c r="A129" s="289" t="s">
        <v>71</v>
      </c>
    </row>
    <row r="130" spans="1:1" x14ac:dyDescent="0.25">
      <c r="A130" s="289" t="s">
        <v>309</v>
      </c>
    </row>
    <row r="131" spans="1:1" x14ac:dyDescent="0.25">
      <c r="A131" s="289" t="s">
        <v>145</v>
      </c>
    </row>
    <row r="132" spans="1:1" x14ac:dyDescent="0.25">
      <c r="A132" s="289" t="s">
        <v>483</v>
      </c>
    </row>
    <row r="133" spans="1:1" x14ac:dyDescent="0.25">
      <c r="A133" s="289" t="s">
        <v>480</v>
      </c>
    </row>
    <row r="134" spans="1:1" x14ac:dyDescent="0.25">
      <c r="A134" s="289" t="s">
        <v>210</v>
      </c>
    </row>
    <row r="135" spans="1:1" x14ac:dyDescent="0.25">
      <c r="A135" s="289" t="s">
        <v>529</v>
      </c>
    </row>
    <row r="136" spans="1:1" x14ac:dyDescent="0.25">
      <c r="A136" s="289" t="s">
        <v>469</v>
      </c>
    </row>
    <row r="137" spans="1:1" x14ac:dyDescent="0.25">
      <c r="A137" s="289" t="s">
        <v>537</v>
      </c>
    </row>
    <row r="138" spans="1:1" x14ac:dyDescent="0.25">
      <c r="A138" s="289" t="s">
        <v>508</v>
      </c>
    </row>
    <row r="139" spans="1:1" x14ac:dyDescent="0.25">
      <c r="A139" s="289" t="s">
        <v>256</v>
      </c>
    </row>
    <row r="140" spans="1:1" x14ac:dyDescent="0.25">
      <c r="A140" s="289" t="s">
        <v>496</v>
      </c>
    </row>
    <row r="141" spans="1:1" x14ac:dyDescent="0.25">
      <c r="A141" s="289" t="s">
        <v>545</v>
      </c>
    </row>
    <row r="142" spans="1:1" x14ac:dyDescent="0.25">
      <c r="A142" s="289" t="s">
        <v>346</v>
      </c>
    </row>
    <row r="143" spans="1:1" x14ac:dyDescent="0.25">
      <c r="A143" s="289" t="s">
        <v>79</v>
      </c>
    </row>
    <row r="144" spans="1:1" x14ac:dyDescent="0.25">
      <c r="A144" s="289" t="s">
        <v>93</v>
      </c>
    </row>
    <row r="145" spans="1:1" x14ac:dyDescent="0.25">
      <c r="A145" s="289" t="s">
        <v>474</v>
      </c>
    </row>
    <row r="146" spans="1:1" x14ac:dyDescent="0.25">
      <c r="A146" s="289" t="s">
        <v>525</v>
      </c>
    </row>
    <row r="147" spans="1:1" x14ac:dyDescent="0.25">
      <c r="A147" s="289" t="s">
        <v>67</v>
      </c>
    </row>
    <row r="148" spans="1:1" x14ac:dyDescent="0.25">
      <c r="A148" s="289" t="s">
        <v>66</v>
      </c>
    </row>
    <row r="149" spans="1:1" x14ac:dyDescent="0.25">
      <c r="A149" s="289" t="s">
        <v>208</v>
      </c>
    </row>
    <row r="150" spans="1:1" x14ac:dyDescent="0.25">
      <c r="A150" s="289" t="s">
        <v>200</v>
      </c>
    </row>
    <row r="151" spans="1:1" x14ac:dyDescent="0.25">
      <c r="A151" s="289" t="s">
        <v>494</v>
      </c>
    </row>
    <row r="152" spans="1:1" x14ac:dyDescent="0.25">
      <c r="A152" s="289" t="s">
        <v>548</v>
      </c>
    </row>
    <row r="153" spans="1:1" x14ac:dyDescent="0.25">
      <c r="A153" s="289" t="s">
        <v>472</v>
      </c>
    </row>
    <row r="154" spans="1:1" x14ac:dyDescent="0.25">
      <c r="A154" s="289" t="s">
        <v>140</v>
      </c>
    </row>
    <row r="155" spans="1:1" x14ac:dyDescent="0.25">
      <c r="A155" s="289" t="s">
        <v>546</v>
      </c>
    </row>
    <row r="156" spans="1:1" x14ac:dyDescent="0.25">
      <c r="A156" s="289" t="s">
        <v>491</v>
      </c>
    </row>
    <row r="157" spans="1:1" x14ac:dyDescent="0.25">
      <c r="A157" s="289" t="s">
        <v>543</v>
      </c>
    </row>
    <row r="158" spans="1:1" x14ac:dyDescent="0.25">
      <c r="A158" s="289" t="s">
        <v>520</v>
      </c>
    </row>
    <row r="159" spans="1:1" x14ac:dyDescent="0.25">
      <c r="A159" s="289" t="s">
        <v>444</v>
      </c>
    </row>
    <row r="160" spans="1:1" x14ac:dyDescent="0.25">
      <c r="A160" s="289" t="s">
        <v>432</v>
      </c>
    </row>
    <row r="161" spans="1:1" x14ac:dyDescent="0.25">
      <c r="A161" s="289" t="s">
        <v>521</v>
      </c>
    </row>
    <row r="162" spans="1:1" x14ac:dyDescent="0.25">
      <c r="A162" s="289" t="s">
        <v>492</v>
      </c>
    </row>
    <row r="163" spans="1:1" x14ac:dyDescent="0.25">
      <c r="A163" s="289" t="s">
        <v>482</v>
      </c>
    </row>
    <row r="164" spans="1:1" x14ac:dyDescent="0.25">
      <c r="A164" s="289" t="s">
        <v>74</v>
      </c>
    </row>
    <row r="165" spans="1:1" x14ac:dyDescent="0.25">
      <c r="A165" s="289" t="s">
        <v>454</v>
      </c>
    </row>
    <row r="166" spans="1:1" x14ac:dyDescent="0.25">
      <c r="A166" s="289" t="s">
        <v>294</v>
      </c>
    </row>
    <row r="167" spans="1:1" x14ac:dyDescent="0.25">
      <c r="A167" s="289" t="s">
        <v>481</v>
      </c>
    </row>
    <row r="168" spans="1:1" x14ac:dyDescent="0.25">
      <c r="A168" s="289" t="s">
        <v>495</v>
      </c>
    </row>
    <row r="169" spans="1:1" x14ac:dyDescent="0.25">
      <c r="A169" s="289" t="s">
        <v>308</v>
      </c>
    </row>
    <row r="170" spans="1:1" x14ac:dyDescent="0.25">
      <c r="A170" s="289" t="s">
        <v>137</v>
      </c>
    </row>
    <row r="171" spans="1:1" x14ac:dyDescent="0.25">
      <c r="A171" s="289" t="s">
        <v>218</v>
      </c>
    </row>
    <row r="172" spans="1:1" x14ac:dyDescent="0.25">
      <c r="A172" s="289" t="s">
        <v>128</v>
      </c>
    </row>
    <row r="173" spans="1:1" x14ac:dyDescent="0.25">
      <c r="A173" s="289" t="s">
        <v>226</v>
      </c>
    </row>
    <row r="174" spans="1:1" x14ac:dyDescent="0.25">
      <c r="A174" s="289" t="s">
        <v>526</v>
      </c>
    </row>
    <row r="175" spans="1:1" x14ac:dyDescent="0.25">
      <c r="A175" s="289" t="s">
        <v>143</v>
      </c>
    </row>
    <row r="176" spans="1:1" x14ac:dyDescent="0.25">
      <c r="A176" s="289" t="s">
        <v>493</v>
      </c>
    </row>
    <row r="177" spans="1:1" x14ac:dyDescent="0.25">
      <c r="A177" s="289" t="s">
        <v>197</v>
      </c>
    </row>
    <row r="178" spans="1:1" x14ac:dyDescent="0.25">
      <c r="A178" s="289" t="s">
        <v>234</v>
      </c>
    </row>
    <row r="179" spans="1:1" x14ac:dyDescent="0.25">
      <c r="A179" s="289" t="s">
        <v>292</v>
      </c>
    </row>
    <row r="180" spans="1:1" x14ac:dyDescent="0.25">
      <c r="A180" s="289" t="s">
        <v>550</v>
      </c>
    </row>
    <row r="181" spans="1:1" x14ac:dyDescent="0.25">
      <c r="A181" s="289" t="s">
        <v>459</v>
      </c>
    </row>
    <row r="182" spans="1:1" x14ac:dyDescent="0.25">
      <c r="A182" s="289" t="s">
        <v>180</v>
      </c>
    </row>
    <row r="183" spans="1:1" x14ac:dyDescent="0.25">
      <c r="A183" s="289" t="s">
        <v>325</v>
      </c>
    </row>
    <row r="184" spans="1:1" x14ac:dyDescent="0.25">
      <c r="A184" s="289" t="s">
        <v>99</v>
      </c>
    </row>
    <row r="185" spans="1:1" x14ac:dyDescent="0.25">
      <c r="A185" s="289" t="s">
        <v>72</v>
      </c>
    </row>
    <row r="186" spans="1:1" x14ac:dyDescent="0.25">
      <c r="A186" s="289" t="s">
        <v>170</v>
      </c>
    </row>
    <row r="187" spans="1:1" x14ac:dyDescent="0.25">
      <c r="A187" s="289" t="s">
        <v>477</v>
      </c>
    </row>
    <row r="188" spans="1:1" x14ac:dyDescent="0.25">
      <c r="A188" s="289" t="s">
        <v>350</v>
      </c>
    </row>
    <row r="207" spans="1:1" x14ac:dyDescent="0.25">
      <c r="A207" t="s">
        <v>555</v>
      </c>
    </row>
    <row r="208" spans="1:1" x14ac:dyDescent="0.25">
      <c r="A208" t="s">
        <v>556</v>
      </c>
    </row>
    <row r="209" spans="1:1" x14ac:dyDescent="0.25">
      <c r="A209" t="s">
        <v>557</v>
      </c>
    </row>
    <row r="210" spans="1:1" x14ac:dyDescent="0.25">
      <c r="A210" t="s">
        <v>558</v>
      </c>
    </row>
    <row r="211" spans="1:1" x14ac:dyDescent="0.25">
      <c r="A211" t="s">
        <v>559</v>
      </c>
    </row>
    <row r="212" spans="1:1" x14ac:dyDescent="0.25">
      <c r="A212" t="s">
        <v>560</v>
      </c>
    </row>
    <row r="213" spans="1:1" x14ac:dyDescent="0.25">
      <c r="A213" t="s">
        <v>561</v>
      </c>
    </row>
    <row r="214" spans="1:1" x14ac:dyDescent="0.25">
      <c r="A214" t="s">
        <v>562</v>
      </c>
    </row>
    <row r="215" spans="1:1" x14ac:dyDescent="0.25">
      <c r="A215" t="s">
        <v>563</v>
      </c>
    </row>
    <row r="216" spans="1:1" x14ac:dyDescent="0.25">
      <c r="A216" t="s">
        <v>559</v>
      </c>
    </row>
    <row r="217" spans="1:1" x14ac:dyDescent="0.25">
      <c r="A217" t="s">
        <v>564</v>
      </c>
    </row>
    <row r="218" spans="1:1" x14ac:dyDescent="0.25">
      <c r="A218" t="s">
        <v>565</v>
      </c>
    </row>
    <row r="219" spans="1:1" x14ac:dyDescent="0.25">
      <c r="A219" t="s">
        <v>566</v>
      </c>
    </row>
    <row r="220" spans="1:1" x14ac:dyDescent="0.25">
      <c r="A220" t="s">
        <v>567</v>
      </c>
    </row>
    <row r="221" spans="1:1" x14ac:dyDescent="0.25">
      <c r="A221" t="s">
        <v>568</v>
      </c>
    </row>
    <row r="222" spans="1:1" x14ac:dyDescent="0.25">
      <c r="A222" t="s">
        <v>559</v>
      </c>
    </row>
    <row r="223" spans="1:1" x14ac:dyDescent="0.25">
      <c r="A223" t="s">
        <v>569</v>
      </c>
    </row>
    <row r="224" spans="1:1" x14ac:dyDescent="0.25">
      <c r="A224" t="s">
        <v>570</v>
      </c>
    </row>
    <row r="225" spans="1:1" x14ac:dyDescent="0.25">
      <c r="A225" t="s">
        <v>559</v>
      </c>
    </row>
    <row r="226" spans="1:1" x14ac:dyDescent="0.25">
      <c r="A226" t="s">
        <v>571</v>
      </c>
    </row>
    <row r="227" spans="1:1" x14ac:dyDescent="0.25">
      <c r="A227" t="s">
        <v>572</v>
      </c>
    </row>
    <row r="228" spans="1:1" x14ac:dyDescent="0.25">
      <c r="A228" t="s">
        <v>573</v>
      </c>
    </row>
    <row r="229" spans="1:1" x14ac:dyDescent="0.25">
      <c r="A229" t="s">
        <v>559</v>
      </c>
    </row>
    <row r="230" spans="1:1" x14ac:dyDescent="0.25">
      <c r="A230" t="s">
        <v>574</v>
      </c>
    </row>
    <row r="231" spans="1:1" x14ac:dyDescent="0.25">
      <c r="A231" t="s">
        <v>575</v>
      </c>
    </row>
    <row r="232" spans="1:1" x14ac:dyDescent="0.25">
      <c r="A232" t="s">
        <v>576</v>
      </c>
    </row>
    <row r="233" spans="1:1" x14ac:dyDescent="0.25">
      <c r="A233" t="s">
        <v>577</v>
      </c>
    </row>
    <row r="234" spans="1:1" x14ac:dyDescent="0.25">
      <c r="A234" t="s">
        <v>578</v>
      </c>
    </row>
    <row r="235" spans="1:1" x14ac:dyDescent="0.25">
      <c r="A235" t="s">
        <v>579</v>
      </c>
    </row>
    <row r="236" spans="1:1" x14ac:dyDescent="0.25">
      <c r="A236" t="s">
        <v>580</v>
      </c>
    </row>
    <row r="237" spans="1:1" x14ac:dyDescent="0.25">
      <c r="A237" t="s">
        <v>581</v>
      </c>
    </row>
    <row r="238" spans="1:1" x14ac:dyDescent="0.25">
      <c r="A238" t="s">
        <v>582</v>
      </c>
    </row>
  </sheetData>
  <hyperlinks>
    <hyperlink ref="A165" location="'QNA Technology'!A1" display="QNA Technology" xr:uid="{00000000-0004-0000-0000-000000000000}"/>
    <hyperlink ref="A105" location="'Ipopema Benefit 3 FIZ(2024)'!A1" display="Ipopema Benefit 3 FIZ(2024)" xr:uid="{00000000-0004-0000-0000-000001000000}"/>
    <hyperlink ref="A181" location="'Transition Technologies M(2023)'!A1" display="Transition Technologies M(2023)" xr:uid="{00000000-0004-0000-0000-000002000000}"/>
    <hyperlink ref="A10" location="'Alior Bank BPP(2023)'!A1" display="Alior Bank BPP(2023)" xr:uid="{00000000-0004-0000-0000-000003000000}"/>
    <hyperlink ref="A160" location="'PragmaGO 2024 PEOZ'!A1" display="PragmaGO 2024 PEOZ" xr:uid="{00000000-0004-0000-0000-000004000000}"/>
    <hyperlink ref="A159" location="'PragmaGO 2024 PEONZ'!A1" display="PragmaGO 2024 PEONZ" xr:uid="{00000000-0004-0000-0000-000005000000}"/>
    <hyperlink ref="A118" location="'Kruk S.A.(2024)'!A1" display="Kruk S.A.(2024)" xr:uid="{00000000-0004-0000-0000-000006000000}"/>
    <hyperlink ref="A16" location="'Archicom S.A.(2023)'!A1" display="Archicom S.A.(2023)" xr:uid="{00000000-0004-0000-0000-000007000000}"/>
    <hyperlink ref="A76" location="'Eques AI FIZ (2024)'!A1" display="Eques AI FIZ (2024)" xr:uid="{00000000-0004-0000-0000-000008000000}"/>
    <hyperlink ref="A84" location="'Eques ASP FIZ (2024)'!A1" display="Eques ASP FIZ (2024)" xr:uid="{00000000-0004-0000-0000-000009000000}"/>
    <hyperlink ref="A83" location="'Eques AM FIZ (2024)'!A1" display="Eques AM FIZ (2024)" xr:uid="{00000000-0004-0000-0000-00000A000000}"/>
    <hyperlink ref="A50" location="'Bumech (2023)'!A1" display="Bumech (2023)" xr:uid="{00000000-0004-0000-0000-00000B000000}"/>
    <hyperlink ref="A106" location="'Ipopema EiI FIZ(2024'!A1" display="Ipopema EiI FIZ(2024" xr:uid="{00000000-0004-0000-0000-00000C000000}"/>
    <hyperlink ref="A17" location="'BEST (2024)'!A1" display="BEST (2024)" xr:uid="{00000000-0004-0000-0000-00000D000000}"/>
    <hyperlink ref="A136" location="'Olivia Fin(2023)'!A1" display="Olivia Fin(2023)" xr:uid="{00000000-0004-0000-0000-00000E000000}"/>
    <hyperlink ref="A88" location="'FDK Rentier (2024)'!A1" display="FDK Rentier (2024)" xr:uid="{00000000-0004-0000-0000-00000F000000}"/>
    <hyperlink ref="A96" location="'Gi Group Poland (2023)'!A1" display="Gi Group Poland (2023)" xr:uid="{00000000-0004-0000-0000-000010000000}"/>
    <hyperlink ref="A153" location="'Polskie Towarzystwo Wspie(2023)'!A1" display="Polskie Towarzystwo Wspie(2023)" xr:uid="{00000000-0004-0000-0000-000011000000}"/>
    <hyperlink ref="A56" location="'Cavatina Holding (2024)'!A1" display="Cavatina Holding (2024)" xr:uid="{00000000-0004-0000-0000-000012000000}"/>
    <hyperlink ref="A145" location="'Pekao Bank Hipoteczny S.A. (2)'!A1" display="Pekao Bank Hipoteczny S.A. (2)" xr:uid="{00000000-0004-0000-0000-000013000000}"/>
    <hyperlink ref="A128" location="'Millennium BH (2023)'!A1" display="Millennium BH (2023)" xr:uid="{00000000-0004-0000-0000-000014000000}"/>
    <hyperlink ref="A121" location="'Marvipol Development 2023(2023)'!A1" display="Marvipol Development 2023(2023)" xr:uid="{00000000-0004-0000-0000-000015000000}"/>
    <hyperlink ref="A187" location="'WOODPECKER.CO SA'!A1" display="WOODPECKER.CO SA" xr:uid="{00000000-0004-0000-0000-000016000000}"/>
    <hyperlink ref="A109" location="'JR Holding ASI'!A1" display="JR Holding ASI" xr:uid="{00000000-0004-0000-0000-000017000000}"/>
    <hyperlink ref="A48" location="'Bloober Team(2023)'!A1" display="Bloober Team(2023)" xr:uid="{00000000-0004-0000-0000-000018000000}"/>
    <hyperlink ref="A133" location="'Neptis SA(2023)'!A1" display="Neptis SA(2023)" xr:uid="{00000000-0004-0000-0000-000019000000}"/>
    <hyperlink ref="A167" location="'Render Cube(2023)'!A1" display="Render Cube(2023)" xr:uid="{00000000-0004-0000-0000-00001A000000}"/>
    <hyperlink ref="A163" location="'Pure Biologics 2023(2023)'!A1" display="Pure Biologics 2023(2023)" xr:uid="{00000000-0004-0000-0000-00001B000000}"/>
    <hyperlink ref="A132" location="'Murapol S.A.(2023)'!A1" display="Murapol S.A.(2023)" xr:uid="{00000000-0004-0000-0000-00001C000000}"/>
    <hyperlink ref="A23" location="'Beta ETF Nasdaq-100 PLN Hedged '!A1" display="Beta ETF Nasdaq-100 PLN Hedged " xr:uid="{00000000-0004-0000-0000-00001D000000}"/>
    <hyperlink ref="A28" location="'Beta ETF S&amp;P 500 PLN-Hedged'!A1" display="Beta ETF S&amp;P 500 PLN-Hedged" xr:uid="{00000000-0004-0000-0000-00001E000000}"/>
    <hyperlink ref="A80" location="'Eques Aktywnego Inwestowania FI'!A1" display="Eques Aktywnego Inwestowania FI" xr:uid="{00000000-0004-0000-0000-00001F000000}"/>
    <hyperlink ref="A78" location="'Eques Akcji Sektora Prywatnego '!A1" display="Eques Akcji Sektora Prywatnego " xr:uid="{00000000-0004-0000-0000-000020000000}"/>
    <hyperlink ref="A82" location="'Eques Akumulcji Majątku FIZ'!A1" display="Eques Akumulcji Majątku FIZ" xr:uid="{00000000-0004-0000-0000-000021000000}"/>
    <hyperlink ref="A41" location="'Beta ETF WIG20TR(2023)'!A1" display="Beta ETF WIG20TR(2023)" xr:uid="{00000000-0004-0000-0000-000022000000}"/>
    <hyperlink ref="A104" location="'Ipopema Benefit 3 FIZ(2023)'!A1" display="Ipopema Benefit 3 FIZ(2023)" xr:uid="{00000000-0004-0000-0000-000023000000}"/>
    <hyperlink ref="A31" location="'Beta ETF TBSP PFIZ 2023'!A1" display="Beta ETF TBSP PFIZ 2023" xr:uid="{00000000-0004-0000-0000-000024000000}"/>
    <hyperlink ref="A29" location="'Beta ETF sWIG80TR (2023)'!A1" display="Beta ETF sWIG80TR (2023)" xr:uid="{00000000-0004-0000-0000-000025000000}"/>
    <hyperlink ref="A95" location="'Ghelamco Invest sp. z o.o.'!A1" display="Ghelamco Invest sp. z o.o." xr:uid="{00000000-0004-0000-0000-000026000000}"/>
    <hyperlink ref="A156" location="'PragmaGO - obligacje niez(2023)'!A1" display="PragmaGO - obligacje niez(2023)" xr:uid="{00000000-0004-0000-0000-000027000000}"/>
    <hyperlink ref="A162" location="'PragmaGO SA 2023 obligacj(2023)'!A1" display="PragmaGO SA 2023 obligacj(2023)" xr:uid="{00000000-0004-0000-0000-000028000000}"/>
    <hyperlink ref="A176" location="'Starward Industries(2023)'!A1" display="Starward Industries(2023)" xr:uid="{00000000-0004-0000-0000-000029000000}"/>
    <hyperlink ref="A151" location="'Polenergia SA (2)'!A1" display="Polenergia SA (2)" xr:uid="{00000000-0004-0000-0000-00002A000000}"/>
    <hyperlink ref="A188" location="'XPlus SA'!A1" display="XPlus SA" xr:uid="{00000000-0004-0000-0000-00002B000000}"/>
    <hyperlink ref="A168" location="'Ronson Development oblig (2023)'!A1" display="Ronson Development oblig (2023)" xr:uid="{00000000-0004-0000-0000-00002C000000}"/>
    <hyperlink ref="A140" location="'PCC Exol S.A.(2023)'!A1" display="PCC Exol S.A.(2023)" xr:uid="{00000000-0004-0000-0000-00002D000000}"/>
    <hyperlink ref="A142" location="'PCC Rokita S.A. (2023)'!A1" display="PCC Rokita S.A. (2023)" xr:uid="{00000000-0004-0000-0000-00002E000000}"/>
    <hyperlink ref="A114" location="'Kruk (2023)'!A1" display="Kruk (2023)" xr:uid="{00000000-0004-0000-0000-00002F000000}"/>
    <hyperlink ref="A35" location="'Beta ETF WIG20lev Portf(2023)'!A1" display="Beta ETF WIG20lev Portf(2023)" xr:uid="{00000000-0004-0000-0000-000030000000}"/>
    <hyperlink ref="A38" location="'Beta ETF WIG20short Portf(2023)'!A1" display="Beta ETF WIG20short Portf(2023)" xr:uid="{00000000-0004-0000-0000-000031000000}"/>
    <hyperlink ref="A73" location="'Echo Investment SA (oblig(2023)'!A1" display="Echo Investment SA (oblig(2023)" xr:uid="{00000000-0004-0000-0000-000032000000}"/>
    <hyperlink ref="A90" location="'FDK Rentier FIZ (2023)'!A1" display="FDK Rentier FIZ (2023)" xr:uid="{00000000-0004-0000-0000-000033000000}"/>
    <hyperlink ref="A21" location="'Beta ETF mWIG40TR FIZ (2023)'!A1" display="Beta ETF mWIG40TR FIZ (2023)" xr:uid="{00000000-0004-0000-0000-000034000000}"/>
    <hyperlink ref="A66" location="'Dekpol 2023'!A1" display="Dekpol 2023" xr:uid="{00000000-0004-0000-0000-000035000000}"/>
    <hyperlink ref="A71" location="'Drago Entertainment(2023)'!A1" display="Drago Entertainment(2023)" xr:uid="{00000000-0004-0000-0000-000036000000}"/>
    <hyperlink ref="A55" location="'Cavatina Holding (2023-2)'!A1" display="Cavatina Holding (2023-2)" xr:uid="{00000000-0004-0000-0000-000037000000}"/>
    <hyperlink ref="A183" location="'Urteste S.A.'!A1" display="Urteste S.A." xr:uid="{00000000-0004-0000-0000-000038000000}"/>
    <hyperlink ref="A61" location="'Columbus Energy SA 2022'!A1" display="Columbus Energy SA 2022" xr:uid="{00000000-0004-0000-0000-000039000000}"/>
    <hyperlink ref="A43" location="'Beta ETF WIGtech (2023)'!A1" display="Beta ETF WIGtech (2023)" xr:uid="{00000000-0004-0000-0000-00003A000000}"/>
    <hyperlink ref="A113" location="'Kredyt Inkaso SA 2022'!A1" display="Kredyt Inkaso SA 2022" xr:uid="{00000000-0004-0000-0000-00003B000000}"/>
    <hyperlink ref="A119" location="'LESS S.A.'!A1" display="LESS S.A." xr:uid="{00000000-0004-0000-0000-00003C000000}"/>
    <hyperlink ref="A138" location="'PASSUS'!A1" display="PASSUS" xr:uid="{00000000-0004-0000-0000-00003D000000}"/>
    <hyperlink ref="A98" location="'Globe Trade Centre SA'!A1" display="Globe Trade Centre SA" xr:uid="{00000000-0004-0000-0000-00003E000000}"/>
    <hyperlink ref="A169" location="'Ryvu Therapeutics'!A1" display="Ryvu Therapeutics" xr:uid="{00000000-0004-0000-0000-00003F000000}"/>
    <hyperlink ref="A81" location="'EQUES Akumulacji Majątku FIZ'!A1" display="EQUES Akumulacji Majątku FIZ" xr:uid="{00000000-0004-0000-0000-000040000000}"/>
    <hyperlink ref="A60" location="'Cloud Technologies SA'!A1" display="Cloud Technologies SA" xr:uid="{00000000-0004-0000-0000-000041000000}"/>
    <hyperlink ref="A27" location="'Beta ETF S&amp;P 500 PLN-Hedg (2)'!A1" display="Beta ETF S&amp;P 500 PLN-Hedg (2)" xr:uid="{00000000-0004-0000-0000-000042000000}"/>
    <hyperlink ref="A25" location="'Beta ETF Nasdaq-100 PLN-H (2)'!A1" display="Beta ETF Nasdaq-100 PLN-H (2)" xr:uid="{00000000-0004-0000-0000-000043000000}"/>
    <hyperlink ref="A19" location="'BEST SA (2)'!A1" display="BEST SA (2)" xr:uid="{00000000-0004-0000-0000-000044000000}"/>
    <hyperlink ref="A69" location="'DEVELIA SA'!A1" display="DEVELIA SA" xr:uid="{00000000-0004-0000-0000-000045000000}"/>
    <hyperlink ref="A166" location="'Rafako SA'!A1" display="Rafako SA" xr:uid="{00000000-0004-0000-0000-000046000000}"/>
    <hyperlink ref="A179" location="'Tenderhut S.A.'!A1" display="Tenderhut S.A." xr:uid="{00000000-0004-0000-0000-000047000000}"/>
    <hyperlink ref="A39" location="'Beta ETF WIG20TR'!A1" display="Beta ETF WIG20TR" xr:uid="{00000000-0004-0000-0000-000048000000}"/>
    <hyperlink ref="A30" location="'Beta ETF TBSP PFIZ'!A1" display="Beta ETF TBSP PFIZ" xr:uid="{00000000-0004-0000-0000-000049000000}"/>
    <hyperlink ref="A32" location="'Beta ETF uWIG80TR'!A1" display="Beta ETF uWIG80TR" xr:uid="{00000000-0004-0000-0000-00004A000000}"/>
    <hyperlink ref="A97" location="'GI Group Poland S.A.'!A1" display="GI Group Poland S.A." xr:uid="{00000000-0004-0000-0000-00004B000000}"/>
    <hyperlink ref="A13" location="'Alior Bank S.A. obligacje (2022'!A1" display="Alior Bank S.A. obligacje (2022" xr:uid="{00000000-0004-0000-0000-00004C000000}"/>
    <hyperlink ref="A120" location="'Marvipol Development'!A1" display="Marvipol Development" xr:uid="{00000000-0004-0000-0000-00004D000000}"/>
    <hyperlink ref="A115" location="'Kruk S.A.'!A1" display="Kruk S.A." xr:uid="{00000000-0004-0000-0000-00004E000000}"/>
    <hyperlink ref="A79" location="'EQUES Aktywnego Inwestowa'!A1" display="EQUES Aktywnego Inwestowa" xr:uid="{00000000-0004-0000-0000-00004F000000}"/>
    <hyperlink ref="A77" location="'EQUES Akcji Sektora Prywa'!A1" display="EQUES Akcji Sektora Prywa" xr:uid="{00000000-0004-0000-0000-000050000000}"/>
    <hyperlink ref="A54" location="'Caspar Asset Management S.A.'!A1" display="Caspar Asset Management S.A." xr:uid="{00000000-0004-0000-0000-000051000000}"/>
    <hyperlink ref="A36" location="'Beta ETF WIG20short'!A1" display="Beta ETF WIG20short" xr:uid="{00000000-0004-0000-0000-000052000000}"/>
    <hyperlink ref="A33" location="'Beta ETF WIG20lev'!A1" display="Beta ETF WIG20lev" xr:uid="{00000000-0004-0000-0000-000053000000}"/>
    <hyperlink ref="A20" location="'Beta ETF mWIG40TR (2022)'!A1" display="Beta ETF mWIG40TR (2022)" xr:uid="{00000000-0004-0000-0000-000054000000}"/>
    <hyperlink ref="A130" location="'Movie Games'!A1" display="Movie Games" xr:uid="{00000000-0004-0000-0000-000055000000}"/>
    <hyperlink ref="A11" location="'Alior Bank S.A. (BPW)'!A1" display="Alior Bank S.A. (BPW)" xr:uid="{00000000-0004-0000-0000-000056000000}"/>
    <hyperlink ref="A139" location="'PCC Exol S.A.'!A1" display="PCC Exol S.A." xr:uid="{00000000-0004-0000-0000-000057000000}"/>
    <hyperlink ref="A111" location="'Komex SA'!A1" display="Komex SA" xr:uid="{00000000-0004-0000-0000-000058000000}"/>
    <hyperlink ref="A70" location="'Dr Irena Eris S.A.'!A1" display="Dr Irena Eris S.A." xr:uid="{00000000-0004-0000-0000-000059000000}"/>
    <hyperlink ref="A46" location="'Bioceltix'!A1" display="Bioceltix" xr:uid="{00000000-0004-0000-0000-00005A000000}"/>
    <hyperlink ref="A65" location="'DB Energy S.A.'!A1" display="DB Energy S.A." xr:uid="{00000000-0004-0000-0000-00005B000000}"/>
    <hyperlink ref="A103" location="'Ipopema Benefit 3 FIZ'!A1" display="Ipopema Benefit 3 FIZ" xr:uid="{00000000-0004-0000-0000-00005C000000}"/>
    <hyperlink ref="A158" location="'PragmaGO 2022 PONZ'!A1" display="PragmaGO 2022 PONZ" xr:uid="{00000000-0004-0000-0000-00005D000000}"/>
    <hyperlink ref="A161" location="'PragmaGO obligacje 2022 POZ'!A1" display="PragmaGO obligacje 2022 POZ" xr:uid="{00000000-0004-0000-0000-00005E000000}"/>
    <hyperlink ref="A42" location="'Beta ETF WIGtech (2022)'!A1" display="Beta ETF WIGtech (2022)" xr:uid="{00000000-0004-0000-0000-00005F000000}"/>
    <hyperlink ref="A87" location="'ExpertSender SA'!A1" display="ExpertSender SA" xr:uid="{00000000-0004-0000-0000-000060000000}"/>
    <hyperlink ref="A89" location="'FDK Rentier FIZ'!A1" display="FDK Rentier FIZ" xr:uid="{00000000-0004-0000-0000-000061000000}"/>
    <hyperlink ref="A178" location="'T-Bull SA'!A1" display="T-Bull SA" xr:uid="{00000000-0004-0000-0000-000062000000}"/>
    <hyperlink ref="A85" location="'Event Horizon SA'!A1" display="Event Horizon SA" xr:uid="{00000000-0004-0000-0000-000063000000}"/>
    <hyperlink ref="A100" location="'Hub.Tech SA'!A1" display="Hub.Tech SA" xr:uid="{00000000-0004-0000-0000-000064000000}"/>
    <hyperlink ref="A63" location="'Creotech Instruments S.A.'!A1" display="Creotech Instruments S.A." xr:uid="{00000000-0004-0000-0000-000065000000}"/>
    <hyperlink ref="A173" location="'SimFabric S.A. '!A1" display="SimFabric S.A. " xr:uid="{00000000-0004-0000-0000-000066000000}"/>
    <hyperlink ref="A127" location="'Millennium Bank Hipoteczny'!A1" display="Millennium Bank Hipoteczny" xr:uid="{00000000-0004-0000-0000-000067000000}"/>
    <hyperlink ref="A7" location="'3LP'!A1" display="3LP" xr:uid="{00000000-0004-0000-0000-000068000000}"/>
    <hyperlink ref="A171" location="'Scope Fluidics SA'!A1" display="Scope Fluidics SA" xr:uid="{00000000-0004-0000-0000-000069000000}"/>
    <hyperlink ref="A93" location="'Genomtec SA'!A1" display="Genomtec SA" xr:uid="{00000000-0004-0000-0000-00006A000000}"/>
    <hyperlink ref="A86" location="'EXCELLENCE'!A1" display="EXCELLENCE" xr:uid="{00000000-0004-0000-0000-00006B000000}"/>
    <hyperlink ref="A146" location="'PGF Polska Grupa Fotowolt'!A1" display="PGF Polska Grupa Fotowolt" xr:uid="{00000000-0004-0000-0000-00006C000000}"/>
    <hyperlink ref="A134" location="'Novavis Group'!A1" display="Novavis Group" xr:uid="{00000000-0004-0000-0000-00006D000000}"/>
    <hyperlink ref="A149" location="'Pointpack SA'!A1" display="Pointpack SA" xr:uid="{00000000-0004-0000-0000-00006E000000}"/>
    <hyperlink ref="A174" location="'Skotan'!A1" display="Skotan" xr:uid="{00000000-0004-0000-0000-00006F000000}"/>
    <hyperlink ref="A26" location="'BETA ETF S&amp;P 500 PLN-Hedg'!A1" display="BETA ETF S&amp;P 500 PLN-Hedg" xr:uid="{00000000-0004-0000-0000-000070000000}"/>
    <hyperlink ref="A24" location="'Beta ETF Nasdaq-100 PLN-H'!A1" display="Beta ETF Nasdaq-100 PLN-H" xr:uid="{00000000-0004-0000-0000-000071000000}"/>
    <hyperlink ref="A150" location="'Polenergia SA'!A1" display="Polenergia SA" xr:uid="{00000000-0004-0000-0000-000072000000}"/>
    <hyperlink ref="A135" location="'Oferteo 2021'!A1" display="Oferteo 2021" xr:uid="{00000000-0004-0000-0000-000073000000}"/>
    <hyperlink ref="A99" location="'Grupa Pracuj S.A.'!A1" display="Grupa Pracuj S.A." xr:uid="{00000000-0004-0000-0000-000074000000}"/>
    <hyperlink ref="A57" location="'Cavatina Holding (obligacje)'!A1" display="Cavatina Holding (obligacje)" xr:uid="{00000000-0004-0000-0000-000075000000}"/>
    <hyperlink ref="A40" location="'Beta ETF WIG20TR '!A1" display="Beta ETF WIG20TR " xr:uid="{00000000-0004-0000-0000-000076000000}"/>
    <hyperlink ref="A177" location="'STS Holding S.A.'!A1" display="STS Holding S.A." xr:uid="{00000000-0004-0000-0000-000077000000}"/>
    <hyperlink ref="A72" location="'Echo Investment S.A. ( ob'!A1" display="Echo Investment S.A. ( ob" xr:uid="{00000000-0004-0000-0000-000078000000}"/>
    <hyperlink ref="A47" location="'BioMaxima S.A.'!A1" display="BioMaxima S.A." xr:uid="{00000000-0004-0000-0000-000079000000}"/>
    <hyperlink ref="A182" location="'Transition Technologies MS SA'!A1" display="Transition Technologies MS SA" xr:uid="{00000000-0004-0000-0000-00007A000000}"/>
    <hyperlink ref="A45" location="'Bio Planet SA'!A1" display="Bio Planet SA" xr:uid="{00000000-0004-0000-0000-00007B000000}"/>
    <hyperlink ref="A68" location="'DESA S.A.'!A1" display="DESA S.A." xr:uid="{00000000-0004-0000-0000-00007C000000}"/>
    <hyperlink ref="A186" location="'Vortex Energy S.A.'!A1" display="Vortex Energy S.A." xr:uid="{00000000-0004-0000-0000-00007D000000}"/>
    <hyperlink ref="A8" location="'3R Games SA'!A1" display="3R Games SA" xr:uid="{00000000-0004-0000-0000-00007E000000}"/>
    <hyperlink ref="A131" location="'Murapol S.A.'!A1" display="Murapol S.A." xr:uid="{00000000-0004-0000-0000-00007F000000}"/>
    <hyperlink ref="A175" location="'SpyroSoft S.A.'!A1" display="SpyroSoft S.A." xr:uid="{00000000-0004-0000-0000-000080000000}"/>
    <hyperlink ref="A14" location="'ALL IN! GAMES SA'!A1" display="ALL IN! GAMES SA" xr:uid="{00000000-0004-0000-0000-000081000000}"/>
    <hyperlink ref="A126" location="'Metalkas S.A.'!A1" display="Metalkas S.A." xr:uid="{00000000-0004-0000-0000-000082000000}"/>
    <hyperlink ref="A154" location="'Poltreg S.A.'!A1" display="Poltreg S.A." xr:uid="{00000000-0004-0000-0000-000083000000}"/>
    <hyperlink ref="A122" location="'Marvipol Development SA O'!A1" display="Marvipol Development SA O" xr:uid="{00000000-0004-0000-0000-000084000000}"/>
    <hyperlink ref="A110" location="'KG Efekt SA (2021)'!A1" display="KG Efekt SA (2021)" xr:uid="{00000000-0004-0000-0000-000085000000}"/>
    <hyperlink ref="A170" location="'Santander Bank Polska S.A.'!A1" display="Santander Bank Polska S.A." xr:uid="{00000000-0004-0000-0000-000086000000}"/>
    <hyperlink ref="A34" location="'Beta ETF WIG20lev (2021)'!A1" display="Beta ETF WIG20lev (2021)" xr:uid="{00000000-0004-0000-0000-000087000000}"/>
    <hyperlink ref="A37" location="'Beta ETF WIG20short (2021)'!A1" display="Beta ETF WIG20short (2021)" xr:uid="{00000000-0004-0000-0000-000088000000}"/>
    <hyperlink ref="A116" location="'Kruk S.A. (obligacje 2021)'!A1" display="Kruk S.A. (obligacje 2021)" xr:uid="{00000000-0004-0000-0000-000089000000}"/>
    <hyperlink ref="A22" location="'Beta ETF mWIG40TR Portfel'!A1" display="Beta ETF mWIG40TR Portfel" xr:uid="{00000000-0004-0000-0000-00008A000000}"/>
    <hyperlink ref="A137" location="'ONDE SA 2021'!A1" display="ONDE SA 2021" xr:uid="{00000000-0004-0000-0000-00008B000000}"/>
    <hyperlink ref="A108" location="'Ipopema Medycyny i Innowa'!A1" display="Ipopema Medycyny i Innowa" xr:uid="{00000000-0004-0000-0000-00008C000000}"/>
    <hyperlink ref="A58" location="'Cavatina Holding SA'!A1" display="Cavatina Holding SA" xr:uid="{00000000-0004-0000-0000-00008D000000}"/>
    <hyperlink ref="A52" location="'Canal+ Polska SA 2021'!A1" display="Canal+ Polska SA 2021" xr:uid="{00000000-0004-0000-0000-00008E000000}"/>
    <hyperlink ref="A172" location="'Shoper S.A.'!A1" display="Shoper S.A." xr:uid="{00000000-0004-0000-0000-00008F000000}"/>
    <hyperlink ref="A44" location="'Big Cheese Studio S.A. '!A1" display="Big Cheese Studio S.A. " xr:uid="{00000000-0004-0000-0000-000090000000}"/>
    <hyperlink ref="A59" location="'Celon Pharma S.A.'!A1" display="Celon Pharma S.A." xr:uid="{00000000-0004-0000-0000-000091000000}"/>
    <hyperlink ref="A75" location="'Emitel S.A.'!A1" display="Emitel S.A." xr:uid="{00000000-0004-0000-0000-000092000000}"/>
    <hyperlink ref="A18" location="'BEST SA'!A1" display="BEST SA" xr:uid="{00000000-0004-0000-0000-000093000000}"/>
    <hyperlink ref="A112" location="'KREDYT INKASO SA (obligac'!A1" display="KREDYT INKASO SA (obligac" xr:uid="{00000000-0004-0000-0000-000094000000}"/>
    <hyperlink ref="A184" location="'Vercom S.A.'!A1" display="Vercom S.A." xr:uid="{00000000-0004-0000-0000-000095000000}"/>
    <hyperlink ref="A67" location="'Dekpol SA obligacje 2020'!A1" display="Dekpol SA obligacje 2020" xr:uid="{00000000-0004-0000-0000-000096000000}"/>
    <hyperlink ref="A144" location="'Pekao Bank Hipoteczny S.A.'!A1" display="Pekao Bank Hipoteczny S.A." xr:uid="{00000000-0004-0000-0000-000097000000}"/>
    <hyperlink ref="A123" location="'MCI Capital Alternatywna '!A1" display="MCI Capital Alternatywna " xr:uid="{00000000-0004-0000-0000-000098000000}"/>
    <hyperlink ref="A157" location="'PragmaGO (obligacje) 2020'!A1" display="PragmaGO (obligacje) 2020" xr:uid="{00000000-0004-0000-0000-000099000000}"/>
    <hyperlink ref="A53" location="'Captor Therapeutics SA'!A1" display="Captor Therapeutics SA" xr:uid="{00000000-0004-0000-0000-00009A000000}"/>
    <hyperlink ref="A15" location="'Answear.com'!A1" display="Answear.com" xr:uid="{00000000-0004-0000-0000-00009B000000}"/>
    <hyperlink ref="A64" location="'Dadelo S.A.'!A1" display="Dadelo S.A." xr:uid="{00000000-0004-0000-0000-00009C000000}"/>
    <hyperlink ref="A143" location="'PCF Group SA'!A1" display="PCF Group SA" xr:uid="{00000000-0004-0000-0000-00009D000000}"/>
    <hyperlink ref="A101" location="'Huuuge, Inc.'!A1" display="Huuuge, Inc." xr:uid="{00000000-0004-0000-0000-00009E000000}"/>
    <hyperlink ref="A129" location="'Mo-BRUK SA'!A1" display="Mo-BRUK SA" xr:uid="{00000000-0004-0000-0000-00009F000000}"/>
    <hyperlink ref="A148" location="'PKO Leasing SA'!A1" display="PKO Leasing SA" xr:uid="{00000000-0004-0000-0000-0000A0000000}"/>
    <hyperlink ref="A141" location="'PCC MCAA'!A1" display="PCC MCAA" xr:uid="{00000000-0004-0000-0000-0000A1000000}"/>
    <hyperlink ref="A164" location="'Pure Biologics SA'!A1" display="Pure Biologics SA" xr:uid="{00000000-0004-0000-0000-0000A2000000}"/>
    <hyperlink ref="A51" location="'Canal+ Polska S.A.'!A1" display="Canal+ Polska S.A." xr:uid="{00000000-0004-0000-0000-0000A3000000}"/>
    <hyperlink ref="A185" location="'Victoria Dom SA'!A1" display="Victoria Dom SA" xr:uid="{00000000-0004-0000-0000-0000A4000000}"/>
    <hyperlink ref="A62" location="'Creepy Jar S.A.'!A1" display="Creepy Jar S.A." xr:uid="{00000000-0004-0000-0000-0000A5000000}"/>
    <hyperlink ref="A124" location="'MedApp SA'!A1" display="MedApp SA" xr:uid="{00000000-0004-0000-0000-0000A6000000}"/>
    <hyperlink ref="A125" location="'Medinice SA'!A1" display="Medinice SA" xr:uid="{00000000-0004-0000-0000-0000A7000000}"/>
    <hyperlink ref="A147" location="'PKO Bank Hipoteczny SA'!A1" display="PKO Bank Hipoteczny SA" xr:uid="{00000000-0004-0000-0000-0000A8000000}"/>
    <hyperlink ref="A155" location="'Polwax SA'!A1" display="Polwax SA" xr:uid="{00000000-0004-0000-0000-0000A9000000}"/>
    <hyperlink ref="A102" location="'Inventionmed '!A1" display="Inventionmed " xr:uid="{00000000-0004-0000-0000-0000AA000000}"/>
    <hyperlink ref="A152" location="'Polski Bank Komórek Macierzysty'!A1" display="Polski Bank Komórek Macierzysty" xr:uid="{00000000-0004-0000-0000-0000AB000000}"/>
    <hyperlink ref="A117" location="'Kruk S.A. (obligacje) 2020'!A1" display="Kruk S.A. (obligacje) 2020" xr:uid="{00000000-0004-0000-0000-0000AC000000}"/>
    <hyperlink ref="A180" location="'Trakcja'!A1" display="Trakcja" xr:uid="{00000000-0004-0000-0000-0000AD000000}"/>
    <hyperlink ref="A92" location="'Gaming Factory'!A1" display="Gaming Factory" xr:uid="{00000000-0004-0000-0000-0000AE000000}"/>
    <hyperlink ref="A74" location="'Elektrim SA'!A1" display="Elektrim SA" xr:uid="{00000000-0004-0000-0000-0000AF000000}"/>
    <hyperlink ref="A12" location="'Alior Bank S.A. (BPW) 2020'!A1" display="Alior Bank S.A. (BPW) 2020" xr:uid="{00000000-0004-0000-0000-0000B0000000}"/>
    <hyperlink ref="A94" location="'Ghelamco'!A1" display="Ghelamco" xr:uid="{00000000-0004-0000-0000-0000B1000000}"/>
    <hyperlink ref="A9" location="'Alior Bank (obligacje) 2020'!A1" display="Alior Bank (obligacje) 2020" xr:uid="{00000000-0004-0000-0000-0000B2000000}"/>
    <hyperlink ref="A91" location="'Games Operators S.A.'!A1" display="Games Operators S.A." xr:uid="{00000000-0004-0000-0000-0000B3000000}"/>
    <hyperlink ref="A107" location="'Ipopema Ekologii i Innowacji'!A1" display="Ipopema Ekologii i Innowacji" xr:uid="{00000000-0004-0000-0000-0000B4000000}"/>
    <hyperlink ref="A49" location="'Brand 24 SA'!A1" display="Brand 24 SA" xr:uid="{00000000-0004-0000-0000-0000B5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73"/>
  <dimension ref="A1:I211"/>
  <sheetViews>
    <sheetView topLeftCell="A192" zoomScaleNormal="100" zoomScaleSheetLayoutView="160" workbookViewId="0">
      <selection activeCell="E198" sqref="E19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432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209">
        <v>45461</v>
      </c>
      <c r="D8" s="32" t="s">
        <v>6</v>
      </c>
      <c r="E8" s="33"/>
      <c r="F8" s="34"/>
    </row>
    <row r="9" spans="1:9" x14ac:dyDescent="0.25">
      <c r="A9" s="4"/>
      <c r="B9" s="4"/>
      <c r="C9" s="46">
        <v>45475</v>
      </c>
      <c r="D9" s="36"/>
      <c r="E9" s="37">
        <v>10</v>
      </c>
      <c r="F9" s="38"/>
    </row>
    <row r="10" spans="1:9" x14ac:dyDescent="0.25">
      <c r="A10" s="4"/>
      <c r="B10" s="4"/>
      <c r="C10" s="35">
        <v>45489</v>
      </c>
      <c r="D10" s="39"/>
      <c r="E10" s="38"/>
      <c r="F10" s="37">
        <v>10</v>
      </c>
    </row>
    <row r="11" spans="1:9" x14ac:dyDescent="0.25">
      <c r="A11" s="4"/>
      <c r="B11" s="4"/>
      <c r="C11" s="35">
        <v>45499</v>
      </c>
      <c r="D11" s="40"/>
      <c r="E11" s="37">
        <v>8</v>
      </c>
      <c r="F11" s="38"/>
    </row>
    <row r="12" spans="1:9" x14ac:dyDescent="0.25">
      <c r="A12" s="129"/>
      <c r="B12" s="4"/>
      <c r="C12" s="35">
        <v>45506</v>
      </c>
      <c r="D12" s="40"/>
      <c r="E12" s="38"/>
      <c r="F12" s="37">
        <v>5</v>
      </c>
    </row>
    <row r="13" spans="1:9" x14ac:dyDescent="0.25">
      <c r="A13" s="4"/>
      <c r="B13" s="4"/>
      <c r="C13" s="35">
        <v>45513</v>
      </c>
      <c r="D13" s="40"/>
      <c r="E13" s="37">
        <v>5</v>
      </c>
      <c r="F13" s="38"/>
    </row>
    <row r="14" spans="1:9" x14ac:dyDescent="0.25">
      <c r="A14" s="129"/>
      <c r="B14" s="4"/>
      <c r="C14" s="41">
        <v>45527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45540</v>
      </c>
      <c r="D15" s="40"/>
      <c r="E15" s="38">
        <v>9</v>
      </c>
      <c r="F15" s="38"/>
    </row>
    <row r="16" spans="1:9" x14ac:dyDescent="0.25">
      <c r="A16" s="129"/>
      <c r="B16" s="4"/>
      <c r="C16" s="41">
        <v>45544</v>
      </c>
      <c r="D16" s="40"/>
      <c r="E16" s="38"/>
      <c r="F16" s="38">
        <v>2</v>
      </c>
    </row>
    <row r="17" spans="1:6" x14ac:dyDescent="0.25">
      <c r="A17" s="129"/>
      <c r="B17" s="4"/>
      <c r="C17" s="41">
        <v>45552</v>
      </c>
      <c r="D17" s="40" t="s">
        <v>88</v>
      </c>
      <c r="F17" s="38">
        <v>6</v>
      </c>
    </row>
    <row r="18" spans="1:6" x14ac:dyDescent="0.25">
      <c r="A18" s="129"/>
      <c r="B18" s="4"/>
      <c r="C18" s="41">
        <v>45553</v>
      </c>
      <c r="D18" s="40" t="s">
        <v>20</v>
      </c>
      <c r="E18" s="38">
        <v>1</v>
      </c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33</v>
      </c>
      <c r="F21" s="9">
        <f>SUM(F8:F20)</f>
        <v>32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PragmaGO 2024 PEOZ</v>
      </c>
    </row>
    <row r="26" spans="1:6" x14ac:dyDescent="0.25">
      <c r="B26" s="124" t="s">
        <v>109</v>
      </c>
      <c r="C26" s="13" t="s">
        <v>594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209">
        <v>45555</v>
      </c>
      <c r="D30" s="32" t="s">
        <v>6</v>
      </c>
      <c r="E30" s="33"/>
      <c r="F30" s="34"/>
    </row>
    <row r="31" spans="1:6" x14ac:dyDescent="0.25">
      <c r="C31" s="35">
        <v>45561</v>
      </c>
      <c r="D31" s="36" t="s">
        <v>20</v>
      </c>
      <c r="E31" s="37">
        <v>4</v>
      </c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4</v>
      </c>
      <c r="F34" s="62">
        <f>SUM(F30:F33)</f>
        <v>0</v>
      </c>
    </row>
    <row r="36" spans="1:6" ht="39" customHeight="1" x14ac:dyDescent="0.4">
      <c r="A36" s="127" t="s">
        <v>23</v>
      </c>
      <c r="C36" s="2" t="str">
        <f>$C$2</f>
        <v>PragmaGO 2024 PEOZ</v>
      </c>
    </row>
    <row r="37" spans="1:6" x14ac:dyDescent="0.25">
      <c r="B37" s="124" t="s">
        <v>109</v>
      </c>
      <c r="C37" s="13" t="s">
        <v>593</v>
      </c>
    </row>
    <row r="38" spans="1:6" ht="15.75" thickBot="1" x14ac:dyDescent="0.3"/>
    <row r="39" spans="1:6" ht="30" x14ac:dyDescent="0.25">
      <c r="C39" s="319" t="s">
        <v>2</v>
      </c>
      <c r="D39" s="29"/>
      <c r="E39" s="29" t="s">
        <v>3</v>
      </c>
      <c r="F39" s="29" t="s">
        <v>4</v>
      </c>
    </row>
    <row r="40" spans="1:6" ht="15.75" thickBot="1" x14ac:dyDescent="0.3">
      <c r="C40" s="320"/>
      <c r="D40" s="30"/>
      <c r="E40" s="321" t="s">
        <v>9</v>
      </c>
      <c r="F40" s="321"/>
    </row>
    <row r="41" spans="1:6" ht="15.75" thickBot="1" x14ac:dyDescent="0.3">
      <c r="C41" s="209">
        <v>45618</v>
      </c>
      <c r="D41" s="32" t="s">
        <v>6</v>
      </c>
      <c r="E41" s="33"/>
      <c r="F41" s="34"/>
    </row>
    <row r="42" spans="1:6" ht="15.75" thickBot="1" x14ac:dyDescent="0.3">
      <c r="C42" s="209">
        <v>45622</v>
      </c>
      <c r="D42" s="36"/>
      <c r="E42" s="37">
        <v>2</v>
      </c>
      <c r="F42" s="38"/>
    </row>
    <row r="43" spans="1:6" x14ac:dyDescent="0.25">
      <c r="C43" s="209">
        <v>45623</v>
      </c>
      <c r="D43" s="40"/>
      <c r="E43" s="38"/>
      <c r="F43" s="37">
        <v>1</v>
      </c>
    </row>
    <row r="44" spans="1:6" x14ac:dyDescent="0.25">
      <c r="C44" s="41">
        <v>45624</v>
      </c>
      <c r="D44" s="40" t="s">
        <v>20</v>
      </c>
      <c r="E44" s="38">
        <v>1</v>
      </c>
      <c r="F44" s="37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SUM(E41:E45)</f>
        <v>3</v>
      </c>
      <c r="F46" s="62">
        <f>SUM(F41:F45)</f>
        <v>1</v>
      </c>
    </row>
    <row r="48" spans="1:6" ht="26.25" x14ac:dyDescent="0.4">
      <c r="A48" s="127" t="s">
        <v>23</v>
      </c>
      <c r="C48" s="2" t="str">
        <f>$C$2</f>
        <v>PragmaGO 2024 PEOZ</v>
      </c>
    </row>
    <row r="49" spans="1:6" x14ac:dyDescent="0.25">
      <c r="B49" s="124" t="s">
        <v>109</v>
      </c>
      <c r="C49" s="13" t="s">
        <v>592</v>
      </c>
    </row>
    <row r="50" spans="1:6" ht="15.75" thickBot="1" x14ac:dyDescent="0.3"/>
    <row r="51" spans="1:6" ht="30" x14ac:dyDescent="0.25">
      <c r="C51" s="319" t="s">
        <v>2</v>
      </c>
      <c r="D51" s="29"/>
      <c r="E51" s="29" t="s">
        <v>3</v>
      </c>
      <c r="F51" s="29" t="s">
        <v>4</v>
      </c>
    </row>
    <row r="52" spans="1:6" ht="15.75" thickBot="1" x14ac:dyDescent="0.3">
      <c r="C52" s="320"/>
      <c r="D52" s="30"/>
      <c r="E52" s="321" t="s">
        <v>9</v>
      </c>
      <c r="F52" s="321"/>
    </row>
    <row r="53" spans="1:6" ht="15.75" thickBot="1" x14ac:dyDescent="0.3">
      <c r="C53" s="209">
        <v>45629</v>
      </c>
      <c r="D53" s="32" t="s">
        <v>6</v>
      </c>
      <c r="E53" s="33"/>
      <c r="F53" s="34"/>
    </row>
    <row r="54" spans="1:6" x14ac:dyDescent="0.25">
      <c r="C54" s="209">
        <v>45631</v>
      </c>
      <c r="D54" s="36" t="s">
        <v>20</v>
      </c>
      <c r="E54" s="37">
        <v>2</v>
      </c>
      <c r="F54" s="38"/>
    </row>
    <row r="55" spans="1:6" x14ac:dyDescent="0.25">
      <c r="C55" s="24"/>
      <c r="D55" s="25"/>
      <c r="E55" s="26"/>
      <c r="F55" s="26"/>
    </row>
    <row r="56" spans="1:6" x14ac:dyDescent="0.25">
      <c r="C56" s="9" t="s">
        <v>8</v>
      </c>
      <c r="D56" s="9"/>
      <c r="E56" s="62">
        <f>SUM(E53:E55)</f>
        <v>2</v>
      </c>
      <c r="F56" s="62">
        <f>SUM(F53:F55)</f>
        <v>0</v>
      </c>
    </row>
    <row r="58" spans="1:6" ht="26.25" x14ac:dyDescent="0.4">
      <c r="A58" s="127"/>
      <c r="C58" s="2"/>
    </row>
    <row r="59" spans="1:6" ht="26.25" x14ac:dyDescent="0.4">
      <c r="A59" s="127" t="s">
        <v>23</v>
      </c>
      <c r="C59" s="2" t="str">
        <f>$C$2</f>
        <v>PragmaGO 2024 PEOZ</v>
      </c>
    </row>
    <row r="60" spans="1:6" x14ac:dyDescent="0.25">
      <c r="B60" s="124" t="s">
        <v>109</v>
      </c>
      <c r="C60" s="13" t="s">
        <v>595</v>
      </c>
    </row>
    <row r="61" spans="1:6" ht="15.75" thickBot="1" x14ac:dyDescent="0.3"/>
    <row r="62" spans="1:6" ht="30" x14ac:dyDescent="0.25">
      <c r="C62" s="319" t="s">
        <v>2</v>
      </c>
      <c r="D62" s="29"/>
      <c r="E62" s="29" t="s">
        <v>3</v>
      </c>
      <c r="F62" s="29" t="s">
        <v>4</v>
      </c>
    </row>
    <row r="63" spans="1:6" ht="15.75" thickBot="1" x14ac:dyDescent="0.3">
      <c r="C63" s="320"/>
      <c r="D63" s="30"/>
      <c r="E63" s="321" t="s">
        <v>9</v>
      </c>
      <c r="F63" s="321"/>
    </row>
    <row r="64" spans="1:6" x14ac:dyDescent="0.25">
      <c r="C64" s="209">
        <v>45629</v>
      </c>
      <c r="D64" s="32" t="s">
        <v>6</v>
      </c>
      <c r="E64" s="33"/>
      <c r="F64" s="34"/>
    </row>
    <row r="65" spans="1:6" x14ac:dyDescent="0.25">
      <c r="C65" s="35">
        <v>45631</v>
      </c>
      <c r="D65" s="36" t="s">
        <v>20</v>
      </c>
      <c r="E65" s="37">
        <v>2</v>
      </c>
      <c r="F65" s="38"/>
    </row>
    <row r="66" spans="1:6" x14ac:dyDescent="0.25">
      <c r="C66" s="41"/>
      <c r="D66" s="40"/>
      <c r="E66" s="38"/>
      <c r="F66" s="37"/>
    </row>
    <row r="67" spans="1:6" x14ac:dyDescent="0.25">
      <c r="C67" s="24"/>
      <c r="D67" s="25"/>
      <c r="E67" s="26"/>
      <c r="F67" s="26"/>
    </row>
    <row r="68" spans="1:6" x14ac:dyDescent="0.25">
      <c r="C68" s="9" t="s">
        <v>8</v>
      </c>
      <c r="D68" s="9"/>
      <c r="E68" s="62">
        <f>SUM(E64:E67)</f>
        <v>2</v>
      </c>
      <c r="F68" s="62">
        <f>SUM(F64:F67)</f>
        <v>0</v>
      </c>
    </row>
    <row r="71" spans="1:6" ht="26.25" x14ac:dyDescent="0.4">
      <c r="A71" s="127" t="s">
        <v>23</v>
      </c>
      <c r="C71" s="2" t="str">
        <f>$C$2</f>
        <v>PragmaGO 2024 PEOZ</v>
      </c>
    </row>
    <row r="72" spans="1:6" x14ac:dyDescent="0.25">
      <c r="B72" s="124" t="s">
        <v>109</v>
      </c>
      <c r="C72" s="13" t="s">
        <v>596</v>
      </c>
    </row>
    <row r="73" spans="1:6" ht="15.75" thickBot="1" x14ac:dyDescent="0.3"/>
    <row r="74" spans="1:6" ht="30" x14ac:dyDescent="0.25">
      <c r="C74" s="319" t="s">
        <v>2</v>
      </c>
      <c r="D74" s="29"/>
      <c r="E74" s="29" t="s">
        <v>3</v>
      </c>
      <c r="F74" s="29" t="s">
        <v>4</v>
      </c>
    </row>
    <row r="75" spans="1:6" ht="15.75" thickBot="1" x14ac:dyDescent="0.3">
      <c r="C75" s="320"/>
      <c r="D75" s="30"/>
      <c r="E75" s="321" t="s">
        <v>9</v>
      </c>
      <c r="F75" s="321"/>
    </row>
    <row r="76" spans="1:6" ht="15.75" thickBot="1" x14ac:dyDescent="0.3">
      <c r="C76" s="209">
        <v>45632</v>
      </c>
      <c r="D76" s="32" t="s">
        <v>6</v>
      </c>
      <c r="E76" s="33"/>
      <c r="F76" s="34"/>
    </row>
    <row r="77" spans="1:6" ht="15.75" thickBot="1" x14ac:dyDescent="0.3">
      <c r="C77" s="209">
        <v>45636</v>
      </c>
      <c r="D77" s="68" t="s">
        <v>88</v>
      </c>
      <c r="E77" s="69"/>
      <c r="F77" s="120">
        <v>2</v>
      </c>
    </row>
    <row r="78" spans="1:6" x14ac:dyDescent="0.25">
      <c r="C78" s="209">
        <v>45637</v>
      </c>
      <c r="D78" s="36" t="s">
        <v>20</v>
      </c>
      <c r="E78" s="37">
        <v>1</v>
      </c>
      <c r="F78" s="38"/>
    </row>
    <row r="79" spans="1:6" x14ac:dyDescent="0.25">
      <c r="C79" s="24"/>
      <c r="D79" s="25"/>
      <c r="E79" s="26"/>
      <c r="F79" s="26"/>
    </row>
    <row r="80" spans="1:6" x14ac:dyDescent="0.25">
      <c r="C80" s="9" t="s">
        <v>8</v>
      </c>
      <c r="D80" s="9"/>
      <c r="E80" s="62">
        <f>SUM(E76:E79)</f>
        <v>1</v>
      </c>
      <c r="F80" s="62">
        <f>SUM(F76:F79)</f>
        <v>2</v>
      </c>
    </row>
    <row r="82" spans="1:6" ht="26.25" x14ac:dyDescent="0.4">
      <c r="A82" s="127" t="s">
        <v>23</v>
      </c>
      <c r="C82" s="2" t="str">
        <f>$C$2</f>
        <v>PragmaGO 2024 PEOZ</v>
      </c>
    </row>
    <row r="83" spans="1:6" x14ac:dyDescent="0.25">
      <c r="B83" s="124" t="s">
        <v>109</v>
      </c>
      <c r="C83" s="13" t="s">
        <v>597</v>
      </c>
    </row>
    <row r="84" spans="1:6" ht="15.75" thickBot="1" x14ac:dyDescent="0.3"/>
    <row r="85" spans="1:6" ht="30" x14ac:dyDescent="0.25">
      <c r="C85" s="319" t="s">
        <v>2</v>
      </c>
      <c r="D85" s="29"/>
      <c r="E85" s="29" t="s">
        <v>3</v>
      </c>
      <c r="F85" s="29" t="s">
        <v>4</v>
      </c>
    </row>
    <row r="86" spans="1:6" ht="15.75" thickBot="1" x14ac:dyDescent="0.3">
      <c r="C86" s="320"/>
      <c r="D86" s="30"/>
      <c r="E86" s="321" t="s">
        <v>9</v>
      </c>
      <c r="F86" s="321"/>
    </row>
    <row r="87" spans="1:6" ht="15.75" thickBot="1" x14ac:dyDescent="0.3">
      <c r="C87" s="209">
        <v>45629</v>
      </c>
      <c r="D87" s="32" t="s">
        <v>6</v>
      </c>
      <c r="E87" s="33"/>
      <c r="F87" s="34"/>
    </row>
    <row r="88" spans="1:6" x14ac:dyDescent="0.25">
      <c r="C88" s="209">
        <v>45631</v>
      </c>
      <c r="D88" s="36"/>
      <c r="E88" s="37">
        <v>2</v>
      </c>
      <c r="F88" s="38"/>
    </row>
    <row r="89" spans="1:6" x14ac:dyDescent="0.25">
      <c r="C89" s="24"/>
      <c r="D89" s="25"/>
      <c r="E89" s="26"/>
      <c r="F89" s="26"/>
    </row>
    <row r="90" spans="1:6" x14ac:dyDescent="0.25">
      <c r="C90" s="9" t="s">
        <v>8</v>
      </c>
      <c r="D90" s="9"/>
      <c r="E90" s="62">
        <f>SUM(E87:E89)</f>
        <v>2</v>
      </c>
      <c r="F90" s="62">
        <f>SUM(F87:F89)</f>
        <v>0</v>
      </c>
    </row>
    <row r="93" spans="1:6" ht="26.25" x14ac:dyDescent="0.4">
      <c r="A93" s="127" t="s">
        <v>23</v>
      </c>
      <c r="C93" s="2" t="str">
        <f>$C$2</f>
        <v>PragmaGO 2024 PEOZ</v>
      </c>
    </row>
    <row r="94" spans="1:6" x14ac:dyDescent="0.25">
      <c r="B94" s="124" t="s">
        <v>109</v>
      </c>
      <c r="C94" s="13" t="s">
        <v>599</v>
      </c>
    </row>
    <row r="95" spans="1:6" ht="15.75" thickBot="1" x14ac:dyDescent="0.3"/>
    <row r="96" spans="1:6" ht="30" x14ac:dyDescent="0.25">
      <c r="C96" s="319" t="s">
        <v>2</v>
      </c>
      <c r="D96" s="29"/>
      <c r="E96" s="29" t="s">
        <v>3</v>
      </c>
      <c r="F96" s="29" t="s">
        <v>4</v>
      </c>
    </row>
    <row r="97" spans="1:6" ht="15.75" thickBot="1" x14ac:dyDescent="0.3">
      <c r="C97" s="320"/>
      <c r="D97" s="30"/>
      <c r="E97" s="321" t="s">
        <v>9</v>
      </c>
      <c r="F97" s="321"/>
    </row>
    <row r="98" spans="1:6" ht="15.75" thickBot="1" x14ac:dyDescent="0.3">
      <c r="C98" s="209">
        <v>45691</v>
      </c>
      <c r="D98" s="32" t="s">
        <v>6</v>
      </c>
      <c r="E98" s="33"/>
      <c r="F98" s="34"/>
    </row>
    <row r="99" spans="1:6" x14ac:dyDescent="0.25">
      <c r="C99" s="209">
        <v>45694</v>
      </c>
      <c r="D99" s="36" t="s">
        <v>20</v>
      </c>
      <c r="E99" s="33">
        <v>3</v>
      </c>
      <c r="F99" s="38"/>
    </row>
    <row r="100" spans="1:6" x14ac:dyDescent="0.25">
      <c r="C100" s="24"/>
      <c r="D100" s="25"/>
      <c r="E100" s="26"/>
      <c r="F100" s="26"/>
    </row>
    <row r="101" spans="1:6" x14ac:dyDescent="0.25">
      <c r="C101" s="9" t="s">
        <v>8</v>
      </c>
      <c r="D101" s="9"/>
      <c r="E101" s="62">
        <f>SUM(E98:E100)</f>
        <v>3</v>
      </c>
      <c r="F101" s="62">
        <f>SUM(F98:F100)</f>
        <v>0</v>
      </c>
    </row>
    <row r="104" spans="1:6" ht="26.25" x14ac:dyDescent="0.4">
      <c r="A104" s="127" t="s">
        <v>23</v>
      </c>
      <c r="C104" s="2" t="str">
        <f>$C$2</f>
        <v>PragmaGO 2024 PEOZ</v>
      </c>
    </row>
    <row r="105" spans="1:6" x14ac:dyDescent="0.25">
      <c r="B105" s="124" t="s">
        <v>109</v>
      </c>
      <c r="C105" s="13" t="s">
        <v>604</v>
      </c>
    </row>
    <row r="106" spans="1:6" ht="15.75" thickBot="1" x14ac:dyDescent="0.3"/>
    <row r="107" spans="1:6" ht="30" x14ac:dyDescent="0.25">
      <c r="C107" s="319" t="s">
        <v>2</v>
      </c>
      <c r="D107" s="29"/>
      <c r="E107" s="29" t="s">
        <v>3</v>
      </c>
      <c r="F107" s="29" t="s">
        <v>4</v>
      </c>
    </row>
    <row r="108" spans="1:6" ht="15.75" thickBot="1" x14ac:dyDescent="0.3">
      <c r="C108" s="320"/>
      <c r="D108" s="30"/>
      <c r="E108" s="321" t="s">
        <v>9</v>
      </c>
      <c r="F108" s="321"/>
    </row>
    <row r="109" spans="1:6" ht="15.75" thickBot="1" x14ac:dyDescent="0.3">
      <c r="C109" s="209">
        <v>45736</v>
      </c>
      <c r="D109" s="32" t="s">
        <v>6</v>
      </c>
      <c r="E109" s="33"/>
      <c r="F109" s="34"/>
    </row>
    <row r="110" spans="1:6" ht="15.75" thickBot="1" x14ac:dyDescent="0.3">
      <c r="C110" s="209">
        <v>45740</v>
      </c>
      <c r="D110" s="68" t="s">
        <v>88</v>
      </c>
      <c r="E110" s="33"/>
      <c r="F110" s="120">
        <v>2</v>
      </c>
    </row>
    <row r="111" spans="1:6" x14ac:dyDescent="0.25">
      <c r="C111" s="209">
        <v>45740</v>
      </c>
      <c r="D111" s="36" t="s">
        <v>20</v>
      </c>
      <c r="E111" s="33">
        <v>0</v>
      </c>
      <c r="F111" s="38"/>
    </row>
    <row r="112" spans="1:6" x14ac:dyDescent="0.25">
      <c r="C112" s="24"/>
      <c r="D112" s="25"/>
      <c r="E112" s="26"/>
      <c r="F112" s="26"/>
    </row>
    <row r="113" spans="1:6" x14ac:dyDescent="0.25">
      <c r="C113" s="9" t="s">
        <v>8</v>
      </c>
      <c r="D113" s="9"/>
      <c r="E113" s="62">
        <f>SUM(E109:E112)</f>
        <v>0</v>
      </c>
      <c r="F113" s="62">
        <f>SUM(F109:F112)</f>
        <v>2</v>
      </c>
    </row>
    <row r="116" spans="1:6" ht="26.25" x14ac:dyDescent="0.4">
      <c r="A116" s="127" t="s">
        <v>23</v>
      </c>
      <c r="C116" s="2" t="str">
        <f>$C$2</f>
        <v>PragmaGO 2024 PEOZ</v>
      </c>
    </row>
    <row r="117" spans="1:6" x14ac:dyDescent="0.25">
      <c r="B117" s="124" t="s">
        <v>109</v>
      </c>
      <c r="C117" s="13" t="s">
        <v>603</v>
      </c>
    </row>
    <row r="118" spans="1:6" ht="15.75" thickBot="1" x14ac:dyDescent="0.3"/>
    <row r="119" spans="1:6" ht="30" x14ac:dyDescent="0.25">
      <c r="C119" s="319" t="s">
        <v>2</v>
      </c>
      <c r="D119" s="29"/>
      <c r="E119" s="29" t="s">
        <v>3</v>
      </c>
      <c r="F119" s="29" t="s">
        <v>4</v>
      </c>
    </row>
    <row r="120" spans="1:6" ht="15.75" thickBot="1" x14ac:dyDescent="0.3">
      <c r="C120" s="320"/>
      <c r="D120" s="30"/>
      <c r="E120" s="321" t="s">
        <v>9</v>
      </c>
      <c r="F120" s="321"/>
    </row>
    <row r="121" spans="1:6" ht="15.75" thickBot="1" x14ac:dyDescent="0.3">
      <c r="C121" s="209">
        <v>45736</v>
      </c>
      <c r="D121" s="32" t="s">
        <v>6</v>
      </c>
      <c r="E121" s="33"/>
      <c r="F121" s="34"/>
    </row>
    <row r="122" spans="1:6" x14ac:dyDescent="0.25">
      <c r="C122" s="209">
        <v>45740</v>
      </c>
      <c r="D122" s="36" t="s">
        <v>20</v>
      </c>
      <c r="E122" s="37">
        <v>2</v>
      </c>
      <c r="F122" s="38"/>
    </row>
    <row r="123" spans="1:6" x14ac:dyDescent="0.25">
      <c r="C123" s="24"/>
      <c r="D123" s="25"/>
      <c r="E123" s="26"/>
      <c r="F123" s="26"/>
    </row>
    <row r="124" spans="1:6" x14ac:dyDescent="0.25">
      <c r="C124" s="9" t="s">
        <v>8</v>
      </c>
      <c r="D124" s="9"/>
      <c r="E124" s="62">
        <f>SUM(E121:E123)</f>
        <v>2</v>
      </c>
      <c r="F124" s="62">
        <f>SUM(F121:F123)</f>
        <v>0</v>
      </c>
    </row>
    <row r="126" spans="1:6" ht="26.25" x14ac:dyDescent="0.4">
      <c r="A126" s="127" t="s">
        <v>23</v>
      </c>
      <c r="C126" s="2" t="str">
        <f>$C$2</f>
        <v>PragmaGO 2024 PEOZ</v>
      </c>
    </row>
    <row r="127" spans="1:6" x14ac:dyDescent="0.25">
      <c r="B127" s="124" t="s">
        <v>109</v>
      </c>
      <c r="C127" s="13" t="s">
        <v>605</v>
      </c>
    </row>
    <row r="128" spans="1:6" ht="15.75" thickBot="1" x14ac:dyDescent="0.3"/>
    <row r="129" spans="1:6" ht="30" x14ac:dyDescent="0.25">
      <c r="C129" s="319" t="s">
        <v>2</v>
      </c>
      <c r="D129" s="29"/>
      <c r="E129" s="29" t="s">
        <v>3</v>
      </c>
      <c r="F129" s="29" t="s">
        <v>4</v>
      </c>
    </row>
    <row r="130" spans="1:6" ht="15.75" thickBot="1" x14ac:dyDescent="0.3">
      <c r="C130" s="320"/>
      <c r="D130" s="30"/>
      <c r="E130" s="321" t="s">
        <v>9</v>
      </c>
      <c r="F130" s="321"/>
    </row>
    <row r="131" spans="1:6" ht="15.75" thickBot="1" x14ac:dyDescent="0.3">
      <c r="C131" s="209">
        <v>45758</v>
      </c>
      <c r="D131" s="32" t="s">
        <v>6</v>
      </c>
      <c r="E131" s="33"/>
      <c r="F131" s="34"/>
    </row>
    <row r="132" spans="1:6" x14ac:dyDescent="0.25">
      <c r="C132" s="209">
        <v>45761</v>
      </c>
      <c r="D132" s="36" t="s">
        <v>20</v>
      </c>
      <c r="E132" s="37">
        <v>1</v>
      </c>
      <c r="F132" s="38"/>
    </row>
    <row r="133" spans="1:6" x14ac:dyDescent="0.25">
      <c r="C133" s="24"/>
      <c r="D133" s="25"/>
      <c r="E133" s="26"/>
      <c r="F133" s="26"/>
    </row>
    <row r="134" spans="1:6" x14ac:dyDescent="0.25">
      <c r="C134" s="9" t="s">
        <v>8</v>
      </c>
      <c r="D134" s="9"/>
      <c r="E134" s="62">
        <v>1</v>
      </c>
      <c r="F134" s="62">
        <f>SUM(F131:F133)</f>
        <v>0</v>
      </c>
    </row>
    <row r="136" spans="1:6" ht="26.25" x14ac:dyDescent="0.4">
      <c r="A136" s="127" t="s">
        <v>23</v>
      </c>
      <c r="C136" s="2" t="str">
        <f>$C$2</f>
        <v>PragmaGO 2024 PEOZ</v>
      </c>
    </row>
    <row r="137" spans="1:6" x14ac:dyDescent="0.25">
      <c r="B137" s="124" t="s">
        <v>109</v>
      </c>
      <c r="C137" s="13" t="s">
        <v>606</v>
      </c>
    </row>
    <row r="138" spans="1:6" ht="15.75" thickBot="1" x14ac:dyDescent="0.3"/>
    <row r="139" spans="1:6" ht="30" x14ac:dyDescent="0.25">
      <c r="C139" s="319" t="s">
        <v>2</v>
      </c>
      <c r="D139" s="29"/>
      <c r="E139" s="29" t="s">
        <v>3</v>
      </c>
      <c r="F139" s="29" t="s">
        <v>4</v>
      </c>
    </row>
    <row r="140" spans="1:6" ht="15.75" thickBot="1" x14ac:dyDescent="0.3">
      <c r="C140" s="320"/>
      <c r="D140" s="30"/>
      <c r="E140" s="321" t="s">
        <v>9</v>
      </c>
      <c r="F140" s="321"/>
    </row>
    <row r="141" spans="1:6" ht="15.75" thickBot="1" x14ac:dyDescent="0.3">
      <c r="C141" s="209">
        <v>45763</v>
      </c>
      <c r="D141" s="32" t="s">
        <v>6</v>
      </c>
      <c r="E141" s="33"/>
      <c r="F141" s="34"/>
    </row>
    <row r="142" spans="1:6" x14ac:dyDescent="0.25">
      <c r="C142" s="209">
        <v>45769</v>
      </c>
      <c r="D142" s="36" t="s">
        <v>20</v>
      </c>
      <c r="E142" s="37">
        <v>3</v>
      </c>
      <c r="F142" s="38"/>
    </row>
    <row r="143" spans="1:6" x14ac:dyDescent="0.25">
      <c r="C143" s="24"/>
      <c r="D143" s="25"/>
      <c r="E143" s="26"/>
      <c r="F143" s="26"/>
    </row>
    <row r="144" spans="1:6" x14ac:dyDescent="0.25">
      <c r="C144" s="9" t="s">
        <v>8</v>
      </c>
      <c r="D144" s="9"/>
      <c r="E144" s="62">
        <v>3</v>
      </c>
      <c r="F144" s="62">
        <f>SUM(F141:F143)</f>
        <v>0</v>
      </c>
    </row>
    <row r="147" spans="1:6" ht="26.25" x14ac:dyDescent="0.4">
      <c r="A147" s="127" t="s">
        <v>23</v>
      </c>
      <c r="C147" s="2" t="str">
        <f>$C$2</f>
        <v>PragmaGO 2024 PEOZ</v>
      </c>
    </row>
    <row r="148" spans="1:6" x14ac:dyDescent="0.25">
      <c r="B148" s="124" t="s">
        <v>109</v>
      </c>
      <c r="C148" s="13" t="s">
        <v>607</v>
      </c>
    </row>
    <row r="149" spans="1:6" ht="15.75" thickBot="1" x14ac:dyDescent="0.3"/>
    <row r="150" spans="1:6" ht="30" x14ac:dyDescent="0.25">
      <c r="C150" s="319" t="s">
        <v>2</v>
      </c>
      <c r="D150" s="29"/>
      <c r="E150" s="29" t="s">
        <v>3</v>
      </c>
      <c r="F150" s="29" t="s">
        <v>4</v>
      </c>
    </row>
    <row r="151" spans="1:6" ht="15.75" thickBot="1" x14ac:dyDescent="0.3">
      <c r="C151" s="320"/>
      <c r="D151" s="30"/>
      <c r="E151" s="321" t="s">
        <v>9</v>
      </c>
      <c r="F151" s="321"/>
    </row>
    <row r="152" spans="1:6" ht="15.75" thickBot="1" x14ac:dyDescent="0.3">
      <c r="C152" s="209">
        <v>45763</v>
      </c>
      <c r="D152" s="32" t="s">
        <v>6</v>
      </c>
      <c r="E152" s="33"/>
      <c r="F152" s="34"/>
    </row>
    <row r="153" spans="1:6" x14ac:dyDescent="0.25">
      <c r="C153" s="209">
        <v>45769</v>
      </c>
      <c r="D153" s="36" t="s">
        <v>20</v>
      </c>
      <c r="E153" s="33">
        <v>3</v>
      </c>
      <c r="F153" s="38"/>
    </row>
    <row r="154" spans="1:6" x14ac:dyDescent="0.25">
      <c r="C154" s="24"/>
      <c r="D154" s="25"/>
      <c r="E154" s="26"/>
      <c r="F154" s="26"/>
    </row>
    <row r="155" spans="1:6" x14ac:dyDescent="0.25">
      <c r="C155" s="9" t="s">
        <v>8</v>
      </c>
      <c r="D155" s="9"/>
      <c r="E155" s="62">
        <f>SUM(E152:E154)</f>
        <v>3</v>
      </c>
      <c r="F155" s="62">
        <f>SUM(F152:F154)</f>
        <v>0</v>
      </c>
    </row>
    <row r="158" spans="1:6" ht="26.25" x14ac:dyDescent="0.4">
      <c r="A158" s="127" t="s">
        <v>23</v>
      </c>
      <c r="C158" s="2" t="str">
        <f>$C$2</f>
        <v>PragmaGO 2024 PEOZ</v>
      </c>
    </row>
    <row r="159" spans="1:6" x14ac:dyDescent="0.25">
      <c r="B159" s="124" t="s">
        <v>109</v>
      </c>
      <c r="C159" s="13" t="s">
        <v>608</v>
      </c>
    </row>
    <row r="160" spans="1:6" ht="15.75" thickBot="1" x14ac:dyDescent="0.3"/>
    <row r="161" spans="2:6" ht="30" x14ac:dyDescent="0.25">
      <c r="C161" s="319" t="s">
        <v>2</v>
      </c>
      <c r="D161" s="29"/>
      <c r="E161" s="29" t="s">
        <v>3</v>
      </c>
      <c r="F161" s="29" t="s">
        <v>4</v>
      </c>
    </row>
    <row r="162" spans="2:6" ht="15.75" thickBot="1" x14ac:dyDescent="0.3">
      <c r="C162" s="320"/>
      <c r="D162" s="30"/>
      <c r="E162" s="321" t="s">
        <v>9</v>
      </c>
      <c r="F162" s="321"/>
    </row>
    <row r="163" spans="2:6" ht="15.75" thickBot="1" x14ac:dyDescent="0.3">
      <c r="C163" s="209">
        <v>45772</v>
      </c>
      <c r="D163" s="32" t="s">
        <v>6</v>
      </c>
      <c r="E163" s="33"/>
      <c r="F163" s="34"/>
    </row>
    <row r="164" spans="2:6" x14ac:dyDescent="0.25">
      <c r="C164" s="209">
        <v>45776</v>
      </c>
      <c r="D164" s="36" t="s">
        <v>20</v>
      </c>
      <c r="E164" s="37">
        <v>2</v>
      </c>
      <c r="F164" s="38"/>
    </row>
    <row r="165" spans="2:6" x14ac:dyDescent="0.25">
      <c r="C165" s="24"/>
      <c r="D165" s="25"/>
      <c r="E165" s="26"/>
      <c r="F165" s="26"/>
    </row>
    <row r="166" spans="2:6" x14ac:dyDescent="0.25">
      <c r="C166" s="9" t="s">
        <v>8</v>
      </c>
      <c r="D166" s="9"/>
      <c r="E166" s="62">
        <v>2</v>
      </c>
      <c r="F166" s="62">
        <f>SUM(F163:F165)</f>
        <v>0</v>
      </c>
    </row>
    <row r="168" spans="2:6" ht="21" x14ac:dyDescent="0.35">
      <c r="C168" s="2" t="str">
        <f>$C$2</f>
        <v>PragmaGO 2024 PEOZ</v>
      </c>
    </row>
    <row r="169" spans="2:6" x14ac:dyDescent="0.25">
      <c r="B169" s="124" t="s">
        <v>109</v>
      </c>
      <c r="C169" s="13" t="s">
        <v>609</v>
      </c>
    </row>
    <row r="170" spans="2:6" ht="15.75" thickBot="1" x14ac:dyDescent="0.3"/>
    <row r="171" spans="2:6" ht="30" x14ac:dyDescent="0.25">
      <c r="C171" s="319" t="s">
        <v>2</v>
      </c>
      <c r="D171" s="29"/>
      <c r="E171" s="29" t="s">
        <v>3</v>
      </c>
      <c r="F171" s="29" t="s">
        <v>4</v>
      </c>
    </row>
    <row r="172" spans="2:6" ht="15.75" thickBot="1" x14ac:dyDescent="0.3">
      <c r="C172" s="320"/>
      <c r="D172" s="30"/>
      <c r="E172" s="321" t="s">
        <v>9</v>
      </c>
      <c r="F172" s="321"/>
    </row>
    <row r="173" spans="2:6" ht="15.75" thickBot="1" x14ac:dyDescent="0.3">
      <c r="C173" s="209">
        <v>45800</v>
      </c>
      <c r="D173" s="32" t="s">
        <v>6</v>
      </c>
      <c r="E173" s="33"/>
      <c r="F173" s="34"/>
    </row>
    <row r="174" spans="2:6" x14ac:dyDescent="0.25">
      <c r="C174" s="209">
        <v>45804</v>
      </c>
      <c r="D174" s="36" t="s">
        <v>20</v>
      </c>
      <c r="E174" s="33">
        <v>2</v>
      </c>
      <c r="F174" s="38"/>
    </row>
    <row r="175" spans="2:6" x14ac:dyDescent="0.25">
      <c r="C175" s="24"/>
      <c r="D175" s="25"/>
      <c r="E175" s="26"/>
      <c r="F175" s="26"/>
    </row>
    <row r="176" spans="2:6" x14ac:dyDescent="0.25">
      <c r="C176" s="9" t="s">
        <v>8</v>
      </c>
      <c r="D176" s="9"/>
      <c r="E176" s="62">
        <v>2</v>
      </c>
      <c r="F176" s="62">
        <f>SUM(F173:F175)</f>
        <v>0</v>
      </c>
    </row>
    <row r="179" spans="2:6" ht="21" x14ac:dyDescent="0.35">
      <c r="C179" s="2" t="str">
        <f>$C$2</f>
        <v>PragmaGO 2024 PEOZ</v>
      </c>
    </row>
    <row r="180" spans="2:6" x14ac:dyDescent="0.25">
      <c r="B180" s="124" t="s">
        <v>109</v>
      </c>
      <c r="C180" s="13" t="s">
        <v>610</v>
      </c>
    </row>
    <row r="181" spans="2:6" ht="15.75" thickBot="1" x14ac:dyDescent="0.3"/>
    <row r="182" spans="2:6" ht="30" x14ac:dyDescent="0.25">
      <c r="C182" s="319" t="s">
        <v>2</v>
      </c>
      <c r="D182" s="29"/>
      <c r="E182" s="29" t="s">
        <v>3</v>
      </c>
      <c r="F182" s="29" t="s">
        <v>4</v>
      </c>
    </row>
    <row r="183" spans="2:6" ht="15.75" thickBot="1" x14ac:dyDescent="0.3">
      <c r="C183" s="320"/>
      <c r="D183" s="30"/>
      <c r="E183" s="321" t="s">
        <v>9</v>
      </c>
      <c r="F183" s="321"/>
    </row>
    <row r="184" spans="2:6" ht="15.75" thickBot="1" x14ac:dyDescent="0.3">
      <c r="C184" s="209">
        <v>45842</v>
      </c>
      <c r="D184" s="32" t="s">
        <v>6</v>
      </c>
      <c r="E184" s="33"/>
      <c r="F184" s="34"/>
    </row>
    <row r="185" spans="2:6" x14ac:dyDescent="0.25">
      <c r="C185" s="209">
        <v>45845</v>
      </c>
      <c r="D185" s="36" t="s">
        <v>20</v>
      </c>
      <c r="E185" s="33">
        <v>1</v>
      </c>
      <c r="F185" s="38"/>
    </row>
    <row r="186" spans="2:6" x14ac:dyDescent="0.25">
      <c r="C186" s="24"/>
      <c r="D186" s="25"/>
      <c r="E186" s="26"/>
      <c r="F186" s="26"/>
    </row>
    <row r="187" spans="2:6" x14ac:dyDescent="0.25">
      <c r="C187" s="9" t="s">
        <v>8</v>
      </c>
      <c r="D187" s="9"/>
      <c r="E187" s="62">
        <v>1</v>
      </c>
      <c r="F187" s="62">
        <f>SUM(F184:F186)</f>
        <v>0</v>
      </c>
    </row>
    <row r="190" spans="2:6" ht="21" x14ac:dyDescent="0.35">
      <c r="C190" s="2" t="str">
        <f>$C$2</f>
        <v>PragmaGO 2024 PEOZ</v>
      </c>
    </row>
    <row r="191" spans="2:6" x14ac:dyDescent="0.25">
      <c r="B191" s="124" t="s">
        <v>109</v>
      </c>
      <c r="C191" s="13" t="s">
        <v>611</v>
      </c>
    </row>
    <row r="192" spans="2:6" ht="15.75" thickBot="1" x14ac:dyDescent="0.3"/>
    <row r="193" spans="2:6" ht="30" x14ac:dyDescent="0.25">
      <c r="C193" s="319" t="s">
        <v>2</v>
      </c>
      <c r="D193" s="29"/>
      <c r="E193" s="29" t="s">
        <v>3</v>
      </c>
      <c r="F193" s="29" t="s">
        <v>4</v>
      </c>
    </row>
    <row r="194" spans="2:6" ht="15.75" thickBot="1" x14ac:dyDescent="0.3">
      <c r="C194" s="320"/>
      <c r="D194" s="30"/>
      <c r="E194" s="321" t="s">
        <v>9</v>
      </c>
      <c r="F194" s="321"/>
    </row>
    <row r="195" spans="2:6" ht="15.75" thickBot="1" x14ac:dyDescent="0.3">
      <c r="C195" s="209">
        <v>45903</v>
      </c>
      <c r="D195" s="32" t="s">
        <v>6</v>
      </c>
      <c r="E195" s="33"/>
      <c r="F195" s="34"/>
    </row>
    <row r="196" spans="2:6" x14ac:dyDescent="0.25">
      <c r="C196" s="209">
        <v>45908</v>
      </c>
      <c r="D196" s="36" t="s">
        <v>20</v>
      </c>
      <c r="E196" s="33">
        <v>3</v>
      </c>
      <c r="F196" s="38"/>
    </row>
    <row r="197" spans="2:6" x14ac:dyDescent="0.25">
      <c r="C197" s="24"/>
      <c r="D197" s="25"/>
      <c r="E197" s="26"/>
      <c r="F197" s="26"/>
    </row>
    <row r="198" spans="2:6" x14ac:dyDescent="0.25">
      <c r="C198" s="9" t="s">
        <v>8</v>
      </c>
      <c r="D198" s="9"/>
      <c r="E198" s="62">
        <v>3</v>
      </c>
      <c r="F198" s="62">
        <f>SUM(F195:F197)</f>
        <v>0</v>
      </c>
    </row>
    <row r="203" spans="2:6" ht="21" x14ac:dyDescent="0.35">
      <c r="C203" s="2" t="str">
        <f>$C$2</f>
        <v>PragmaGO 2024 PEOZ</v>
      </c>
    </row>
    <row r="204" spans="2:6" x14ac:dyDescent="0.25">
      <c r="B204" s="124" t="s">
        <v>109</v>
      </c>
      <c r="C204" s="13" t="s">
        <v>612</v>
      </c>
    </row>
    <row r="205" spans="2:6" ht="15.75" thickBot="1" x14ac:dyDescent="0.3"/>
    <row r="206" spans="2:6" ht="30" x14ac:dyDescent="0.25">
      <c r="C206" s="319" t="s">
        <v>2</v>
      </c>
      <c r="D206" s="29"/>
      <c r="E206" s="29" t="s">
        <v>3</v>
      </c>
      <c r="F206" s="29" t="s">
        <v>4</v>
      </c>
    </row>
    <row r="207" spans="2:6" ht="15.75" thickBot="1" x14ac:dyDescent="0.3">
      <c r="C207" s="320"/>
      <c r="D207" s="30"/>
      <c r="E207" s="321" t="s">
        <v>9</v>
      </c>
      <c r="F207" s="321"/>
    </row>
    <row r="208" spans="2:6" ht="15.75" thickBot="1" x14ac:dyDescent="0.3">
      <c r="C208" s="209">
        <v>45903</v>
      </c>
      <c r="D208" s="32" t="s">
        <v>6</v>
      </c>
      <c r="E208" s="33"/>
      <c r="F208" s="34"/>
    </row>
    <row r="209" spans="3:6" x14ac:dyDescent="0.25">
      <c r="C209" s="209">
        <v>45908</v>
      </c>
      <c r="D209" s="36" t="s">
        <v>20</v>
      </c>
      <c r="E209" s="33">
        <v>3</v>
      </c>
      <c r="F209" s="38"/>
    </row>
    <row r="210" spans="3:6" x14ac:dyDescent="0.25">
      <c r="C210" s="24"/>
      <c r="D210" s="25"/>
      <c r="E210" s="26"/>
      <c r="F210" s="26"/>
    </row>
    <row r="211" spans="3:6" x14ac:dyDescent="0.25">
      <c r="C211" s="9" t="s">
        <v>8</v>
      </c>
      <c r="D211" s="9"/>
      <c r="E211" s="62">
        <v>3</v>
      </c>
      <c r="F211" s="62">
        <f>SUM(F208:F210)</f>
        <v>0</v>
      </c>
    </row>
  </sheetData>
  <mergeCells count="36">
    <mergeCell ref="C206:C207"/>
    <mergeCell ref="E207:F207"/>
    <mergeCell ref="C62:C63"/>
    <mergeCell ref="E63:F63"/>
    <mergeCell ref="C107:C108"/>
    <mergeCell ref="E108:F108"/>
    <mergeCell ref="C96:C97"/>
    <mergeCell ref="E97:F97"/>
    <mergeCell ref="C74:C75"/>
    <mergeCell ref="E75:F75"/>
    <mergeCell ref="C85:C86"/>
    <mergeCell ref="E86:F86"/>
    <mergeCell ref="C119:C120"/>
    <mergeCell ref="E120:F120"/>
    <mergeCell ref="C171:C172"/>
    <mergeCell ref="E172:F172"/>
    <mergeCell ref="C51:C52"/>
    <mergeCell ref="E52:F52"/>
    <mergeCell ref="C6:C7"/>
    <mergeCell ref="E7:F7"/>
    <mergeCell ref="C28:C29"/>
    <mergeCell ref="E29:F29"/>
    <mergeCell ref="C39:C40"/>
    <mergeCell ref="E40:F40"/>
    <mergeCell ref="C139:C140"/>
    <mergeCell ref="E140:F140"/>
    <mergeCell ref="C150:C151"/>
    <mergeCell ref="E151:F151"/>
    <mergeCell ref="C129:C130"/>
    <mergeCell ref="E130:F130"/>
    <mergeCell ref="C193:C194"/>
    <mergeCell ref="E194:F194"/>
    <mergeCell ref="C182:C183"/>
    <mergeCell ref="E183:F183"/>
    <mergeCell ref="C161:C162"/>
    <mergeCell ref="E162:F162"/>
  </mergeCells>
  <conditionalFormatting sqref="C156:C157 C125 C103 C69:C70 C57 C47 C1:C35 C81 C91:C92 C114:C115 C135 C146 C167 C177:C178 C188:C189 C199:C202 C213:C1048576">
    <cfRule type="top10" dxfId="747" priority="26" rank="1"/>
  </conditionalFormatting>
  <conditionalFormatting sqref="D1">
    <cfRule type="top10" dxfId="746" priority="25" rank="1"/>
  </conditionalFormatting>
  <conditionalFormatting sqref="C45:C46 C36:C43">
    <cfRule type="top10" dxfId="745" priority="24" rank="1"/>
  </conditionalFormatting>
  <conditionalFormatting sqref="C44">
    <cfRule type="top10" dxfId="744" priority="23" rank="1"/>
  </conditionalFormatting>
  <conditionalFormatting sqref="C48:C56">
    <cfRule type="top10" dxfId="743" priority="22" rank="1"/>
  </conditionalFormatting>
  <conditionalFormatting sqref="C58">
    <cfRule type="top10" dxfId="742" priority="20" rank="1"/>
  </conditionalFormatting>
  <conditionalFormatting sqref="C59:C68">
    <cfRule type="top10" dxfId="741" priority="17" rank="1"/>
  </conditionalFormatting>
  <conditionalFormatting sqref="C71:C80">
    <cfRule type="top10" dxfId="740" priority="16" rank="1"/>
  </conditionalFormatting>
  <conditionalFormatting sqref="C82:C90">
    <cfRule type="top10" dxfId="739" priority="15" rank="1"/>
  </conditionalFormatting>
  <conditionalFormatting sqref="C102">
    <cfRule type="top10" dxfId="738" priority="14" rank="1"/>
  </conditionalFormatting>
  <conditionalFormatting sqref="C93:C101">
    <cfRule type="top10" dxfId="737" priority="302" rank="1"/>
  </conditionalFormatting>
  <conditionalFormatting sqref="C104:C113">
    <cfRule type="top10" dxfId="736" priority="12" rank="1"/>
  </conditionalFormatting>
  <conditionalFormatting sqref="C116:C124">
    <cfRule type="top10" dxfId="735" priority="311" rank="1"/>
  </conditionalFormatting>
  <conditionalFormatting sqref="C126:C134">
    <cfRule type="top10" dxfId="734" priority="10" rank="1"/>
  </conditionalFormatting>
  <conditionalFormatting sqref="C145">
    <cfRule type="top10" dxfId="733" priority="9" rank="1"/>
  </conditionalFormatting>
  <conditionalFormatting sqref="C136:C144">
    <cfRule type="top10" dxfId="732" priority="8" rank="1"/>
  </conditionalFormatting>
  <conditionalFormatting sqref="C147:C155">
    <cfRule type="top10" dxfId="731" priority="7" rank="1"/>
  </conditionalFormatting>
  <conditionalFormatting sqref="C158:C166">
    <cfRule type="top10" dxfId="730" priority="6" rank="1"/>
  </conditionalFormatting>
  <conditionalFormatting sqref="C168:C176">
    <cfRule type="top10" dxfId="729" priority="5" rank="1"/>
  </conditionalFormatting>
  <conditionalFormatting sqref="C179:C187">
    <cfRule type="top10" dxfId="728" priority="4" rank="1"/>
  </conditionalFormatting>
  <conditionalFormatting sqref="C190:C198">
    <cfRule type="top10" dxfId="727" priority="3" rank="1"/>
  </conditionalFormatting>
  <conditionalFormatting sqref="C212">
    <cfRule type="top10" dxfId="726" priority="2" rank="1"/>
  </conditionalFormatting>
  <conditionalFormatting sqref="C203:C211">
    <cfRule type="top10" dxfId="725" priority="1" rank="1"/>
  </conditionalFormatting>
  <hyperlinks>
    <hyperlink ref="A1" location="'Spis treści'!A1" display="Spis treści" xr:uid="{00000000-0004-0000-0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0000000}">
          <x14:formula1>
            <xm:f>Zdarzenia!$A$13:$A$17</xm:f>
          </x14:formula1>
          <xm:sqref>B3 B26 B37 B49 B60 B72 B83 B94 B105 B117 B127 B137 B148 B159 B169 B180 B191 B204</xm:sqref>
        </x14:dataValidation>
        <x14:dataValidation type="list" allowBlank="1" showInputMessage="1" showErrorMessage="1" xr:uid="{00000000-0002-0000-09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 codeName="Arkusz111"/>
  <dimension ref="A1:I76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282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283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44610</v>
      </c>
      <c r="D8" s="32" t="s">
        <v>6</v>
      </c>
      <c r="E8" s="33"/>
      <c r="F8" s="34"/>
    </row>
    <row r="9" spans="1:9" x14ac:dyDescent="0.25">
      <c r="A9" s="4"/>
      <c r="B9" s="4"/>
      <c r="C9" s="46">
        <v>44616</v>
      </c>
      <c r="D9" s="36"/>
      <c r="E9" s="37"/>
      <c r="F9" s="38">
        <v>4</v>
      </c>
    </row>
    <row r="10" spans="1:9" x14ac:dyDescent="0.25">
      <c r="A10" s="4"/>
      <c r="B10" s="4"/>
      <c r="C10" s="35">
        <v>44630</v>
      </c>
      <c r="D10" s="39"/>
      <c r="E10" s="38">
        <v>10</v>
      </c>
      <c r="F10" s="37"/>
    </row>
    <row r="11" spans="1:9" x14ac:dyDescent="0.25">
      <c r="A11" s="4"/>
      <c r="B11" s="4"/>
      <c r="C11" s="35">
        <v>44644</v>
      </c>
      <c r="D11" s="40"/>
      <c r="E11" s="37"/>
      <c r="F11" s="38">
        <v>10</v>
      </c>
    </row>
    <row r="12" spans="1:9" x14ac:dyDescent="0.25">
      <c r="A12" s="129"/>
      <c r="B12" s="4"/>
      <c r="C12" s="35">
        <v>44657</v>
      </c>
      <c r="D12" s="40"/>
      <c r="E12" s="38">
        <v>9</v>
      </c>
      <c r="F12" s="37"/>
    </row>
    <row r="13" spans="1:9" x14ac:dyDescent="0.25">
      <c r="A13" s="4"/>
      <c r="B13" s="4"/>
      <c r="C13" s="35">
        <v>44672</v>
      </c>
      <c r="D13" s="40"/>
      <c r="E13" s="37"/>
      <c r="F13" s="38">
        <v>10</v>
      </c>
    </row>
    <row r="14" spans="1:9" x14ac:dyDescent="0.25">
      <c r="A14" s="129"/>
      <c r="B14" s="4"/>
      <c r="C14" s="41">
        <v>44687</v>
      </c>
      <c r="D14" s="40"/>
      <c r="E14" s="38">
        <v>10</v>
      </c>
      <c r="F14" s="38"/>
      <c r="I14" s="130"/>
    </row>
    <row r="15" spans="1:9" x14ac:dyDescent="0.25">
      <c r="A15" s="129"/>
      <c r="B15" s="4"/>
      <c r="C15" s="41">
        <v>44704</v>
      </c>
      <c r="D15" s="40"/>
      <c r="E15" s="38"/>
      <c r="F15" s="38">
        <v>11</v>
      </c>
    </row>
    <row r="16" spans="1:9" x14ac:dyDescent="0.25">
      <c r="A16" s="129"/>
      <c r="B16" s="4"/>
      <c r="C16" s="41">
        <v>44718</v>
      </c>
      <c r="D16" s="40"/>
      <c r="E16" s="38">
        <v>10</v>
      </c>
      <c r="F16" s="38"/>
    </row>
    <row r="17" spans="1:6" x14ac:dyDescent="0.25">
      <c r="A17" s="129"/>
      <c r="B17" s="4"/>
      <c r="C17" s="41">
        <v>44727</v>
      </c>
      <c r="D17" s="40"/>
      <c r="E17" s="38"/>
      <c r="F17" s="38">
        <v>7</v>
      </c>
    </row>
    <row r="18" spans="1:6" x14ac:dyDescent="0.25">
      <c r="A18" s="129"/>
      <c r="B18" s="4"/>
      <c r="C18" s="41">
        <v>44742</v>
      </c>
      <c r="D18" s="40"/>
      <c r="E18" s="38">
        <v>10</v>
      </c>
      <c r="F18" s="38"/>
    </row>
    <row r="19" spans="1:6" x14ac:dyDescent="0.25">
      <c r="A19" s="129"/>
      <c r="B19" s="4"/>
      <c r="C19" s="41">
        <v>44750</v>
      </c>
      <c r="D19" s="40"/>
      <c r="E19" s="38"/>
      <c r="F19" s="38">
        <v>6</v>
      </c>
    </row>
    <row r="20" spans="1:6" x14ac:dyDescent="0.25">
      <c r="A20" s="129"/>
      <c r="B20" s="4"/>
      <c r="C20" s="41">
        <v>44754</v>
      </c>
      <c r="D20" s="40"/>
      <c r="E20" s="38">
        <v>2</v>
      </c>
      <c r="F20" s="38"/>
    </row>
    <row r="21" spans="1:6" x14ac:dyDescent="0.25">
      <c r="A21" s="129"/>
      <c r="B21" s="4"/>
      <c r="C21" s="41">
        <v>44755</v>
      </c>
      <c r="D21" s="40"/>
      <c r="E21" s="38"/>
      <c r="F21" s="38">
        <v>1</v>
      </c>
    </row>
    <row r="22" spans="1:6" x14ac:dyDescent="0.25">
      <c r="A22" s="129"/>
      <c r="B22" s="4"/>
      <c r="C22" s="41">
        <v>44756</v>
      </c>
      <c r="D22" s="40"/>
      <c r="E22" s="38"/>
      <c r="F22" s="38">
        <v>1</v>
      </c>
    </row>
    <row r="23" spans="1:6" x14ac:dyDescent="0.25">
      <c r="A23" s="4"/>
      <c r="B23" s="13"/>
      <c r="C23" s="41">
        <v>44757</v>
      </c>
      <c r="D23" s="40" t="s">
        <v>20</v>
      </c>
      <c r="E23" s="38">
        <v>1</v>
      </c>
      <c r="F23" s="38"/>
    </row>
    <row r="24" spans="1:6" x14ac:dyDescent="0.25">
      <c r="A24" s="4"/>
      <c r="B24" s="4"/>
      <c r="D24" s="6"/>
    </row>
    <row r="25" spans="1:6" x14ac:dyDescent="0.25">
      <c r="A25" s="4"/>
      <c r="B25" s="4"/>
      <c r="C25" s="9" t="s">
        <v>8</v>
      </c>
      <c r="D25" s="9"/>
      <c r="E25" s="9">
        <f>SUM(E8:E24)</f>
        <v>52</v>
      </c>
      <c r="F25" s="9">
        <f>SUM(F8:F24)</f>
        <v>50</v>
      </c>
    </row>
    <row r="26" spans="1:6" x14ac:dyDescent="0.25">
      <c r="C26" s="7"/>
      <c r="D26" s="7"/>
      <c r="E26" s="7"/>
      <c r="F26" s="7"/>
    </row>
    <row r="27" spans="1:6" x14ac:dyDescent="0.25">
      <c r="A27" s="5"/>
      <c r="B27" s="5"/>
      <c r="C27" s="5"/>
      <c r="D27" s="5"/>
      <c r="E27" s="5"/>
      <c r="F27" s="5"/>
    </row>
    <row r="28" spans="1:6" ht="39" customHeight="1" x14ac:dyDescent="0.4">
      <c r="A28" s="127" t="s">
        <v>23</v>
      </c>
      <c r="B28" s="4"/>
      <c r="C28" s="4"/>
      <c r="D28" s="4"/>
      <c r="E28" s="4"/>
      <c r="F28" s="4"/>
    </row>
    <row r="30" spans="1:6" x14ac:dyDescent="0.25">
      <c r="B30" s="4"/>
      <c r="C30" s="4"/>
      <c r="D30" s="4"/>
      <c r="E30" s="4"/>
      <c r="F30" s="4"/>
    </row>
    <row r="31" spans="1:6" ht="21" x14ac:dyDescent="0.35">
      <c r="C31" s="2" t="str">
        <f>$C$2</f>
        <v>PragmaGO SA -  prospekt obligacji zabezpieczonych</v>
      </c>
    </row>
    <row r="32" spans="1:6" x14ac:dyDescent="0.25">
      <c r="B32" s="124" t="s">
        <v>109</v>
      </c>
      <c r="C32" s="13" t="s">
        <v>278</v>
      </c>
    </row>
    <row r="33" spans="1:6" ht="15.75" thickBot="1" x14ac:dyDescent="0.3"/>
    <row r="34" spans="1:6" ht="30" x14ac:dyDescent="0.25"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C35" s="320"/>
      <c r="D35" s="30"/>
      <c r="E35" s="321" t="s">
        <v>9</v>
      </c>
      <c r="F35" s="321"/>
    </row>
    <row r="36" spans="1:6" x14ac:dyDescent="0.25">
      <c r="C36" s="31">
        <v>44827</v>
      </c>
      <c r="D36" s="32" t="s">
        <v>6</v>
      </c>
      <c r="E36" s="33"/>
      <c r="F36" s="34"/>
    </row>
    <row r="37" spans="1:6" x14ac:dyDescent="0.25">
      <c r="C37" s="35">
        <v>44832</v>
      </c>
      <c r="D37" s="36" t="s">
        <v>20</v>
      </c>
      <c r="E37" s="37">
        <v>3</v>
      </c>
      <c r="F37" s="38"/>
    </row>
    <row r="38" spans="1:6" x14ac:dyDescent="0.25">
      <c r="C38" s="41"/>
      <c r="D38" s="40"/>
      <c r="E38" s="38"/>
      <c r="F38" s="37"/>
    </row>
    <row r="39" spans="1:6" x14ac:dyDescent="0.25">
      <c r="C39" s="24"/>
      <c r="D39" s="25"/>
      <c r="E39" s="26"/>
      <c r="F39" s="26"/>
    </row>
    <row r="40" spans="1:6" x14ac:dyDescent="0.25">
      <c r="C40" s="9" t="s">
        <v>8</v>
      </c>
      <c r="D40" s="9"/>
      <c r="E40" s="62">
        <f>SUM(E36:E39)</f>
        <v>3</v>
      </c>
      <c r="F40" s="62">
        <f>SUM(F36:F39)</f>
        <v>0</v>
      </c>
    </row>
    <row r="45" spans="1:6" ht="26.25" x14ac:dyDescent="0.4">
      <c r="A45" s="127" t="s">
        <v>23</v>
      </c>
      <c r="C45" s="2" t="str">
        <f>$C$2</f>
        <v>PragmaGO SA -  prospekt obligacji zabezpieczonych</v>
      </c>
    </row>
    <row r="46" spans="1:6" x14ac:dyDescent="0.25">
      <c r="B46" s="124" t="s">
        <v>109</v>
      </c>
      <c r="C46" s="13" t="s">
        <v>284</v>
      </c>
    </row>
    <row r="47" spans="1:6" ht="15.75" thickBot="1" x14ac:dyDescent="0.3"/>
    <row r="48" spans="1:6" ht="30" x14ac:dyDescent="0.25">
      <c r="C48" s="319" t="s">
        <v>2</v>
      </c>
      <c r="D48" s="29"/>
      <c r="E48" s="29" t="s">
        <v>3</v>
      </c>
      <c r="F48" s="29" t="s">
        <v>4</v>
      </c>
    </row>
    <row r="49" spans="2:6" ht="15.75" thickBot="1" x14ac:dyDescent="0.3">
      <c r="C49" s="320"/>
      <c r="D49" s="30"/>
      <c r="E49" s="321" t="s">
        <v>9</v>
      </c>
      <c r="F49" s="321"/>
    </row>
    <row r="50" spans="2:6" x14ac:dyDescent="0.25">
      <c r="C50" s="31">
        <v>44837</v>
      </c>
      <c r="D50" s="32" t="s">
        <v>6</v>
      </c>
      <c r="E50" s="33"/>
      <c r="F50" s="34"/>
    </row>
    <row r="51" spans="2:6" x14ac:dyDescent="0.25">
      <c r="C51" s="35">
        <v>44841</v>
      </c>
      <c r="D51" s="36" t="s">
        <v>20</v>
      </c>
      <c r="E51" s="37">
        <v>4</v>
      </c>
      <c r="F51" s="38"/>
    </row>
    <row r="52" spans="2:6" x14ac:dyDescent="0.25">
      <c r="C52" s="41"/>
      <c r="D52" s="40"/>
      <c r="E52" s="38"/>
      <c r="F52" s="37"/>
    </row>
    <row r="53" spans="2:6" x14ac:dyDescent="0.25">
      <c r="C53" s="24"/>
      <c r="D53" s="25"/>
      <c r="E53" s="26"/>
      <c r="F53" s="26"/>
    </row>
    <row r="54" spans="2:6" x14ac:dyDescent="0.25">
      <c r="C54" s="9" t="s">
        <v>8</v>
      </c>
      <c r="D54" s="9"/>
      <c r="E54" s="62">
        <f>SUM(E50:E53)</f>
        <v>4</v>
      </c>
      <c r="F54" s="62">
        <f>SUM(F50:F53)</f>
        <v>0</v>
      </c>
    </row>
    <row r="56" spans="2:6" ht="21" x14ac:dyDescent="0.35">
      <c r="C56" s="2" t="str">
        <f>$C$2</f>
        <v>PragmaGO SA -  prospekt obligacji zabezpieczonych</v>
      </c>
    </row>
    <row r="57" spans="2:6" x14ac:dyDescent="0.25">
      <c r="B57" s="124" t="s">
        <v>109</v>
      </c>
      <c r="C57" s="13" t="s">
        <v>311</v>
      </c>
    </row>
    <row r="58" spans="2:6" ht="15.75" thickBot="1" x14ac:dyDescent="0.3"/>
    <row r="59" spans="2:6" ht="30" x14ac:dyDescent="0.25">
      <c r="C59" s="319" t="s">
        <v>2</v>
      </c>
      <c r="D59" s="29"/>
      <c r="E59" s="29" t="s">
        <v>3</v>
      </c>
      <c r="F59" s="29" t="s">
        <v>4</v>
      </c>
    </row>
    <row r="60" spans="2:6" ht="15.75" thickBot="1" x14ac:dyDescent="0.3">
      <c r="C60" s="320"/>
      <c r="D60" s="30"/>
      <c r="E60" s="321" t="s">
        <v>9</v>
      </c>
      <c r="F60" s="321"/>
    </row>
    <row r="61" spans="2:6" x14ac:dyDescent="0.25">
      <c r="C61" s="31">
        <v>44915</v>
      </c>
      <c r="D61" s="32" t="s">
        <v>6</v>
      </c>
      <c r="E61" s="33"/>
      <c r="F61" s="34"/>
    </row>
    <row r="62" spans="2:6" x14ac:dyDescent="0.25">
      <c r="C62" s="35">
        <v>44918</v>
      </c>
      <c r="D62" s="36" t="s">
        <v>20</v>
      </c>
      <c r="E62" s="37">
        <v>3</v>
      </c>
      <c r="F62" s="38"/>
    </row>
    <row r="63" spans="2:6" x14ac:dyDescent="0.25">
      <c r="C63" s="41"/>
      <c r="D63" s="40"/>
      <c r="E63" s="38"/>
      <c r="F63" s="37"/>
    </row>
    <row r="64" spans="2:6" x14ac:dyDescent="0.25">
      <c r="C64" s="24"/>
      <c r="D64" s="25"/>
      <c r="E64" s="26"/>
      <c r="F64" s="26"/>
    </row>
    <row r="65" spans="2:6" x14ac:dyDescent="0.25">
      <c r="C65" s="9" t="s">
        <v>8</v>
      </c>
      <c r="D65" s="9"/>
      <c r="E65" s="62">
        <f>SUM(E61:E64)</f>
        <v>3</v>
      </c>
      <c r="F65" s="62">
        <f>SUM(F61:F64)</f>
        <v>0</v>
      </c>
    </row>
    <row r="67" spans="2:6" ht="21" x14ac:dyDescent="0.35">
      <c r="C67" s="2" t="str">
        <f>$C$2</f>
        <v>PragmaGO SA -  prospekt obligacji zabezpieczonych</v>
      </c>
    </row>
    <row r="68" spans="2:6" x14ac:dyDescent="0.25">
      <c r="B68" s="124" t="s">
        <v>109</v>
      </c>
      <c r="C68" s="13" t="s">
        <v>320</v>
      </c>
    </row>
    <row r="69" spans="2:6" ht="15.75" thickBot="1" x14ac:dyDescent="0.3"/>
    <row r="70" spans="2:6" ht="30" x14ac:dyDescent="0.25">
      <c r="C70" s="319" t="s">
        <v>2</v>
      </c>
      <c r="D70" s="29"/>
      <c r="E70" s="29" t="s">
        <v>3</v>
      </c>
      <c r="F70" s="29" t="s">
        <v>4</v>
      </c>
    </row>
    <row r="71" spans="2:6" ht="15.75" thickBot="1" x14ac:dyDescent="0.3">
      <c r="C71" s="320"/>
      <c r="D71" s="30"/>
      <c r="E71" s="321" t="s">
        <v>9</v>
      </c>
      <c r="F71" s="321"/>
    </row>
    <row r="72" spans="2:6" x14ac:dyDescent="0.25">
      <c r="C72" s="31">
        <v>44981</v>
      </c>
      <c r="D72" s="32" t="s">
        <v>6</v>
      </c>
      <c r="E72" s="33"/>
      <c r="F72" s="34"/>
    </row>
    <row r="73" spans="2:6" x14ac:dyDescent="0.25">
      <c r="C73" s="35">
        <v>44986</v>
      </c>
      <c r="D73" s="36" t="s">
        <v>20</v>
      </c>
      <c r="E73" s="37">
        <v>3</v>
      </c>
      <c r="F73" s="38"/>
    </row>
    <row r="74" spans="2:6" x14ac:dyDescent="0.25">
      <c r="C74" s="41"/>
      <c r="D74" s="40"/>
      <c r="E74" s="38"/>
      <c r="F74" s="37"/>
    </row>
    <row r="75" spans="2:6" x14ac:dyDescent="0.25">
      <c r="C75" s="24"/>
      <c r="D75" s="25"/>
      <c r="E75" s="26"/>
      <c r="F75" s="26"/>
    </row>
    <row r="76" spans="2:6" x14ac:dyDescent="0.25">
      <c r="C76" s="9" t="s">
        <v>8</v>
      </c>
      <c r="D76" s="9"/>
      <c r="E76" s="62">
        <f>SUM(E72:E75)</f>
        <v>3</v>
      </c>
      <c r="F76" s="62">
        <f>SUM(F72:F75)</f>
        <v>0</v>
      </c>
    </row>
  </sheetData>
  <mergeCells count="10">
    <mergeCell ref="C6:C7"/>
    <mergeCell ref="E7:F7"/>
    <mergeCell ref="C48:C49"/>
    <mergeCell ref="E49:F49"/>
    <mergeCell ref="C70:C71"/>
    <mergeCell ref="E71:F71"/>
    <mergeCell ref="C59:C60"/>
    <mergeCell ref="E60:F60"/>
    <mergeCell ref="C34:C35"/>
    <mergeCell ref="E35:F35"/>
  </mergeCells>
  <conditionalFormatting sqref="C29">
    <cfRule type="top10" dxfId="252" priority="91" rank="1"/>
  </conditionalFormatting>
  <conditionalFormatting sqref="C41:C44 C1:C28 C55 C66 C77:C1048576">
    <cfRule type="top10" dxfId="251" priority="92" rank="1"/>
  </conditionalFormatting>
  <conditionalFormatting sqref="C30:C40">
    <cfRule type="top10" dxfId="250" priority="95" rank="1"/>
  </conditionalFormatting>
  <conditionalFormatting sqref="C45:C54">
    <cfRule type="top10" dxfId="249" priority="4" rank="1"/>
  </conditionalFormatting>
  <conditionalFormatting sqref="D1">
    <cfRule type="top10" dxfId="248" priority="3" rank="1"/>
  </conditionalFormatting>
  <conditionalFormatting sqref="C56:C65">
    <cfRule type="top10" dxfId="247" priority="2" rank="1"/>
  </conditionalFormatting>
  <conditionalFormatting sqref="C67:C76">
    <cfRule type="top10" dxfId="246" priority="1" rank="1"/>
  </conditionalFormatting>
  <hyperlinks>
    <hyperlink ref="A1" location="'Spis treści'!A1" display="Spis treści" xr:uid="{00000000-0004-0000-6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300-000000000000}">
          <x14:formula1>
            <xm:f>Zdarzenia!$A$2:$A$7</xm:f>
          </x14:formula1>
          <xm:sqref>E26:F26 D2:D1048576</xm:sqref>
        </x14:dataValidation>
        <x14:dataValidation type="list" allowBlank="1" showInputMessage="1" showErrorMessage="1" xr:uid="{00000000-0002-0000-6300-000001000000}">
          <x14:formula1>
            <xm:f>Zdarzenia!$A$13:$A$17</xm:f>
          </x14:formula1>
          <xm:sqref>B3 B32 B46 B57 B68</xm:sqref>
        </x14:dataValidation>
      </x14:dataValidations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 codeName="Arkusz91"/>
  <dimension ref="A1:I36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280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243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44608</v>
      </c>
      <c r="D8" s="32" t="s">
        <v>6</v>
      </c>
      <c r="E8" s="33"/>
      <c r="F8" s="34"/>
    </row>
    <row r="9" spans="1:9" x14ac:dyDescent="0.25">
      <c r="A9" s="4"/>
      <c r="B9" s="4"/>
      <c r="C9" s="46">
        <v>44621</v>
      </c>
      <c r="D9" s="36"/>
      <c r="E9" s="37">
        <v>9</v>
      </c>
      <c r="F9" s="38"/>
    </row>
    <row r="10" spans="1:9" x14ac:dyDescent="0.25">
      <c r="A10" s="4"/>
      <c r="B10" s="4"/>
      <c r="C10" s="35">
        <v>44628</v>
      </c>
      <c r="D10" s="39"/>
      <c r="E10" s="38"/>
      <c r="F10" s="37">
        <v>5</v>
      </c>
    </row>
    <row r="11" spans="1:9" x14ac:dyDescent="0.25">
      <c r="A11" s="4"/>
      <c r="B11" s="4"/>
      <c r="C11" s="35">
        <v>44630</v>
      </c>
      <c r="D11" s="40" t="s">
        <v>20</v>
      </c>
      <c r="E11" s="37">
        <v>2</v>
      </c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11</v>
      </c>
      <c r="F21" s="9">
        <f>SUM(F8:F20)</f>
        <v>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WIGtech Portfelowy FIZ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245" priority="6" rank="1"/>
  </conditionalFormatting>
  <conditionalFormatting sqref="D1">
    <cfRule type="top10" dxfId="244" priority="1" rank="1"/>
  </conditionalFormatting>
  <hyperlinks>
    <hyperlink ref="A1" location="'Spis treści'!A1" display="Spis treści" xr:uid="{00000000-0004-0000-6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4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64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 codeName="Arkusz90"/>
  <dimension ref="A1:I36"/>
  <sheetViews>
    <sheetView topLeftCell="B1" zoomScaleNormal="100" zoomScaleSheetLayoutView="160" workbookViewId="0">
      <selection activeCell="G23" sqref="G2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241</v>
      </c>
      <c r="D2" s="2"/>
      <c r="F2" s="3"/>
    </row>
    <row r="3" spans="1:9" ht="26.25" x14ac:dyDescent="0.4">
      <c r="A3" s="127" t="s">
        <v>24</v>
      </c>
      <c r="B3" s="124" t="s">
        <v>103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242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44600</v>
      </c>
      <c r="D8" s="32" t="s">
        <v>6</v>
      </c>
      <c r="E8" s="33"/>
      <c r="F8" s="34"/>
    </row>
    <row r="9" spans="1:9" x14ac:dyDescent="0.25">
      <c r="A9" s="4"/>
      <c r="B9" s="4"/>
      <c r="C9" s="46">
        <v>44628</v>
      </c>
      <c r="D9" s="36"/>
      <c r="E9" s="37">
        <v>20</v>
      </c>
      <c r="F9" s="38"/>
    </row>
    <row r="10" spans="1:9" x14ac:dyDescent="0.25">
      <c r="A10" s="4"/>
      <c r="B10" s="4"/>
      <c r="C10" s="35">
        <v>44642</v>
      </c>
      <c r="D10" s="39"/>
      <c r="E10" s="38"/>
      <c r="F10" s="37">
        <v>10</v>
      </c>
    </row>
    <row r="11" spans="1:9" x14ac:dyDescent="0.25">
      <c r="A11" s="4"/>
      <c r="B11" s="4"/>
      <c r="C11" s="35">
        <v>44656</v>
      </c>
      <c r="D11" s="40"/>
      <c r="E11" s="37">
        <v>10</v>
      </c>
      <c r="F11" s="38"/>
    </row>
    <row r="12" spans="1:9" x14ac:dyDescent="0.25">
      <c r="A12" s="129"/>
      <c r="B12" s="4"/>
      <c r="C12" s="35">
        <v>44676</v>
      </c>
      <c r="D12" s="40"/>
      <c r="E12" s="38"/>
      <c r="F12" s="37">
        <v>13</v>
      </c>
    </row>
    <row r="13" spans="1:9" x14ac:dyDescent="0.25">
      <c r="A13" s="4"/>
      <c r="B13" s="4"/>
      <c r="C13" s="35">
        <v>44690</v>
      </c>
      <c r="D13" s="40"/>
      <c r="E13" s="37">
        <v>9</v>
      </c>
      <c r="F13" s="38"/>
    </row>
    <row r="14" spans="1:9" x14ac:dyDescent="0.25">
      <c r="A14" s="129"/>
      <c r="B14" s="4"/>
      <c r="C14" s="41">
        <v>44707</v>
      </c>
      <c r="D14" s="40"/>
      <c r="E14" s="38"/>
      <c r="F14" s="38">
        <v>13</v>
      </c>
      <c r="I14" s="130"/>
    </row>
    <row r="15" spans="1:9" x14ac:dyDescent="0.25">
      <c r="A15" s="129"/>
      <c r="B15" s="4"/>
      <c r="C15" s="41">
        <v>44719</v>
      </c>
      <c r="D15" s="40"/>
      <c r="E15" s="38">
        <v>8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47</v>
      </c>
      <c r="F21" s="9">
        <f>SUM(F8:F20)</f>
        <v>36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ExpertSender SA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243" priority="12" rank="1"/>
  </conditionalFormatting>
  <conditionalFormatting sqref="D1">
    <cfRule type="top10" dxfId="242" priority="1" rank="1"/>
  </conditionalFormatting>
  <hyperlinks>
    <hyperlink ref="A1" location="'Spis treści'!A1" display="Spis treści" xr:uid="{00000000-0004-0000-6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5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65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 codeName="Arkusz89"/>
  <dimension ref="A1:I190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1" width="9.42578125" style="1"/>
    <col min="12" max="12" width="9.5703125" style="1" bestFit="1" customWidth="1"/>
    <col min="13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237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238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44594</v>
      </c>
      <c r="D8" s="32" t="s">
        <v>6</v>
      </c>
      <c r="E8" s="33"/>
      <c r="F8" s="34"/>
    </row>
    <row r="9" spans="1:9" x14ac:dyDescent="0.25">
      <c r="A9" s="4"/>
      <c r="B9" s="4"/>
      <c r="C9" s="46">
        <v>44608</v>
      </c>
      <c r="D9" s="36"/>
      <c r="E9" s="37">
        <v>10</v>
      </c>
      <c r="F9" s="38"/>
    </row>
    <row r="10" spans="1:9" x14ac:dyDescent="0.25">
      <c r="A10" s="4"/>
      <c r="B10" s="4"/>
      <c r="C10" s="35">
        <v>44622</v>
      </c>
      <c r="D10" s="39"/>
      <c r="E10" s="38"/>
      <c r="F10" s="37">
        <v>10</v>
      </c>
    </row>
    <row r="11" spans="1:9" x14ac:dyDescent="0.25">
      <c r="A11" s="4"/>
      <c r="B11" s="4"/>
      <c r="C11" s="35">
        <v>44630</v>
      </c>
      <c r="D11" s="40"/>
      <c r="E11" s="37">
        <v>6</v>
      </c>
      <c r="F11" s="38"/>
    </row>
    <row r="12" spans="1:9" x14ac:dyDescent="0.25">
      <c r="A12" s="129"/>
      <c r="B12" s="4"/>
      <c r="C12" s="35">
        <v>44644</v>
      </c>
      <c r="D12" s="40"/>
      <c r="E12" s="38"/>
      <c r="F12" s="37">
        <v>10</v>
      </c>
    </row>
    <row r="13" spans="1:9" x14ac:dyDescent="0.25">
      <c r="A13" s="4"/>
      <c r="B13" s="4"/>
      <c r="C13" s="35">
        <v>44648</v>
      </c>
      <c r="D13" s="40"/>
      <c r="E13" s="37">
        <v>2</v>
      </c>
      <c r="F13" s="38"/>
    </row>
    <row r="14" spans="1:9" x14ac:dyDescent="0.25">
      <c r="A14" s="129"/>
      <c r="B14" s="4"/>
      <c r="C14" s="41">
        <v>44658</v>
      </c>
      <c r="D14" s="40"/>
      <c r="E14" s="38"/>
      <c r="F14" s="38">
        <v>8</v>
      </c>
      <c r="I14" s="130"/>
    </row>
    <row r="15" spans="1:9" x14ac:dyDescent="0.25">
      <c r="A15" s="129"/>
      <c r="B15" s="4"/>
      <c r="C15" s="41">
        <v>44672</v>
      </c>
      <c r="D15" s="40"/>
      <c r="E15" s="38">
        <v>9</v>
      </c>
      <c r="F15" s="38"/>
    </row>
    <row r="16" spans="1:9" x14ac:dyDescent="0.25">
      <c r="A16" s="129"/>
      <c r="B16" s="4"/>
      <c r="C16" s="41">
        <v>44680</v>
      </c>
      <c r="D16" s="40"/>
      <c r="E16" s="38"/>
      <c r="F16" s="38">
        <v>6</v>
      </c>
    </row>
    <row r="17" spans="1:6" x14ac:dyDescent="0.25">
      <c r="A17" s="129"/>
      <c r="B17" s="4"/>
      <c r="C17" s="41">
        <v>44691</v>
      </c>
      <c r="D17" s="40"/>
      <c r="E17" s="38">
        <v>6</v>
      </c>
      <c r="F17" s="38"/>
    </row>
    <row r="18" spans="1:6" x14ac:dyDescent="0.25">
      <c r="A18" s="129"/>
      <c r="B18" s="4"/>
      <c r="C18" s="41">
        <v>44713</v>
      </c>
      <c r="D18" s="40"/>
      <c r="E18" s="38"/>
      <c r="F18" s="38">
        <v>16</v>
      </c>
    </row>
    <row r="19" spans="1:6" x14ac:dyDescent="0.25">
      <c r="A19" s="4"/>
      <c r="B19" s="13"/>
      <c r="C19" s="41">
        <v>44722</v>
      </c>
      <c r="D19" s="40" t="s">
        <v>20</v>
      </c>
      <c r="E19" s="38">
        <v>7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40</v>
      </c>
      <c r="F21" s="9">
        <f>SUM(F8:F20)</f>
        <v>50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Fundusz Długu Korporacyjnego Rentier FIZ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44778</v>
      </c>
      <c r="D30" s="32" t="s">
        <v>6</v>
      </c>
      <c r="E30" s="33"/>
      <c r="F30" s="34"/>
    </row>
    <row r="31" spans="1:6" x14ac:dyDescent="0.25">
      <c r="C31" s="35">
        <v>44783</v>
      </c>
      <c r="D31" s="36" t="s">
        <v>20</v>
      </c>
      <c r="E31" s="37">
        <v>3</v>
      </c>
      <c r="F31" s="38"/>
    </row>
    <row r="32" spans="1:6" x14ac:dyDescent="0.25">
      <c r="C32" s="41"/>
      <c r="D32" s="40"/>
      <c r="E32" s="38"/>
      <c r="F32" s="37"/>
    </row>
    <row r="33" spans="2:6" x14ac:dyDescent="0.25">
      <c r="C33" s="24"/>
      <c r="D33" s="25"/>
      <c r="E33" s="26"/>
      <c r="F33" s="26"/>
    </row>
    <row r="34" spans="2:6" x14ac:dyDescent="0.25">
      <c r="C34" s="9" t="s">
        <v>8</v>
      </c>
      <c r="D34" s="9"/>
      <c r="E34" s="62">
        <f>SUM(E30:E33)</f>
        <v>3</v>
      </c>
      <c r="F34" s="62">
        <f>SUM(F30:F33)</f>
        <v>0</v>
      </c>
    </row>
    <row r="38" spans="2:6" ht="21" x14ac:dyDescent="0.35">
      <c r="C38" s="2" t="str">
        <f>$C$2</f>
        <v>Fundusz Długu Korporacyjnego Rentier FIZ</v>
      </c>
    </row>
    <row r="39" spans="2:6" x14ac:dyDescent="0.25">
      <c r="B39" s="124" t="s">
        <v>109</v>
      </c>
      <c r="C39" s="13" t="s">
        <v>27</v>
      </c>
    </row>
    <row r="40" spans="2:6" ht="15.75" thickBot="1" x14ac:dyDescent="0.3"/>
    <row r="41" spans="2:6" ht="30" x14ac:dyDescent="0.25">
      <c r="C41" s="319" t="s">
        <v>2</v>
      </c>
      <c r="D41" s="29"/>
      <c r="E41" s="29" t="s">
        <v>3</v>
      </c>
      <c r="F41" s="29" t="s">
        <v>4</v>
      </c>
    </row>
    <row r="42" spans="2:6" ht="15.75" thickBot="1" x14ac:dyDescent="0.3">
      <c r="C42" s="320"/>
      <c r="D42" s="30"/>
      <c r="E42" s="321" t="s">
        <v>9</v>
      </c>
      <c r="F42" s="321"/>
    </row>
    <row r="43" spans="2:6" x14ac:dyDescent="0.25">
      <c r="C43" s="31">
        <v>44802</v>
      </c>
      <c r="D43" s="32" t="s">
        <v>6</v>
      </c>
      <c r="E43" s="33"/>
      <c r="F43" s="34"/>
    </row>
    <row r="44" spans="2:6" x14ac:dyDescent="0.25">
      <c r="C44" s="35">
        <v>44805</v>
      </c>
      <c r="D44" s="138" t="s">
        <v>20</v>
      </c>
      <c r="E44" s="37">
        <v>3</v>
      </c>
      <c r="F44" s="38"/>
    </row>
    <row r="45" spans="2:6" x14ac:dyDescent="0.25">
      <c r="C45" s="41"/>
      <c r="D45" s="40"/>
      <c r="E45" s="38"/>
      <c r="F45" s="37"/>
    </row>
    <row r="46" spans="2:6" x14ac:dyDescent="0.25">
      <c r="C46" s="24"/>
      <c r="D46" s="25"/>
      <c r="E46" s="26"/>
      <c r="F46" s="26"/>
    </row>
    <row r="47" spans="2:6" x14ac:dyDescent="0.25">
      <c r="C47" s="9" t="s">
        <v>8</v>
      </c>
      <c r="D47" s="9"/>
      <c r="E47" s="62">
        <f>SUM(E43:E46)</f>
        <v>3</v>
      </c>
      <c r="F47" s="62">
        <f>SUM(F43:F46)</f>
        <v>0</v>
      </c>
    </row>
    <row r="52" spans="1:6" ht="26.25" x14ac:dyDescent="0.4">
      <c r="A52" s="127" t="s">
        <v>23</v>
      </c>
      <c r="C52" s="2" t="str">
        <f>$C$2</f>
        <v>Fundusz Długu Korporacyjnego Rentier FIZ</v>
      </c>
    </row>
    <row r="53" spans="1:6" x14ac:dyDescent="0.25">
      <c r="B53" s="124" t="s">
        <v>109</v>
      </c>
      <c r="C53" s="13" t="s">
        <v>28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44837</v>
      </c>
      <c r="D57" s="32" t="s">
        <v>6</v>
      </c>
      <c r="E57" s="33"/>
      <c r="F57" s="34"/>
    </row>
    <row r="58" spans="1:6" x14ac:dyDescent="0.25">
      <c r="C58" s="35">
        <v>44844</v>
      </c>
      <c r="D58" s="36" t="s">
        <v>20</v>
      </c>
      <c r="E58" s="37">
        <v>5</v>
      </c>
      <c r="F58" s="38"/>
    </row>
    <row r="59" spans="1:6" x14ac:dyDescent="0.25">
      <c r="C59" s="41"/>
      <c r="D59" s="40"/>
      <c r="E59" s="38"/>
      <c r="F59" s="37"/>
    </row>
    <row r="60" spans="1:6" x14ac:dyDescent="0.25">
      <c r="C60" s="24"/>
      <c r="D60" s="25"/>
      <c r="E60" s="26"/>
      <c r="F60" s="26"/>
    </row>
    <row r="61" spans="1:6" x14ac:dyDescent="0.25">
      <c r="C61" s="9" t="s">
        <v>8</v>
      </c>
      <c r="D61" s="9"/>
      <c r="E61" s="62">
        <f>SUM(E57:E60)</f>
        <v>5</v>
      </c>
      <c r="F61" s="62">
        <f>SUM(F57:F60)</f>
        <v>0</v>
      </c>
    </row>
    <row r="66" spans="1:6" ht="26.25" x14ac:dyDescent="0.4">
      <c r="A66" s="127" t="s">
        <v>23</v>
      </c>
      <c r="C66" s="2" t="str">
        <f>$C$2</f>
        <v>Fundusz Długu Korporacyjnego Rentier FIZ</v>
      </c>
    </row>
    <row r="67" spans="1:6" x14ac:dyDescent="0.25">
      <c r="B67" s="124" t="s">
        <v>109</v>
      </c>
      <c r="C67" s="13" t="s">
        <v>29</v>
      </c>
    </row>
    <row r="68" spans="1:6" ht="15.75" thickBot="1" x14ac:dyDescent="0.3"/>
    <row r="69" spans="1:6" ht="30" x14ac:dyDescent="0.25">
      <c r="C69" s="319" t="s">
        <v>2</v>
      </c>
      <c r="D69" s="29"/>
      <c r="E69" s="29" t="s">
        <v>3</v>
      </c>
      <c r="F69" s="29" t="s">
        <v>4</v>
      </c>
    </row>
    <row r="70" spans="1:6" ht="15.75" thickBot="1" x14ac:dyDescent="0.3">
      <c r="C70" s="320"/>
      <c r="D70" s="30"/>
      <c r="E70" s="321" t="s">
        <v>9</v>
      </c>
      <c r="F70" s="321"/>
    </row>
    <row r="71" spans="1:6" x14ac:dyDescent="0.25">
      <c r="C71" s="31">
        <v>44840</v>
      </c>
      <c r="D71" s="32" t="s">
        <v>6</v>
      </c>
      <c r="E71" s="33"/>
      <c r="F71" s="34"/>
    </row>
    <row r="72" spans="1:6" x14ac:dyDescent="0.25">
      <c r="C72" s="35">
        <v>44846</v>
      </c>
      <c r="D72" s="36" t="s">
        <v>88</v>
      </c>
      <c r="E72" s="37"/>
      <c r="F72" s="38"/>
    </row>
    <row r="73" spans="1:6" x14ac:dyDescent="0.25">
      <c r="C73" s="41">
        <v>44847</v>
      </c>
      <c r="D73" s="40" t="s">
        <v>20</v>
      </c>
      <c r="E73" s="38">
        <v>1</v>
      </c>
      <c r="F73" s="37"/>
    </row>
    <row r="74" spans="1:6" x14ac:dyDescent="0.25">
      <c r="C74" s="24"/>
      <c r="D74" s="25"/>
      <c r="E74" s="26"/>
      <c r="F74" s="26"/>
    </row>
    <row r="75" spans="1:6" x14ac:dyDescent="0.25">
      <c r="C75" s="9" t="s">
        <v>8</v>
      </c>
      <c r="D75" s="9"/>
      <c r="E75" s="62">
        <f>SUM(E71:E74)</f>
        <v>1</v>
      </c>
      <c r="F75" s="62">
        <f>SUM(F71:F74)</f>
        <v>0</v>
      </c>
    </row>
    <row r="80" spans="1:6" ht="26.25" x14ac:dyDescent="0.4">
      <c r="A80" s="127" t="s">
        <v>23</v>
      </c>
      <c r="C80" s="2" t="str">
        <f>$C$2</f>
        <v>Fundusz Długu Korporacyjnego Rentier FIZ</v>
      </c>
    </row>
    <row r="81" spans="1:6" x14ac:dyDescent="0.25">
      <c r="B81" s="124" t="s">
        <v>109</v>
      </c>
      <c r="C81" s="13" t="s">
        <v>123</v>
      </c>
    </row>
    <row r="82" spans="1:6" ht="15.75" thickBot="1" x14ac:dyDescent="0.3"/>
    <row r="83" spans="1:6" ht="30" x14ac:dyDescent="0.25">
      <c r="C83" s="319" t="s">
        <v>2</v>
      </c>
      <c r="D83" s="29"/>
      <c r="E83" s="29" t="s">
        <v>3</v>
      </c>
      <c r="F83" s="29" t="s">
        <v>4</v>
      </c>
    </row>
    <row r="84" spans="1:6" ht="15.75" thickBot="1" x14ac:dyDescent="0.3">
      <c r="C84" s="320"/>
      <c r="D84" s="30"/>
      <c r="E84" s="321" t="s">
        <v>9</v>
      </c>
      <c r="F84" s="321"/>
    </row>
    <row r="85" spans="1:6" x14ac:dyDescent="0.25">
      <c r="C85" s="31">
        <v>44858</v>
      </c>
      <c r="D85" s="32" t="s">
        <v>6</v>
      </c>
      <c r="E85" s="33"/>
      <c r="F85" s="34"/>
    </row>
    <row r="86" spans="1:6" x14ac:dyDescent="0.25">
      <c r="C86" s="35">
        <v>44860</v>
      </c>
      <c r="D86" s="36" t="s">
        <v>20</v>
      </c>
      <c r="E86" s="37">
        <v>2</v>
      </c>
      <c r="F86" s="38"/>
    </row>
    <row r="87" spans="1:6" x14ac:dyDescent="0.25">
      <c r="C87" s="41"/>
      <c r="D87" s="40"/>
      <c r="E87" s="38"/>
      <c r="F87" s="37"/>
    </row>
    <row r="88" spans="1:6" x14ac:dyDescent="0.25">
      <c r="C88" s="24"/>
      <c r="D88" s="25"/>
      <c r="E88" s="26"/>
      <c r="F88" s="26"/>
    </row>
    <row r="89" spans="1:6" x14ac:dyDescent="0.25">
      <c r="C89" s="9" t="s">
        <v>8</v>
      </c>
      <c r="D89" s="9"/>
      <c r="E89" s="62">
        <f>SUM(E85:E88)</f>
        <v>2</v>
      </c>
      <c r="F89" s="62">
        <f>SUM(F85:F88)</f>
        <v>0</v>
      </c>
    </row>
    <row r="94" spans="1:6" ht="26.25" x14ac:dyDescent="0.4">
      <c r="A94" s="127" t="s">
        <v>23</v>
      </c>
      <c r="C94" s="2" t="str">
        <f>$C$2</f>
        <v>Fundusz Długu Korporacyjnego Rentier FIZ</v>
      </c>
    </row>
    <row r="95" spans="1:6" x14ac:dyDescent="0.25">
      <c r="B95" s="124" t="s">
        <v>109</v>
      </c>
      <c r="C95" s="13" t="s">
        <v>133</v>
      </c>
    </row>
    <row r="96" spans="1:6" ht="15.75" thickBot="1" x14ac:dyDescent="0.3"/>
    <row r="97" spans="1:6" ht="30" x14ac:dyDescent="0.25">
      <c r="C97" s="319" t="s">
        <v>2</v>
      </c>
      <c r="D97" s="29"/>
      <c r="E97" s="29" t="s">
        <v>3</v>
      </c>
      <c r="F97" s="29" t="s">
        <v>4</v>
      </c>
    </row>
    <row r="98" spans="1:6" ht="15.75" thickBot="1" x14ac:dyDescent="0.3">
      <c r="C98" s="320"/>
      <c r="D98" s="30"/>
      <c r="E98" s="321" t="s">
        <v>9</v>
      </c>
      <c r="F98" s="321"/>
    </row>
    <row r="99" spans="1:6" x14ac:dyDescent="0.25">
      <c r="C99" s="209">
        <v>44872</v>
      </c>
      <c r="D99" s="32" t="s">
        <v>6</v>
      </c>
      <c r="E99" s="33"/>
      <c r="F99" s="34"/>
    </row>
    <row r="100" spans="1:6" x14ac:dyDescent="0.25">
      <c r="C100" s="35">
        <v>44875</v>
      </c>
      <c r="D100" s="36" t="s">
        <v>20</v>
      </c>
      <c r="E100" s="37">
        <v>3</v>
      </c>
      <c r="F100" s="38"/>
    </row>
    <row r="101" spans="1:6" x14ac:dyDescent="0.25">
      <c r="C101" s="41"/>
      <c r="D101" s="40"/>
      <c r="E101" s="38"/>
      <c r="F101" s="37"/>
    </row>
    <row r="102" spans="1:6" x14ac:dyDescent="0.25">
      <c r="C102" s="24"/>
      <c r="D102" s="25"/>
      <c r="E102" s="26"/>
      <c r="F102" s="26"/>
    </row>
    <row r="103" spans="1:6" x14ac:dyDescent="0.25">
      <c r="C103" s="9" t="s">
        <v>8</v>
      </c>
      <c r="D103" s="9"/>
      <c r="E103" s="62">
        <f>SUM(E99:E102)</f>
        <v>3</v>
      </c>
      <c r="F103" s="62">
        <f>SUM(F99:F102)</f>
        <v>0</v>
      </c>
    </row>
    <row r="108" spans="1:6" ht="26.25" x14ac:dyDescent="0.4">
      <c r="A108" s="127" t="s">
        <v>23</v>
      </c>
      <c r="C108" s="2" t="str">
        <f>$C$2</f>
        <v>Fundusz Długu Korporacyjnego Rentier FIZ</v>
      </c>
    </row>
    <row r="109" spans="1:6" x14ac:dyDescent="0.25">
      <c r="B109" s="124" t="s">
        <v>109</v>
      </c>
      <c r="C109" s="13" t="s">
        <v>186</v>
      </c>
    </row>
    <row r="110" spans="1:6" ht="15.75" thickBot="1" x14ac:dyDescent="0.3"/>
    <row r="111" spans="1:6" ht="30" x14ac:dyDescent="0.25">
      <c r="C111" s="319" t="s">
        <v>2</v>
      </c>
      <c r="D111" s="29"/>
      <c r="E111" s="29" t="s">
        <v>3</v>
      </c>
      <c r="F111" s="29" t="s">
        <v>4</v>
      </c>
    </row>
    <row r="112" spans="1:6" ht="15.75" thickBot="1" x14ac:dyDescent="0.3">
      <c r="C112" s="320"/>
      <c r="D112" s="30"/>
      <c r="E112" s="321" t="s">
        <v>9</v>
      </c>
      <c r="F112" s="321"/>
    </row>
    <row r="113" spans="1:6" x14ac:dyDescent="0.25">
      <c r="C113" s="31">
        <v>44881</v>
      </c>
      <c r="D113" s="32" t="s">
        <v>6</v>
      </c>
      <c r="E113" s="33"/>
      <c r="F113" s="34"/>
    </row>
    <row r="114" spans="1:6" x14ac:dyDescent="0.25">
      <c r="C114" s="35">
        <v>44882</v>
      </c>
      <c r="D114" s="36" t="s">
        <v>20</v>
      </c>
      <c r="E114" s="37">
        <v>1</v>
      </c>
      <c r="F114" s="38"/>
    </row>
    <row r="115" spans="1:6" x14ac:dyDescent="0.25">
      <c r="C115" s="41"/>
      <c r="D115" s="40"/>
      <c r="E115" s="38"/>
      <c r="F115" s="37"/>
    </row>
    <row r="116" spans="1:6" x14ac:dyDescent="0.25">
      <c r="C116" s="24"/>
      <c r="D116" s="25"/>
      <c r="E116" s="26"/>
      <c r="F116" s="26"/>
    </row>
    <row r="117" spans="1:6" x14ac:dyDescent="0.25">
      <c r="C117" s="9" t="s">
        <v>8</v>
      </c>
      <c r="D117" s="9"/>
      <c r="E117" s="62">
        <f>SUM(E113:E116)</f>
        <v>1</v>
      </c>
      <c r="F117" s="62">
        <f>SUM(F113:F116)</f>
        <v>0</v>
      </c>
    </row>
    <row r="122" spans="1:6" ht="26.25" x14ac:dyDescent="0.4">
      <c r="A122" s="127" t="s">
        <v>23</v>
      </c>
      <c r="C122" s="2" t="str">
        <f>$C$2</f>
        <v>Fundusz Długu Korporacyjnego Rentier FIZ</v>
      </c>
    </row>
    <row r="123" spans="1:6" x14ac:dyDescent="0.25">
      <c r="B123" s="124" t="s">
        <v>109</v>
      </c>
      <c r="C123" s="13" t="s">
        <v>187</v>
      </c>
    </row>
    <row r="124" spans="1:6" ht="15.75" thickBot="1" x14ac:dyDescent="0.3"/>
    <row r="125" spans="1:6" ht="30" x14ac:dyDescent="0.25">
      <c r="C125" s="319" t="s">
        <v>2</v>
      </c>
      <c r="D125" s="29"/>
      <c r="E125" s="29" t="s">
        <v>3</v>
      </c>
      <c r="F125" s="29" t="s">
        <v>4</v>
      </c>
    </row>
    <row r="126" spans="1:6" ht="15.75" thickBot="1" x14ac:dyDescent="0.3">
      <c r="C126" s="320"/>
      <c r="D126" s="30"/>
      <c r="E126" s="321" t="s">
        <v>9</v>
      </c>
      <c r="F126" s="321"/>
    </row>
    <row r="127" spans="1:6" x14ac:dyDescent="0.25">
      <c r="C127" s="31">
        <v>44889</v>
      </c>
      <c r="D127" s="32" t="s">
        <v>6</v>
      </c>
      <c r="E127" s="33"/>
      <c r="F127" s="34"/>
    </row>
    <row r="128" spans="1:6" x14ac:dyDescent="0.25">
      <c r="C128" s="35">
        <v>44890</v>
      </c>
      <c r="D128" s="36"/>
      <c r="E128" s="37">
        <v>1</v>
      </c>
      <c r="F128" s="38"/>
    </row>
    <row r="129" spans="1:6" x14ac:dyDescent="0.25">
      <c r="C129" s="35">
        <v>44894</v>
      </c>
      <c r="D129" s="36"/>
      <c r="E129" s="37"/>
      <c r="F129" s="38">
        <v>2</v>
      </c>
    </row>
    <row r="130" spans="1:6" x14ac:dyDescent="0.25">
      <c r="C130" s="41">
        <v>44896</v>
      </c>
      <c r="D130" s="40" t="s">
        <v>20</v>
      </c>
      <c r="E130" s="38">
        <v>2</v>
      </c>
      <c r="F130" s="37"/>
    </row>
    <row r="131" spans="1:6" x14ac:dyDescent="0.25">
      <c r="C131" s="24"/>
      <c r="D131" s="25"/>
      <c r="E131" s="26"/>
      <c r="F131" s="26"/>
    </row>
    <row r="132" spans="1:6" x14ac:dyDescent="0.25">
      <c r="C132" s="9" t="s">
        <v>8</v>
      </c>
      <c r="D132" s="9"/>
      <c r="E132" s="62">
        <f>SUM(E127:E131)</f>
        <v>3</v>
      </c>
      <c r="F132" s="62">
        <f>SUM(F127:F131)</f>
        <v>2</v>
      </c>
    </row>
    <row r="137" spans="1:6" ht="26.25" x14ac:dyDescent="0.4">
      <c r="A137" s="127" t="s">
        <v>23</v>
      </c>
      <c r="C137" s="2" t="str">
        <f>$C$2</f>
        <v>Fundusz Długu Korporacyjnego Rentier FIZ</v>
      </c>
    </row>
    <row r="138" spans="1:6" x14ac:dyDescent="0.25">
      <c r="B138" s="124" t="s">
        <v>109</v>
      </c>
      <c r="C138" s="13" t="s">
        <v>225</v>
      </c>
    </row>
    <row r="139" spans="1:6" ht="15.75" thickBot="1" x14ac:dyDescent="0.3"/>
    <row r="140" spans="1:6" ht="30" x14ac:dyDescent="0.25">
      <c r="C140" s="319" t="s">
        <v>2</v>
      </c>
      <c r="D140" s="29"/>
      <c r="E140" s="29" t="s">
        <v>3</v>
      </c>
      <c r="F140" s="29" t="s">
        <v>4</v>
      </c>
    </row>
    <row r="141" spans="1:6" ht="15.75" thickBot="1" x14ac:dyDescent="0.3">
      <c r="C141" s="320"/>
      <c r="D141" s="30"/>
      <c r="E141" s="321" t="s">
        <v>9</v>
      </c>
      <c r="F141" s="321"/>
    </row>
    <row r="142" spans="1:6" x14ac:dyDescent="0.25">
      <c r="C142" s="31">
        <v>44910</v>
      </c>
      <c r="D142" s="32" t="s">
        <v>6</v>
      </c>
      <c r="E142" s="33"/>
      <c r="F142" s="34"/>
    </row>
    <row r="143" spans="1:6" x14ac:dyDescent="0.25">
      <c r="C143" s="35">
        <v>44917</v>
      </c>
      <c r="D143" s="36"/>
      <c r="E143" s="37">
        <v>5</v>
      </c>
      <c r="F143" s="38"/>
    </row>
    <row r="144" spans="1:6" x14ac:dyDescent="0.25">
      <c r="C144" s="35">
        <v>44923</v>
      </c>
      <c r="D144" s="36"/>
      <c r="E144" s="37"/>
      <c r="F144" s="38">
        <v>3</v>
      </c>
    </row>
    <row r="145" spans="1:6" x14ac:dyDescent="0.25">
      <c r="C145" s="35">
        <v>44928</v>
      </c>
      <c r="D145" s="36"/>
      <c r="E145" s="37">
        <v>3</v>
      </c>
      <c r="F145" s="38"/>
    </row>
    <row r="146" spans="1:6" x14ac:dyDescent="0.25">
      <c r="C146" s="35">
        <v>44930</v>
      </c>
      <c r="D146" s="36"/>
      <c r="E146" s="37"/>
      <c r="F146" s="38">
        <v>2</v>
      </c>
    </row>
    <row r="147" spans="1:6" x14ac:dyDescent="0.25">
      <c r="C147" s="41">
        <v>44931</v>
      </c>
      <c r="D147" s="40"/>
      <c r="E147" s="38">
        <v>1</v>
      </c>
      <c r="F147" s="37"/>
    </row>
    <row r="148" spans="1:6" x14ac:dyDescent="0.25">
      <c r="C148" s="24"/>
      <c r="D148" s="25"/>
      <c r="E148" s="26"/>
      <c r="F148" s="26"/>
    </row>
    <row r="149" spans="1:6" x14ac:dyDescent="0.25">
      <c r="C149" s="9" t="s">
        <v>8</v>
      </c>
      <c r="D149" s="9"/>
      <c r="E149" s="62">
        <f>SUM(E142:E148)</f>
        <v>9</v>
      </c>
      <c r="F149" s="62">
        <f>SUM(F142:F148)</f>
        <v>5</v>
      </c>
    </row>
    <row r="154" spans="1:6" ht="26.25" x14ac:dyDescent="0.4">
      <c r="A154" s="127" t="s">
        <v>23</v>
      </c>
      <c r="C154" s="2" t="str">
        <f>$C$2</f>
        <v>Fundusz Długu Korporacyjnego Rentier FIZ</v>
      </c>
    </row>
    <row r="155" spans="1:6" x14ac:dyDescent="0.25">
      <c r="B155" s="124" t="s">
        <v>109</v>
      </c>
      <c r="C155" s="13" t="s">
        <v>317</v>
      </c>
    </row>
    <row r="156" spans="1:6" ht="15.75" thickBot="1" x14ac:dyDescent="0.3"/>
    <row r="157" spans="1:6" ht="30" x14ac:dyDescent="0.25">
      <c r="C157" s="319" t="s">
        <v>2</v>
      </c>
      <c r="D157" s="29"/>
      <c r="E157" s="29" t="s">
        <v>3</v>
      </c>
      <c r="F157" s="29" t="s">
        <v>4</v>
      </c>
    </row>
    <row r="158" spans="1:6" ht="15.75" thickBot="1" x14ac:dyDescent="0.3">
      <c r="C158" s="320"/>
      <c r="D158" s="30"/>
      <c r="E158" s="321" t="s">
        <v>9</v>
      </c>
      <c r="F158" s="321"/>
    </row>
    <row r="159" spans="1:6" x14ac:dyDescent="0.25">
      <c r="C159" s="31">
        <v>44966</v>
      </c>
      <c r="D159" s="32" t="s">
        <v>6</v>
      </c>
      <c r="E159" s="33"/>
      <c r="F159" s="34"/>
    </row>
    <row r="160" spans="1:6" x14ac:dyDescent="0.25">
      <c r="C160" s="35">
        <v>44970</v>
      </c>
      <c r="D160" s="36" t="s">
        <v>20</v>
      </c>
      <c r="E160" s="37">
        <v>2</v>
      </c>
      <c r="F160" s="38"/>
    </row>
    <row r="161" spans="1:6" x14ac:dyDescent="0.25">
      <c r="C161" s="24"/>
      <c r="D161" s="25"/>
      <c r="E161" s="26"/>
      <c r="F161" s="26"/>
    </row>
    <row r="162" spans="1:6" x14ac:dyDescent="0.25">
      <c r="C162" s="9" t="s">
        <v>8</v>
      </c>
      <c r="D162" s="9"/>
      <c r="E162" s="62">
        <f>SUM(E159:E161)</f>
        <v>2</v>
      </c>
      <c r="F162" s="62">
        <f>SUM(F159:F161)</f>
        <v>0</v>
      </c>
    </row>
    <row r="167" spans="1:6" ht="26.25" x14ac:dyDescent="0.4">
      <c r="A167" s="127" t="s">
        <v>23</v>
      </c>
      <c r="C167" s="2" t="str">
        <f>$C$2</f>
        <v>Fundusz Długu Korporacyjnego Rentier FIZ</v>
      </c>
    </row>
    <row r="168" spans="1:6" x14ac:dyDescent="0.25">
      <c r="B168" s="124" t="s">
        <v>109</v>
      </c>
      <c r="C168" s="13" t="s">
        <v>329</v>
      </c>
    </row>
    <row r="169" spans="1:6" ht="15.75" thickBot="1" x14ac:dyDescent="0.3"/>
    <row r="170" spans="1:6" ht="30" x14ac:dyDescent="0.25">
      <c r="C170" s="319" t="s">
        <v>2</v>
      </c>
      <c r="D170" s="29"/>
      <c r="E170" s="29" t="s">
        <v>3</v>
      </c>
      <c r="F170" s="29" t="s">
        <v>4</v>
      </c>
    </row>
    <row r="171" spans="1:6" ht="15.75" thickBot="1" x14ac:dyDescent="0.3">
      <c r="C171" s="320"/>
      <c r="D171" s="30"/>
      <c r="E171" s="321" t="s">
        <v>9</v>
      </c>
      <c r="F171" s="321"/>
    </row>
    <row r="172" spans="1:6" x14ac:dyDescent="0.25">
      <c r="C172" s="31">
        <v>45029</v>
      </c>
      <c r="D172" s="32" t="s">
        <v>6</v>
      </c>
      <c r="E172" s="33"/>
      <c r="F172" s="34"/>
    </row>
    <row r="173" spans="1:6" x14ac:dyDescent="0.25">
      <c r="C173" s="35">
        <v>45033</v>
      </c>
      <c r="D173" s="36" t="s">
        <v>20</v>
      </c>
      <c r="E173" s="37">
        <v>2</v>
      </c>
      <c r="F173" s="38"/>
    </row>
    <row r="174" spans="1:6" x14ac:dyDescent="0.25">
      <c r="C174" s="41"/>
      <c r="D174" s="40"/>
      <c r="E174" s="38"/>
      <c r="F174" s="37"/>
    </row>
    <row r="175" spans="1:6" x14ac:dyDescent="0.25">
      <c r="C175" s="24"/>
      <c r="D175" s="25"/>
      <c r="E175" s="26"/>
      <c r="F175" s="26"/>
    </row>
    <row r="176" spans="1:6" x14ac:dyDescent="0.25">
      <c r="C176" s="9" t="s">
        <v>8</v>
      </c>
      <c r="D176" s="9"/>
      <c r="E176" s="62">
        <f>SUM(E172:E175)</f>
        <v>2</v>
      </c>
      <c r="F176" s="62">
        <f>SUM(F172:F175)</f>
        <v>0</v>
      </c>
    </row>
    <row r="181" spans="1:6" ht="26.25" x14ac:dyDescent="0.4">
      <c r="A181" s="127" t="s">
        <v>23</v>
      </c>
      <c r="C181" s="2" t="str">
        <f>$C$2</f>
        <v>Fundusz Długu Korporacyjnego Rentier FIZ</v>
      </c>
    </row>
    <row r="182" spans="1:6" x14ac:dyDescent="0.25">
      <c r="B182" s="124" t="s">
        <v>109</v>
      </c>
      <c r="C182" s="13" t="s">
        <v>333</v>
      </c>
    </row>
    <row r="183" spans="1:6" ht="15.75" thickBot="1" x14ac:dyDescent="0.3"/>
    <row r="184" spans="1:6" ht="30" x14ac:dyDescent="0.25">
      <c r="C184" s="319" t="s">
        <v>2</v>
      </c>
      <c r="D184" s="29"/>
      <c r="E184" s="29" t="s">
        <v>3</v>
      </c>
      <c r="F184" s="29" t="s">
        <v>4</v>
      </c>
    </row>
    <row r="185" spans="1:6" ht="15.75" thickBot="1" x14ac:dyDescent="0.3">
      <c r="C185" s="320"/>
      <c r="D185" s="30"/>
      <c r="E185" s="321" t="s">
        <v>9</v>
      </c>
      <c r="F185" s="321"/>
    </row>
    <row r="186" spans="1:6" x14ac:dyDescent="0.25">
      <c r="C186" s="31">
        <v>45051</v>
      </c>
      <c r="D186" s="32" t="s">
        <v>6</v>
      </c>
      <c r="E186" s="33"/>
      <c r="F186" s="34"/>
    </row>
    <row r="187" spans="1:6" x14ac:dyDescent="0.25">
      <c r="C187" s="35">
        <v>45055</v>
      </c>
      <c r="D187" s="36"/>
      <c r="E187" s="37">
        <v>2</v>
      </c>
      <c r="F187" s="38"/>
    </row>
    <row r="188" spans="1:6" x14ac:dyDescent="0.25">
      <c r="C188" s="41"/>
      <c r="D188" s="40"/>
      <c r="E188" s="38"/>
      <c r="F188" s="37"/>
    </row>
    <row r="189" spans="1:6" x14ac:dyDescent="0.25">
      <c r="C189" s="24"/>
      <c r="D189" s="25"/>
      <c r="E189" s="26"/>
      <c r="F189" s="26"/>
    </row>
    <row r="190" spans="1:6" x14ac:dyDescent="0.25">
      <c r="C190" s="9" t="s">
        <v>8</v>
      </c>
      <c r="D190" s="9"/>
      <c r="E190" s="62">
        <f>SUM(E186:E189)</f>
        <v>2</v>
      </c>
      <c r="F190" s="62">
        <f>SUM(F186:F189)</f>
        <v>0</v>
      </c>
    </row>
  </sheetData>
  <mergeCells count="26">
    <mergeCell ref="C184:C185"/>
    <mergeCell ref="E185:F185"/>
    <mergeCell ref="C69:C70"/>
    <mergeCell ref="E70:F70"/>
    <mergeCell ref="C83:C84"/>
    <mergeCell ref="E84:F84"/>
    <mergeCell ref="C140:C141"/>
    <mergeCell ref="E141:F141"/>
    <mergeCell ref="C125:C126"/>
    <mergeCell ref="E126:F126"/>
    <mergeCell ref="C170:C171"/>
    <mergeCell ref="E171:F171"/>
    <mergeCell ref="C157:C158"/>
    <mergeCell ref="E158:F158"/>
    <mergeCell ref="C6:C7"/>
    <mergeCell ref="E7:F7"/>
    <mergeCell ref="C28:C29"/>
    <mergeCell ref="E29:F29"/>
    <mergeCell ref="C41:C42"/>
    <mergeCell ref="E42:F42"/>
    <mergeCell ref="C55:C56"/>
    <mergeCell ref="E56:F56"/>
    <mergeCell ref="C111:C112"/>
    <mergeCell ref="E112:F112"/>
    <mergeCell ref="C97:C98"/>
    <mergeCell ref="E98:F98"/>
  </mergeCells>
  <conditionalFormatting sqref="C38:C47">
    <cfRule type="top10" dxfId="241" priority="47" rank="1"/>
  </conditionalFormatting>
  <conditionalFormatting sqref="C52:C61">
    <cfRule type="top10" dxfId="240" priority="18" rank="1"/>
  </conditionalFormatting>
  <conditionalFormatting sqref="C66:C75">
    <cfRule type="top10" dxfId="239" priority="16" rank="1"/>
  </conditionalFormatting>
  <conditionalFormatting sqref="C163:C166 C150:C153 C133:C136 C1:C37 C48:C51 C62:C65 C76:C79 C90:C93 C104:C107 C118:C121 C177:C180 C191:C1048576">
    <cfRule type="top10" dxfId="238" priority="110" rank="1"/>
  </conditionalFormatting>
  <conditionalFormatting sqref="D1">
    <cfRule type="top10" dxfId="237" priority="9" rank="1"/>
  </conditionalFormatting>
  <conditionalFormatting sqref="C80:C89">
    <cfRule type="top10" dxfId="236" priority="8" rank="1"/>
  </conditionalFormatting>
  <conditionalFormatting sqref="C94:C103">
    <cfRule type="top10" dxfId="235" priority="7" rank="1"/>
  </conditionalFormatting>
  <conditionalFormatting sqref="C108:C117">
    <cfRule type="top10" dxfId="234" priority="6" rank="1"/>
  </conditionalFormatting>
  <conditionalFormatting sqref="C122:C132">
    <cfRule type="top10" dxfId="233" priority="5" rank="1"/>
  </conditionalFormatting>
  <conditionalFormatting sqref="C137:C149">
    <cfRule type="top10" dxfId="232" priority="4" rank="1"/>
  </conditionalFormatting>
  <conditionalFormatting sqref="C154:C162">
    <cfRule type="top10" dxfId="231" priority="137" rank="1"/>
  </conditionalFormatting>
  <conditionalFormatting sqref="C167:C176">
    <cfRule type="top10" dxfId="230" priority="2" rank="1"/>
  </conditionalFormatting>
  <conditionalFormatting sqref="C181:C190">
    <cfRule type="top10" dxfId="229" priority="1" rank="1"/>
  </conditionalFormatting>
  <hyperlinks>
    <hyperlink ref="A1" location="'Spis treści'!A1" display="Spis treści" xr:uid="{00000000-0004-0000-6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600-000000000000}">
          <x14:formula1>
            <xm:f>Zdarzenia!$A$13:$A$17</xm:f>
          </x14:formula1>
          <xm:sqref>B3 B26 B39 B53 B67 B81 B95 B109 B123 B138 B155 B168 B182</xm:sqref>
        </x14:dataValidation>
        <x14:dataValidation type="list" allowBlank="1" showInputMessage="1" showErrorMessage="1" xr:uid="{00000000-0002-0000-66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 codeName="Arkusz88"/>
  <dimension ref="A1:I46"/>
  <sheetViews>
    <sheetView zoomScale="70" zoomScaleNormal="70" zoomScaleSheetLayoutView="160" workbookViewId="0">
      <selection activeCell="E9" sqref="E9:F1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234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236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235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44581</v>
      </c>
      <c r="D8" s="32" t="s">
        <v>6</v>
      </c>
      <c r="E8" s="33"/>
      <c r="F8" s="34"/>
    </row>
    <row r="9" spans="1:9" x14ac:dyDescent="0.25">
      <c r="A9" s="4"/>
      <c r="B9" s="4"/>
      <c r="C9" s="46">
        <v>44589</v>
      </c>
      <c r="D9" s="36"/>
      <c r="E9" s="37">
        <f>NETWORKDAYS(C8,C9,Wolne)</f>
        <v>7</v>
      </c>
      <c r="F9" s="38"/>
    </row>
    <row r="10" spans="1:9" x14ac:dyDescent="0.25">
      <c r="A10" s="4"/>
      <c r="B10" s="4"/>
      <c r="C10" s="35">
        <v>44627</v>
      </c>
      <c r="D10" s="39"/>
      <c r="E10" s="38"/>
      <c r="F10" s="37">
        <f>NETWORKDAYS(C9,C10,Wolne)</f>
        <v>27</v>
      </c>
    </row>
    <row r="11" spans="1:9" x14ac:dyDescent="0.25">
      <c r="A11" s="4"/>
      <c r="B11" s="4"/>
      <c r="C11" s="35">
        <v>44636</v>
      </c>
      <c r="D11" s="40"/>
      <c r="E11" s="37">
        <v>7</v>
      </c>
      <c r="F11" s="38"/>
    </row>
    <row r="12" spans="1:9" x14ac:dyDescent="0.25">
      <c r="A12" s="129"/>
      <c r="B12" s="4"/>
      <c r="C12" s="35">
        <v>44655</v>
      </c>
      <c r="D12" s="40"/>
      <c r="E12" s="38"/>
      <c r="F12" s="37">
        <v>13</v>
      </c>
    </row>
    <row r="13" spans="1:9" x14ac:dyDescent="0.25">
      <c r="A13" s="4"/>
      <c r="B13" s="4"/>
      <c r="C13" s="35">
        <v>44664</v>
      </c>
      <c r="D13" s="40"/>
      <c r="E13" s="37">
        <v>7</v>
      </c>
      <c r="F13" s="38"/>
    </row>
    <row r="14" spans="1:9" x14ac:dyDescent="0.25">
      <c r="A14" s="129"/>
      <c r="B14" s="4"/>
      <c r="C14" s="41">
        <v>44679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44690</v>
      </c>
      <c r="D15" s="40"/>
      <c r="E15" s="38">
        <v>6</v>
      </c>
      <c r="F15" s="38"/>
    </row>
    <row r="16" spans="1:9" x14ac:dyDescent="0.25">
      <c r="A16" s="129"/>
      <c r="B16" s="4"/>
      <c r="C16" s="41">
        <v>44706</v>
      </c>
      <c r="D16" s="40"/>
      <c r="E16" s="38"/>
      <c r="F16" s="38">
        <v>13</v>
      </c>
    </row>
    <row r="17" spans="1:6" x14ac:dyDescent="0.25">
      <c r="A17" s="129"/>
      <c r="B17" s="4"/>
      <c r="C17" s="41">
        <v>44715</v>
      </c>
      <c r="D17" s="40"/>
      <c r="E17" s="38">
        <v>7</v>
      </c>
      <c r="F17" s="38"/>
    </row>
    <row r="18" spans="1:6" x14ac:dyDescent="0.25">
      <c r="A18" s="129"/>
      <c r="B18" s="4"/>
      <c r="C18" s="41">
        <v>44732</v>
      </c>
      <c r="D18" s="40"/>
      <c r="E18" s="38"/>
      <c r="F18" s="38">
        <v>10</v>
      </c>
    </row>
    <row r="19" spans="1:6" x14ac:dyDescent="0.25">
      <c r="A19" s="129"/>
      <c r="B19" s="4"/>
      <c r="C19" s="41">
        <v>44736</v>
      </c>
      <c r="D19" s="40"/>
      <c r="E19" s="38">
        <v>4</v>
      </c>
      <c r="F19" s="38"/>
    </row>
    <row r="20" spans="1:6" x14ac:dyDescent="0.25">
      <c r="A20" s="129"/>
      <c r="B20" s="4"/>
      <c r="C20" s="41">
        <v>44792</v>
      </c>
      <c r="D20" s="40"/>
      <c r="E20" s="38"/>
      <c r="F20" s="38">
        <v>39</v>
      </c>
    </row>
    <row r="21" spans="1:6" x14ac:dyDescent="0.25">
      <c r="A21" s="129"/>
      <c r="B21" s="4"/>
      <c r="C21" s="41">
        <v>44803</v>
      </c>
      <c r="D21" s="40"/>
      <c r="E21" s="38">
        <v>7</v>
      </c>
      <c r="F21" s="38"/>
    </row>
    <row r="22" spans="1:6" x14ac:dyDescent="0.25">
      <c r="A22" s="129"/>
      <c r="B22" s="4"/>
      <c r="C22" s="41">
        <v>44818</v>
      </c>
      <c r="D22" s="40"/>
      <c r="E22" s="38"/>
      <c r="F22" s="38">
        <v>11</v>
      </c>
    </row>
    <row r="23" spans="1:6" x14ac:dyDescent="0.25">
      <c r="A23" s="129"/>
      <c r="B23" s="4"/>
      <c r="C23" s="41">
        <v>44820</v>
      </c>
      <c r="D23" s="40"/>
      <c r="E23" s="38"/>
      <c r="F23" s="38">
        <v>2</v>
      </c>
    </row>
    <row r="24" spans="1:6" x14ac:dyDescent="0.25">
      <c r="A24" s="129"/>
      <c r="B24" s="4"/>
      <c r="C24" s="41">
        <v>44827</v>
      </c>
      <c r="D24" s="40"/>
      <c r="E24" s="38">
        <v>5</v>
      </c>
      <c r="F24" s="38"/>
    </row>
    <row r="25" spans="1:6" x14ac:dyDescent="0.25">
      <c r="A25" s="129"/>
      <c r="B25" s="4"/>
      <c r="C25" s="41">
        <v>44845</v>
      </c>
      <c r="D25" s="40"/>
      <c r="E25" s="38"/>
      <c r="F25" s="38">
        <v>12</v>
      </c>
    </row>
    <row r="26" spans="1:6" x14ac:dyDescent="0.25">
      <c r="A26" s="129"/>
      <c r="B26" s="4"/>
      <c r="C26" s="41">
        <v>44853</v>
      </c>
      <c r="D26" s="40"/>
      <c r="E26" s="38">
        <v>6</v>
      </c>
      <c r="F26" s="38"/>
    </row>
    <row r="27" spans="1:6" x14ac:dyDescent="0.25">
      <c r="A27" s="129"/>
      <c r="B27" s="4"/>
      <c r="C27" s="41">
        <v>44862</v>
      </c>
      <c r="D27" s="40"/>
      <c r="E27" s="38"/>
      <c r="F27" s="38">
        <v>7</v>
      </c>
    </row>
    <row r="28" spans="1:6" x14ac:dyDescent="0.25">
      <c r="A28" s="129"/>
      <c r="B28" s="4"/>
      <c r="C28" s="41">
        <v>44873</v>
      </c>
      <c r="D28" s="40"/>
      <c r="E28" s="38">
        <v>6</v>
      </c>
      <c r="F28" s="38"/>
    </row>
    <row r="29" spans="1:6" x14ac:dyDescent="0.25">
      <c r="A29" s="129"/>
      <c r="B29" s="4"/>
      <c r="C29" s="41">
        <v>44889</v>
      </c>
      <c r="D29" s="40"/>
      <c r="E29" s="38"/>
      <c r="F29" s="38">
        <v>11</v>
      </c>
    </row>
    <row r="30" spans="1:6" x14ac:dyDescent="0.25">
      <c r="A30" s="129"/>
      <c r="B30" s="4"/>
      <c r="C30" s="41">
        <v>44896</v>
      </c>
      <c r="D30" s="40"/>
      <c r="E30" s="38">
        <v>5</v>
      </c>
      <c r="F30" s="38"/>
    </row>
    <row r="31" spans="1:6" x14ac:dyDescent="0.25">
      <c r="A31" s="129"/>
      <c r="B31" s="4"/>
      <c r="C31" s="41">
        <v>44908</v>
      </c>
      <c r="D31" s="40"/>
      <c r="E31" s="38"/>
      <c r="F31" s="38">
        <v>8</v>
      </c>
    </row>
    <row r="32" spans="1:6" x14ac:dyDescent="0.25">
      <c r="A32" s="4"/>
      <c r="B32" s="13"/>
      <c r="C32" s="41">
        <v>44911</v>
      </c>
      <c r="D32" s="40" t="s">
        <v>20</v>
      </c>
      <c r="E32" s="38">
        <v>3</v>
      </c>
      <c r="F32" s="38"/>
    </row>
    <row r="33" spans="1:6" x14ac:dyDescent="0.25">
      <c r="A33" s="4"/>
      <c r="B33" s="4"/>
      <c r="D33" s="6"/>
    </row>
    <row r="34" spans="1:6" x14ac:dyDescent="0.25">
      <c r="A34" s="4"/>
      <c r="B34" s="4"/>
      <c r="C34" s="9" t="s">
        <v>8</v>
      </c>
      <c r="D34" s="9"/>
      <c r="E34" s="62">
        <f>SUM(E8:E33)</f>
        <v>70</v>
      </c>
      <c r="F34" s="9">
        <f>SUM(F8:F33)</f>
        <v>163</v>
      </c>
    </row>
    <row r="35" spans="1:6" x14ac:dyDescent="0.25">
      <c r="C35" s="7"/>
      <c r="D35" s="7"/>
      <c r="E35" s="7"/>
      <c r="F35" s="7"/>
    </row>
    <row r="36" spans="1:6" x14ac:dyDescent="0.25">
      <c r="A36" s="5"/>
      <c r="B36" s="5"/>
      <c r="C36" s="5"/>
      <c r="D36" s="5"/>
      <c r="E36" s="5"/>
      <c r="F36" s="5"/>
    </row>
    <row r="38" spans="1:6" ht="26.25" x14ac:dyDescent="0.4">
      <c r="A38" s="127" t="s">
        <v>23</v>
      </c>
      <c r="C38" s="2" t="str">
        <f>$C$2</f>
        <v>T-Bull SA</v>
      </c>
    </row>
    <row r="39" spans="1:6" x14ac:dyDescent="0.25">
      <c r="B39" s="124" t="s">
        <v>109</v>
      </c>
      <c r="C39" s="13" t="s">
        <v>352</v>
      </c>
    </row>
    <row r="40" spans="1:6" ht="15.75" thickBot="1" x14ac:dyDescent="0.3"/>
    <row r="41" spans="1:6" ht="30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45173</v>
      </c>
      <c r="D43" s="32" t="s">
        <v>6</v>
      </c>
      <c r="E43" s="33"/>
      <c r="F43" s="34"/>
    </row>
    <row r="44" spans="1:6" x14ac:dyDescent="0.25">
      <c r="C44" s="35">
        <v>45177</v>
      </c>
      <c r="D44" s="36" t="s">
        <v>20</v>
      </c>
      <c r="E44" s="37">
        <v>4</v>
      </c>
      <c r="F44" s="38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SUM(E43:E45)</f>
        <v>4</v>
      </c>
      <c r="F46" s="62">
        <f>SUM(F43:F45)</f>
        <v>0</v>
      </c>
    </row>
  </sheetData>
  <mergeCells count="4">
    <mergeCell ref="C6:C7"/>
    <mergeCell ref="E7:F7"/>
    <mergeCell ref="C41:C42"/>
    <mergeCell ref="E42:F42"/>
  </mergeCells>
  <conditionalFormatting sqref="C47:C1048576 C1:C37">
    <cfRule type="top10" dxfId="228" priority="20" rank="1"/>
  </conditionalFormatting>
  <conditionalFormatting sqref="D1">
    <cfRule type="top10" dxfId="227" priority="2" rank="1"/>
  </conditionalFormatting>
  <conditionalFormatting sqref="C38:C46">
    <cfRule type="top10" dxfId="226" priority="205" rank="1"/>
  </conditionalFormatting>
  <hyperlinks>
    <hyperlink ref="A1" location="'Spis treści'!A1" display="Spis treści" xr:uid="{00000000-0004-0000-6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700-000000000000}">
          <x14:formula1>
            <xm:f>Zdarzenia!$A$13:$A$17</xm:f>
          </x14:formula1>
          <xm:sqref>B3 B39</xm:sqref>
        </x14:dataValidation>
        <x14:dataValidation type="list" allowBlank="1" showInputMessage="1" showErrorMessage="1" xr:uid="{00000000-0002-0000-6700-000001000000}">
          <x14:formula1>
            <xm:f>Zdarzenia!$A$2:$A$7</xm:f>
          </x14:formula1>
          <xm:sqref>E35:F35 D2:D1048576</xm:sqref>
        </x14:dataValidation>
      </x14:dataValidations>
    </ext>
  </extLst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 codeName="Arkusz87"/>
  <dimension ref="A1:I27"/>
  <sheetViews>
    <sheetView tabSelected="1" zoomScale="85" zoomScaleNormal="85" zoomScaleSheetLayoutView="160" workbookViewId="0">
      <selection activeCell="C25" sqref="C2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232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233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44553</v>
      </c>
      <c r="D8" s="32" t="s">
        <v>6</v>
      </c>
      <c r="E8" s="33"/>
      <c r="F8" s="34"/>
    </row>
    <row r="9" spans="1:9" x14ac:dyDescent="0.25">
      <c r="A9" s="4"/>
      <c r="B9" s="4"/>
      <c r="C9" s="46">
        <v>44582</v>
      </c>
      <c r="D9" s="36"/>
      <c r="E9" s="37">
        <f>NETWORKDAYS(C8,C9,Wolne)</f>
        <v>21</v>
      </c>
      <c r="F9" s="38"/>
    </row>
    <row r="10" spans="1:9" x14ac:dyDescent="0.25">
      <c r="A10" s="4"/>
      <c r="B10" s="4"/>
      <c r="C10" s="35">
        <v>44595</v>
      </c>
      <c r="D10" s="39"/>
      <c r="E10" s="38"/>
      <c r="F10" s="37">
        <f>NETWORKDAYS(C9,C10,Wolne)</f>
        <v>10</v>
      </c>
    </row>
    <row r="11" spans="1:9" x14ac:dyDescent="0.25">
      <c r="A11" s="4"/>
      <c r="B11" s="4"/>
      <c r="C11" s="35">
        <v>44609</v>
      </c>
      <c r="D11" s="40"/>
      <c r="E11" s="37">
        <v>10</v>
      </c>
      <c r="F11" s="38"/>
    </row>
    <row r="12" spans="1:9" x14ac:dyDescent="0.25">
      <c r="A12" s="129"/>
      <c r="B12" s="4"/>
      <c r="C12" s="35">
        <v>44622</v>
      </c>
      <c r="D12" s="40"/>
      <c r="E12" s="38"/>
      <c r="F12" s="37">
        <v>10</v>
      </c>
    </row>
    <row r="13" spans="1:9" x14ac:dyDescent="0.25">
      <c r="A13" s="4"/>
      <c r="B13" s="4"/>
      <c r="C13" s="35">
        <v>44636</v>
      </c>
      <c r="D13" s="40"/>
      <c r="E13" s="37">
        <v>10</v>
      </c>
      <c r="F13" s="38"/>
    </row>
    <row r="14" spans="1:9" x14ac:dyDescent="0.25">
      <c r="A14" s="129"/>
      <c r="B14" s="4"/>
      <c r="C14" s="41">
        <v>44649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44663</v>
      </c>
      <c r="D15" s="40"/>
      <c r="E15" s="38">
        <v>10</v>
      </c>
      <c r="F15" s="38"/>
    </row>
    <row r="16" spans="1:9" x14ac:dyDescent="0.25">
      <c r="A16" s="129"/>
      <c r="B16" s="4"/>
      <c r="C16" s="41">
        <v>44666</v>
      </c>
      <c r="D16" s="40"/>
      <c r="E16" s="38"/>
      <c r="F16" s="38">
        <v>3</v>
      </c>
    </row>
    <row r="17" spans="1:6" x14ac:dyDescent="0.25">
      <c r="A17" s="129"/>
      <c r="B17" s="4"/>
      <c r="C17" s="41">
        <v>44680</v>
      </c>
      <c r="D17" s="40"/>
      <c r="E17" s="38">
        <v>9</v>
      </c>
      <c r="F17" s="38"/>
    </row>
    <row r="18" spans="1:6" x14ac:dyDescent="0.25">
      <c r="A18" s="129"/>
      <c r="B18" s="4"/>
      <c r="C18" s="41">
        <v>44685</v>
      </c>
      <c r="D18" s="40"/>
      <c r="E18" s="38"/>
      <c r="F18" s="38">
        <v>2</v>
      </c>
    </row>
    <row r="19" spans="1:6" x14ac:dyDescent="0.25">
      <c r="A19" s="129"/>
      <c r="B19" s="4"/>
      <c r="C19" s="41">
        <v>44697</v>
      </c>
      <c r="D19" s="40"/>
      <c r="E19" s="38">
        <v>8</v>
      </c>
      <c r="F19" s="38"/>
    </row>
    <row r="20" spans="1:6" x14ac:dyDescent="0.25">
      <c r="A20" s="129"/>
      <c r="B20" s="4"/>
      <c r="C20" s="41">
        <v>44711</v>
      </c>
      <c r="D20" s="40"/>
      <c r="E20" s="38"/>
      <c r="F20" s="38">
        <v>10</v>
      </c>
    </row>
    <row r="21" spans="1:6" x14ac:dyDescent="0.25">
      <c r="A21" s="129"/>
      <c r="B21" s="4"/>
      <c r="C21" s="41">
        <v>44721</v>
      </c>
      <c r="D21" s="40"/>
      <c r="E21" s="38">
        <v>8</v>
      </c>
      <c r="F21" s="38"/>
    </row>
    <row r="22" spans="1:6" x14ac:dyDescent="0.25">
      <c r="A22" s="129"/>
      <c r="B22" s="4"/>
      <c r="C22" s="41">
        <v>45908</v>
      </c>
      <c r="D22" s="40" t="s">
        <v>21</v>
      </c>
      <c r="E22" s="38"/>
      <c r="F22" s="38"/>
    </row>
    <row r="23" spans="1:6" x14ac:dyDescent="0.25">
      <c r="A23" s="4"/>
      <c r="B23" s="13"/>
      <c r="C23" s="41"/>
      <c r="D23" s="40"/>
      <c r="E23" s="38"/>
      <c r="F23" s="38"/>
    </row>
    <row r="24" spans="1:6" x14ac:dyDescent="0.25">
      <c r="A24" s="4"/>
      <c r="B24" s="4"/>
      <c r="D24" s="6"/>
    </row>
    <row r="25" spans="1:6" x14ac:dyDescent="0.25">
      <c r="A25" s="4"/>
      <c r="B25" s="4"/>
      <c r="C25" s="9" t="s">
        <v>8</v>
      </c>
      <c r="D25" s="9"/>
      <c r="E25" s="9">
        <f>SUM(E8:E24)</f>
        <v>76</v>
      </c>
      <c r="F25" s="9">
        <f>SUM(F8:F24)</f>
        <v>44</v>
      </c>
    </row>
    <row r="26" spans="1:6" x14ac:dyDescent="0.25">
      <c r="C26" s="7"/>
      <c r="D26" s="7"/>
      <c r="E26" s="7"/>
      <c r="F26" s="7"/>
    </row>
    <row r="27" spans="1:6" x14ac:dyDescent="0.25">
      <c r="A27" s="5"/>
      <c r="B27" s="5"/>
      <c r="C27" s="5"/>
      <c r="D27" s="5"/>
      <c r="E27" s="5"/>
      <c r="F27" s="5"/>
    </row>
  </sheetData>
  <mergeCells count="2">
    <mergeCell ref="C6:C7"/>
    <mergeCell ref="E7:F7"/>
  </mergeCells>
  <conditionalFormatting sqref="C1:C1048576">
    <cfRule type="top10" dxfId="225" priority="12" rank="1"/>
  </conditionalFormatting>
  <conditionalFormatting sqref="D1">
    <cfRule type="top10" dxfId="224" priority="2" rank="1"/>
  </conditionalFormatting>
  <hyperlinks>
    <hyperlink ref="A1" location="'Spis treści'!A1" display="Spis treści" xr:uid="{00000000-0004-0000-6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800-000000000000}">
          <x14:formula1>
            <xm:f>Zdarzenia!$A$13:$A$17</xm:f>
          </x14:formula1>
          <xm:sqref>B3</xm:sqref>
        </x14:dataValidation>
        <x14:dataValidation type="list" allowBlank="1" showInputMessage="1" showErrorMessage="1" xr:uid="{00000000-0002-0000-6800-000001000000}">
          <x14:formula1>
            <xm:f>Zdarzenia!$A$2:$A$7</xm:f>
          </x14:formula1>
          <xm:sqref>E26:F26 D2:D1048576</xm:sqref>
        </x14:dataValidation>
      </x14:dataValidations>
    </ext>
  </extLst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 codeName="Arkusz86"/>
  <dimension ref="A1:I52"/>
  <sheetViews>
    <sheetView topLeftCell="A13"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1.42578125" style="1" customWidth="1"/>
    <col min="4" max="4" width="19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230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231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44559</v>
      </c>
      <c r="D8" s="32" t="s">
        <v>6</v>
      </c>
      <c r="E8" s="33"/>
      <c r="F8" s="34"/>
    </row>
    <row r="9" spans="1:9" x14ac:dyDescent="0.25">
      <c r="A9" s="4"/>
      <c r="B9" s="4"/>
      <c r="C9" s="46">
        <v>44588</v>
      </c>
      <c r="D9" s="36"/>
      <c r="E9" s="37" t="e">
        <f ca="1">PracaKNF(C8,C9)</f>
        <v>#NAME?</v>
      </c>
      <c r="F9" s="38"/>
    </row>
    <row r="10" spans="1:9" x14ac:dyDescent="0.25">
      <c r="A10" s="4"/>
      <c r="B10" s="4"/>
      <c r="C10" s="35">
        <v>44609</v>
      </c>
      <c r="D10" s="39"/>
      <c r="E10" s="38"/>
      <c r="F10" s="37" t="e">
        <f ca="1">PracaKNF(C9,C10)</f>
        <v>#NAME?</v>
      </c>
    </row>
    <row r="11" spans="1:9" x14ac:dyDescent="0.25">
      <c r="A11" s="4"/>
      <c r="B11" s="4"/>
      <c r="C11" s="35">
        <v>44623</v>
      </c>
      <c r="D11" s="40"/>
      <c r="E11" s="37">
        <v>10</v>
      </c>
      <c r="F11" s="38"/>
    </row>
    <row r="12" spans="1:9" x14ac:dyDescent="0.25">
      <c r="A12" s="129"/>
      <c r="B12" s="4"/>
      <c r="C12" s="35">
        <v>44652</v>
      </c>
      <c r="D12" s="40"/>
      <c r="E12" s="38"/>
      <c r="F12" s="37">
        <v>21</v>
      </c>
    </row>
    <row r="13" spans="1:9" x14ac:dyDescent="0.25">
      <c r="A13" s="4"/>
      <c r="B13" s="4"/>
      <c r="C13" s="35">
        <v>44655</v>
      </c>
      <c r="D13" s="40"/>
      <c r="E13" s="37"/>
      <c r="F13" s="38">
        <v>1</v>
      </c>
    </row>
    <row r="14" spans="1:9" x14ac:dyDescent="0.25">
      <c r="A14" s="129"/>
      <c r="B14" s="4"/>
      <c r="C14" s="41">
        <v>44666</v>
      </c>
      <c r="D14" s="40"/>
      <c r="E14" s="38">
        <v>9</v>
      </c>
      <c r="F14" s="38"/>
      <c r="I14" s="130"/>
    </row>
    <row r="15" spans="1:9" x14ac:dyDescent="0.25">
      <c r="A15" s="129"/>
      <c r="B15" s="4"/>
      <c r="C15" s="41">
        <v>44680</v>
      </c>
      <c r="D15" s="40"/>
      <c r="E15" s="38"/>
      <c r="F15" s="38">
        <v>9</v>
      </c>
    </row>
    <row r="16" spans="1:9" x14ac:dyDescent="0.25">
      <c r="A16" s="129"/>
      <c r="B16" s="4"/>
      <c r="C16" s="41">
        <v>44697</v>
      </c>
      <c r="D16" s="40"/>
      <c r="E16" s="38">
        <v>10</v>
      </c>
      <c r="F16" s="38"/>
    </row>
    <row r="17" spans="1:6" x14ac:dyDescent="0.25">
      <c r="A17" s="129"/>
      <c r="B17" s="4"/>
      <c r="C17" s="41">
        <v>44711</v>
      </c>
      <c r="D17" s="40"/>
      <c r="E17" s="38"/>
      <c r="F17" s="38">
        <v>10</v>
      </c>
    </row>
    <row r="18" spans="1:6" x14ac:dyDescent="0.25">
      <c r="A18" s="129"/>
      <c r="B18" s="4"/>
      <c r="C18" s="41">
        <v>44725</v>
      </c>
      <c r="D18" s="40"/>
      <c r="E18" s="38">
        <v>10</v>
      </c>
      <c r="F18" s="38"/>
    </row>
    <row r="19" spans="1:6" x14ac:dyDescent="0.25">
      <c r="A19" s="129"/>
      <c r="B19" s="4"/>
      <c r="C19" s="41">
        <v>44736</v>
      </c>
      <c r="D19" s="40"/>
      <c r="E19" s="38"/>
      <c r="F19" s="38">
        <v>8</v>
      </c>
    </row>
    <row r="20" spans="1:6" x14ac:dyDescent="0.25">
      <c r="A20" s="129"/>
      <c r="B20" s="4"/>
      <c r="C20" s="41">
        <v>44750</v>
      </c>
      <c r="D20" s="40"/>
      <c r="E20" s="38">
        <v>10</v>
      </c>
      <c r="F20" s="38"/>
    </row>
    <row r="21" spans="1:6" x14ac:dyDescent="0.25">
      <c r="A21" s="129"/>
      <c r="B21" s="4"/>
      <c r="C21" s="41">
        <v>44757</v>
      </c>
      <c r="D21" s="40"/>
      <c r="E21" s="38"/>
      <c r="F21" s="38">
        <v>5</v>
      </c>
    </row>
    <row r="22" spans="1:6" x14ac:dyDescent="0.25">
      <c r="A22" s="129"/>
      <c r="B22" s="4"/>
      <c r="C22" s="41">
        <v>44770</v>
      </c>
      <c r="D22" s="40"/>
      <c r="E22" s="38">
        <v>9</v>
      </c>
      <c r="F22" s="38"/>
    </row>
    <row r="23" spans="1:6" x14ac:dyDescent="0.25">
      <c r="A23" s="129"/>
      <c r="B23" s="4"/>
      <c r="C23" s="41">
        <v>44799</v>
      </c>
      <c r="D23" s="40"/>
      <c r="E23" s="38"/>
      <c r="F23" s="38">
        <v>20</v>
      </c>
    </row>
    <row r="24" spans="1:6" x14ac:dyDescent="0.25">
      <c r="A24" s="129"/>
      <c r="B24" s="4"/>
      <c r="C24" s="41">
        <v>44813</v>
      </c>
      <c r="D24" s="40"/>
      <c r="E24" s="38">
        <v>10</v>
      </c>
      <c r="F24" s="38"/>
    </row>
    <row r="25" spans="1:6" x14ac:dyDescent="0.25">
      <c r="A25" s="129"/>
      <c r="B25" s="4"/>
      <c r="C25" s="41">
        <v>44819</v>
      </c>
      <c r="D25" s="40"/>
      <c r="E25" s="38"/>
      <c r="F25" s="38">
        <v>4</v>
      </c>
    </row>
    <row r="26" spans="1:6" x14ac:dyDescent="0.25">
      <c r="A26" s="129"/>
      <c r="B26" s="4"/>
      <c r="C26" s="41">
        <v>44833</v>
      </c>
      <c r="D26" s="40"/>
      <c r="E26" s="38">
        <v>10</v>
      </c>
      <c r="F26" s="38"/>
    </row>
    <row r="27" spans="1:6" x14ac:dyDescent="0.25">
      <c r="A27" s="129"/>
      <c r="B27" s="4"/>
      <c r="C27" s="41">
        <v>44847</v>
      </c>
      <c r="D27" s="40"/>
      <c r="E27" s="38"/>
      <c r="F27" s="38">
        <v>10</v>
      </c>
    </row>
    <row r="28" spans="1:6" x14ac:dyDescent="0.25">
      <c r="A28" s="129"/>
      <c r="B28" s="4"/>
      <c r="C28" s="41">
        <v>44861</v>
      </c>
      <c r="D28" s="40"/>
      <c r="E28" s="38">
        <v>10</v>
      </c>
      <c r="F28" s="38"/>
    </row>
    <row r="29" spans="1:6" x14ac:dyDescent="0.25">
      <c r="A29" s="129"/>
      <c r="B29" s="4"/>
      <c r="C29" s="41">
        <v>44875</v>
      </c>
      <c r="D29" s="40"/>
      <c r="E29" s="38"/>
      <c r="F29" s="38">
        <v>9</v>
      </c>
    </row>
    <row r="30" spans="1:6" x14ac:dyDescent="0.25">
      <c r="A30" s="129"/>
      <c r="B30" s="4"/>
      <c r="C30" s="41">
        <v>44890</v>
      </c>
      <c r="D30" s="40"/>
      <c r="E30" s="38">
        <v>10</v>
      </c>
      <c r="F30" s="38"/>
    </row>
    <row r="31" spans="1:6" x14ac:dyDescent="0.25">
      <c r="A31" s="129"/>
      <c r="B31" s="4"/>
      <c r="C31" s="41">
        <v>44904</v>
      </c>
      <c r="D31" s="40"/>
      <c r="E31" s="38"/>
      <c r="F31" s="38">
        <v>10</v>
      </c>
    </row>
    <row r="32" spans="1:6" x14ac:dyDescent="0.25">
      <c r="A32" s="129"/>
      <c r="B32" s="4"/>
      <c r="C32" s="41">
        <v>44918</v>
      </c>
      <c r="D32" s="40"/>
      <c r="E32" s="38">
        <v>10</v>
      </c>
      <c r="F32" s="38"/>
    </row>
    <row r="33" spans="1:6" x14ac:dyDescent="0.25">
      <c r="A33" s="129"/>
      <c r="B33" s="4"/>
      <c r="C33" s="41">
        <v>45007</v>
      </c>
      <c r="D33" s="40" t="s">
        <v>21</v>
      </c>
      <c r="E33" s="38"/>
      <c r="F33" s="38"/>
    </row>
    <row r="34" spans="1:6" x14ac:dyDescent="0.25">
      <c r="A34" s="129"/>
      <c r="B34" s="4"/>
      <c r="C34" s="41"/>
      <c r="D34" s="40"/>
      <c r="E34" s="38"/>
      <c r="F34" s="38"/>
    </row>
    <row r="35" spans="1:6" x14ac:dyDescent="0.25">
      <c r="A35" s="4"/>
      <c r="B35" s="13"/>
      <c r="C35" s="41"/>
      <c r="D35" s="40"/>
      <c r="E35" s="38"/>
      <c r="F35" s="38"/>
    </row>
    <row r="36" spans="1:6" x14ac:dyDescent="0.25">
      <c r="A36" s="4"/>
      <c r="B36" s="4"/>
      <c r="D36" s="6"/>
    </row>
    <row r="37" spans="1:6" x14ac:dyDescent="0.25">
      <c r="A37" s="4"/>
      <c r="B37" s="4"/>
      <c r="C37" s="9" t="s">
        <v>8</v>
      </c>
      <c r="D37" s="9"/>
      <c r="E37" s="9" t="e">
        <f ca="1">SUM(E8:E36)</f>
        <v>#NAME?</v>
      </c>
      <c r="F37" s="9" t="e">
        <f ca="1">SUM(F8:F36)</f>
        <v>#NAME?</v>
      </c>
    </row>
    <row r="38" spans="1:6" x14ac:dyDescent="0.25">
      <c r="C38" s="7"/>
      <c r="D38" s="7"/>
      <c r="E38" s="7"/>
      <c r="F38" s="7"/>
    </row>
    <row r="39" spans="1:6" x14ac:dyDescent="0.25">
      <c r="A39" s="5"/>
      <c r="B39" s="5"/>
      <c r="C39" s="5"/>
      <c r="D39" s="5"/>
      <c r="E39" s="5"/>
      <c r="F39" s="5"/>
    </row>
    <row r="40" spans="1:6" ht="39" customHeight="1" x14ac:dyDescent="0.25">
      <c r="A40" s="4"/>
      <c r="B40" s="4"/>
      <c r="C40" s="4"/>
      <c r="D40" s="4"/>
      <c r="E40" s="4"/>
      <c r="F40" s="4"/>
    </row>
    <row r="41" spans="1:6" ht="26.25" x14ac:dyDescent="0.4">
      <c r="A41" s="127" t="s">
        <v>23</v>
      </c>
      <c r="C41" s="2" t="str">
        <f>$C$2</f>
        <v>Hub.Tech SA</v>
      </c>
    </row>
    <row r="42" spans="1:6" x14ac:dyDescent="0.25">
      <c r="B42" s="124" t="s">
        <v>108</v>
      </c>
      <c r="C42" s="13" t="s">
        <v>22</v>
      </c>
    </row>
    <row r="43" spans="1:6" ht="15.75" thickBot="1" x14ac:dyDescent="0.3"/>
    <row r="44" spans="1:6" ht="35.25" customHeight="1" x14ac:dyDescent="0.25">
      <c r="C44" s="319" t="s">
        <v>2</v>
      </c>
      <c r="D44" s="29"/>
      <c r="E44" s="29" t="s">
        <v>3</v>
      </c>
      <c r="F44" s="29" t="s">
        <v>4</v>
      </c>
    </row>
    <row r="45" spans="1:6" ht="15.75" thickBot="1" x14ac:dyDescent="0.3">
      <c r="C45" s="320"/>
      <c r="D45" s="30"/>
      <c r="E45" s="321" t="s">
        <v>9</v>
      </c>
      <c r="F45" s="321"/>
    </row>
    <row r="46" spans="1:6" x14ac:dyDescent="0.25">
      <c r="C46" s="31"/>
      <c r="D46" s="32" t="s">
        <v>6</v>
      </c>
      <c r="E46" s="33"/>
      <c r="F46" s="34"/>
    </row>
    <row r="47" spans="1:6" x14ac:dyDescent="0.25">
      <c r="C47" s="35"/>
      <c r="D47" s="36"/>
      <c r="E47" s="37"/>
      <c r="F47" s="38"/>
    </row>
    <row r="48" spans="1:6" x14ac:dyDescent="0.25">
      <c r="C48" s="41"/>
      <c r="D48" s="40"/>
      <c r="E48" s="38"/>
      <c r="F48" s="37"/>
    </row>
    <row r="49" spans="1:6" x14ac:dyDescent="0.25">
      <c r="C49" s="24"/>
      <c r="D49" s="25"/>
      <c r="E49" s="26"/>
      <c r="F49" s="26"/>
    </row>
    <row r="50" spans="1:6" x14ac:dyDescent="0.25">
      <c r="C50" s="9" t="s">
        <v>8</v>
      </c>
      <c r="D50" s="9"/>
      <c r="E50" s="62">
        <f>SUM(E46:E49)</f>
        <v>0</v>
      </c>
      <c r="F50" s="62">
        <f>SUM(F46:F49)</f>
        <v>0</v>
      </c>
    </row>
    <row r="52" spans="1:6" ht="39" customHeight="1" x14ac:dyDescent="0.25">
      <c r="A52" s="4"/>
      <c r="B52" s="4"/>
      <c r="C52" s="4"/>
      <c r="D52" s="4"/>
      <c r="E52" s="4"/>
      <c r="F52" s="4"/>
    </row>
  </sheetData>
  <mergeCells count="4">
    <mergeCell ref="C6:C7"/>
    <mergeCell ref="E7:F7"/>
    <mergeCell ref="C44:C45"/>
    <mergeCell ref="E45:F45"/>
  </mergeCells>
  <conditionalFormatting sqref="C1:C1048576">
    <cfRule type="top10" dxfId="223" priority="18" rank="1"/>
  </conditionalFormatting>
  <conditionalFormatting sqref="D1">
    <cfRule type="top10" dxfId="222" priority="1" rank="1"/>
  </conditionalFormatting>
  <hyperlinks>
    <hyperlink ref="A1" location="'Spis treści'!A1" display="Spis treści" xr:uid="{00000000-0004-0000-6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900-000000000000}">
          <x14:formula1>
            <xm:f>Zdarzenia!$A$13:$A$17</xm:f>
          </x14:formula1>
          <xm:sqref>B3 B42</xm:sqref>
        </x14:dataValidation>
        <x14:dataValidation type="list" allowBlank="1" showInputMessage="1" showErrorMessage="1" xr:uid="{00000000-0002-0000-6900-000001000000}">
          <x14:formula1>
            <xm:f>Zdarzenia!$A$2:$A$7</xm:f>
          </x14:formula1>
          <xm:sqref>E38:F38 D2:D1048576</xm:sqref>
        </x14:dataValidation>
      </x14:dataValidations>
    </ext>
  </extLst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 codeName="Arkusz85"/>
  <dimension ref="A1:I73"/>
  <sheetViews>
    <sheetView topLeftCell="A6" zoomScale="85" zoomScaleNormal="85" zoomScaleSheetLayoutView="160" workbookViewId="0">
      <selection activeCell="B66" sqref="B66:F7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228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38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229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44557</v>
      </c>
      <c r="D8" s="32" t="s">
        <v>6</v>
      </c>
      <c r="E8" s="33"/>
      <c r="F8" s="34"/>
    </row>
    <row r="9" spans="1:9" x14ac:dyDescent="0.25">
      <c r="A9" s="4"/>
      <c r="B9" s="4"/>
      <c r="C9" s="46">
        <v>44585</v>
      </c>
      <c r="D9" s="36"/>
      <c r="E9" s="37">
        <v>19</v>
      </c>
      <c r="F9" s="38"/>
    </row>
    <row r="10" spans="1:9" x14ac:dyDescent="0.25">
      <c r="A10" s="4"/>
      <c r="B10" s="4"/>
      <c r="C10" s="35">
        <v>44602</v>
      </c>
      <c r="D10" s="39"/>
      <c r="E10" s="38"/>
      <c r="F10" s="37">
        <v>13</v>
      </c>
    </row>
    <row r="11" spans="1:9" x14ac:dyDescent="0.25">
      <c r="A11" s="4"/>
      <c r="B11" s="4"/>
      <c r="C11" s="35">
        <v>44615</v>
      </c>
      <c r="D11" s="40"/>
      <c r="E11" s="37">
        <v>9</v>
      </c>
      <c r="F11" s="38"/>
    </row>
    <row r="12" spans="1:9" x14ac:dyDescent="0.25">
      <c r="A12" s="129"/>
      <c r="B12" s="4"/>
      <c r="C12" s="35">
        <v>44629</v>
      </c>
      <c r="D12" s="40"/>
      <c r="E12" s="38"/>
      <c r="F12" s="37">
        <v>10</v>
      </c>
    </row>
    <row r="13" spans="1:9" x14ac:dyDescent="0.25">
      <c r="A13" s="4"/>
      <c r="B13" s="4"/>
      <c r="C13" s="35">
        <v>44642</v>
      </c>
      <c r="D13" s="40"/>
      <c r="E13" s="37">
        <v>9</v>
      </c>
      <c r="F13" s="38"/>
    </row>
    <row r="14" spans="1:9" x14ac:dyDescent="0.25">
      <c r="A14" s="129"/>
      <c r="B14" s="4"/>
      <c r="C14" s="41">
        <v>44648</v>
      </c>
      <c r="D14" s="40"/>
      <c r="E14" s="38"/>
      <c r="F14" s="38">
        <v>4</v>
      </c>
      <c r="I14" s="130"/>
    </row>
    <row r="15" spans="1:9" x14ac:dyDescent="0.25">
      <c r="A15" s="129"/>
      <c r="B15" s="4"/>
      <c r="C15" s="41">
        <v>44657</v>
      </c>
      <c r="D15" s="40"/>
      <c r="E15" s="38">
        <v>7</v>
      </c>
      <c r="F15" s="38"/>
    </row>
    <row r="16" spans="1:9" x14ac:dyDescent="0.25">
      <c r="A16" s="129"/>
      <c r="B16" s="4"/>
      <c r="C16" s="41">
        <v>44663</v>
      </c>
      <c r="D16" s="40"/>
      <c r="E16" s="38"/>
      <c r="F16" s="38">
        <v>4</v>
      </c>
    </row>
    <row r="17" spans="1:6" x14ac:dyDescent="0.25">
      <c r="A17" s="129"/>
      <c r="B17" s="4"/>
      <c r="C17" s="41">
        <v>44666</v>
      </c>
      <c r="D17" s="40"/>
      <c r="E17" s="38">
        <v>3</v>
      </c>
      <c r="F17" s="38"/>
    </row>
    <row r="18" spans="1:6" x14ac:dyDescent="0.25">
      <c r="A18" s="129"/>
      <c r="B18" s="4"/>
      <c r="C18" s="41">
        <v>44670</v>
      </c>
      <c r="D18" s="40"/>
      <c r="E18" s="38"/>
      <c r="F18" s="38">
        <v>1</v>
      </c>
    </row>
    <row r="19" spans="1:6" x14ac:dyDescent="0.25">
      <c r="A19" s="4"/>
      <c r="B19" s="13"/>
      <c r="C19" s="41">
        <v>44672</v>
      </c>
      <c r="D19" s="40"/>
      <c r="E19" s="38">
        <v>2</v>
      </c>
      <c r="F19" s="38"/>
    </row>
    <row r="20" spans="1:6" x14ac:dyDescent="0.25">
      <c r="A20" s="4"/>
      <c r="B20" s="13"/>
      <c r="C20" s="41">
        <v>44673</v>
      </c>
      <c r="D20" s="64"/>
      <c r="E20" s="65"/>
      <c r="F20" s="65">
        <v>1</v>
      </c>
    </row>
    <row r="21" spans="1:6" x14ac:dyDescent="0.25">
      <c r="A21" s="4"/>
      <c r="B21" s="13"/>
      <c r="C21" s="63">
        <v>44676</v>
      </c>
      <c r="D21" s="64" t="s">
        <v>20</v>
      </c>
      <c r="E21" s="65">
        <v>1</v>
      </c>
      <c r="F21" s="65"/>
    </row>
    <row r="22" spans="1:6" x14ac:dyDescent="0.25">
      <c r="A22" s="4"/>
      <c r="B22" s="4"/>
      <c r="C22" s="161"/>
      <c r="D22" s="77"/>
      <c r="E22" s="161"/>
      <c r="F22" s="161"/>
    </row>
    <row r="23" spans="1:6" x14ac:dyDescent="0.25">
      <c r="A23" s="4"/>
      <c r="B23" s="4"/>
      <c r="C23" s="9" t="s">
        <v>8</v>
      </c>
      <c r="D23" s="9"/>
      <c r="E23" s="9">
        <f>SUM(E8:E22)</f>
        <v>50</v>
      </c>
      <c r="F23" s="9">
        <f>SUM(F8:F22)</f>
        <v>33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C27" s="2" t="str">
        <f>$C$2</f>
        <v>Creotech Instruments S.A.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44679</v>
      </c>
      <c r="D32" s="32" t="s">
        <v>6</v>
      </c>
      <c r="E32" s="33"/>
      <c r="F32" s="34"/>
    </row>
    <row r="33" spans="1:6" x14ac:dyDescent="0.25">
      <c r="C33" s="35">
        <v>44683</v>
      </c>
      <c r="D33" s="36"/>
      <c r="E33" s="37">
        <v>2</v>
      </c>
      <c r="F33" s="38"/>
    </row>
    <row r="34" spans="1:6" x14ac:dyDescent="0.25">
      <c r="C34" s="41">
        <v>44686</v>
      </c>
      <c r="D34" s="40"/>
      <c r="E34" s="38"/>
      <c r="F34" s="37">
        <v>2</v>
      </c>
    </row>
    <row r="35" spans="1:6" x14ac:dyDescent="0.25">
      <c r="C35" s="107">
        <v>44691</v>
      </c>
      <c r="D35" s="108" t="s">
        <v>20</v>
      </c>
      <c r="E35" s="109">
        <v>3</v>
      </c>
      <c r="F35" s="109"/>
    </row>
    <row r="36" spans="1:6" x14ac:dyDescent="0.25">
      <c r="C36" s="9" t="s">
        <v>8</v>
      </c>
      <c r="D36" s="9"/>
      <c r="E36" s="62">
        <f>SUM(E32:E35)</f>
        <v>5</v>
      </c>
      <c r="F36" s="62">
        <f>SUM(F32:F35)</f>
        <v>2</v>
      </c>
    </row>
    <row r="38" spans="1:6" ht="39" customHeight="1" x14ac:dyDescent="0.25">
      <c r="A38" s="4"/>
      <c r="B38" s="4"/>
      <c r="C38" s="4"/>
      <c r="D38" s="4"/>
      <c r="E38" s="4"/>
      <c r="F38" s="4"/>
    </row>
    <row r="40" spans="1:6" ht="21" x14ac:dyDescent="0.35">
      <c r="C40" s="2" t="str">
        <f>$C$2</f>
        <v>Creotech Instruments S.A.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44699</v>
      </c>
      <c r="D45" s="32" t="s">
        <v>6</v>
      </c>
      <c r="E45" s="33"/>
      <c r="F45" s="34"/>
    </row>
    <row r="46" spans="1:6" x14ac:dyDescent="0.25">
      <c r="C46" s="158">
        <v>44704</v>
      </c>
      <c r="D46" s="167" t="s">
        <v>20</v>
      </c>
      <c r="E46" s="78">
        <v>3</v>
      </c>
      <c r="F46" s="109"/>
    </row>
    <row r="47" spans="1:6" x14ac:dyDescent="0.25">
      <c r="C47" s="9" t="s">
        <v>8</v>
      </c>
      <c r="D47" s="9"/>
      <c r="E47" s="62">
        <f>SUM(E45:E46)</f>
        <v>3</v>
      </c>
      <c r="F47" s="62">
        <f>SUM(F45:F46)</f>
        <v>0</v>
      </c>
    </row>
    <row r="52" spans="2:6" ht="21" x14ac:dyDescent="0.35">
      <c r="C52" s="2" t="str">
        <f>$C$2</f>
        <v>Creotech Instruments S.A.</v>
      </c>
    </row>
    <row r="53" spans="2:6" x14ac:dyDescent="0.25">
      <c r="B53" s="124" t="s">
        <v>109</v>
      </c>
      <c r="C53" s="13" t="s">
        <v>28</v>
      </c>
    </row>
    <row r="54" spans="2:6" ht="15.75" thickBot="1" x14ac:dyDescent="0.3"/>
    <row r="55" spans="2:6" ht="30" x14ac:dyDescent="0.25">
      <c r="C55" s="319" t="s">
        <v>2</v>
      </c>
      <c r="D55" s="29"/>
      <c r="E55" s="29" t="s">
        <v>3</v>
      </c>
      <c r="F55" s="29" t="s">
        <v>4</v>
      </c>
    </row>
    <row r="56" spans="2:6" ht="15.75" thickBot="1" x14ac:dyDescent="0.3">
      <c r="C56" s="320"/>
      <c r="D56" s="30"/>
      <c r="E56" s="321" t="s">
        <v>9</v>
      </c>
      <c r="F56" s="321"/>
    </row>
    <row r="57" spans="2:6" ht="15.75" thickBot="1" x14ac:dyDescent="0.3">
      <c r="C57" s="31">
        <v>44714</v>
      </c>
      <c r="D57" s="32" t="s">
        <v>6</v>
      </c>
      <c r="E57" s="33"/>
      <c r="F57" s="34"/>
    </row>
    <row r="58" spans="2:6" x14ac:dyDescent="0.25">
      <c r="C58" s="31">
        <v>44715</v>
      </c>
      <c r="D58" s="167" t="s">
        <v>20</v>
      </c>
      <c r="E58" s="78">
        <v>1</v>
      </c>
      <c r="F58" s="109"/>
    </row>
    <row r="59" spans="2:6" x14ac:dyDescent="0.25">
      <c r="C59" s="9" t="s">
        <v>8</v>
      </c>
      <c r="D59" s="9"/>
      <c r="E59" s="62">
        <f>SUM(E57:E58)</f>
        <v>1</v>
      </c>
      <c r="F59" s="62">
        <f>SUM(F57:F58)</f>
        <v>0</v>
      </c>
    </row>
    <row r="66" spans="2:6" ht="21" x14ac:dyDescent="0.35">
      <c r="C66" s="2" t="str">
        <f>$C$2</f>
        <v>Creotech Instruments S.A.</v>
      </c>
    </row>
    <row r="67" spans="2:6" x14ac:dyDescent="0.25">
      <c r="B67" s="124" t="s">
        <v>109</v>
      </c>
      <c r="C67" s="13" t="s">
        <v>29</v>
      </c>
    </row>
    <row r="68" spans="2:6" ht="15.75" thickBot="1" x14ac:dyDescent="0.3"/>
    <row r="69" spans="2:6" ht="30" x14ac:dyDescent="0.25">
      <c r="C69" s="319" t="s">
        <v>2</v>
      </c>
      <c r="D69" s="29"/>
      <c r="E69" s="29" t="s">
        <v>3</v>
      </c>
      <c r="F69" s="29" t="s">
        <v>4</v>
      </c>
    </row>
    <row r="70" spans="2:6" ht="15.75" thickBot="1" x14ac:dyDescent="0.3">
      <c r="C70" s="320"/>
      <c r="D70" s="30"/>
      <c r="E70" s="321" t="s">
        <v>9</v>
      </c>
      <c r="F70" s="321"/>
    </row>
    <row r="71" spans="2:6" ht="15.75" thickBot="1" x14ac:dyDescent="0.3">
      <c r="C71" s="31">
        <v>44720</v>
      </c>
      <c r="D71" s="32" t="s">
        <v>6</v>
      </c>
      <c r="E71" s="33"/>
      <c r="F71" s="34"/>
    </row>
    <row r="72" spans="2:6" x14ac:dyDescent="0.25">
      <c r="C72" s="31">
        <v>44722</v>
      </c>
      <c r="D72" s="167" t="s">
        <v>20</v>
      </c>
      <c r="E72" s="78">
        <v>2</v>
      </c>
      <c r="F72" s="109"/>
    </row>
    <row r="73" spans="2:6" x14ac:dyDescent="0.25">
      <c r="C73" s="9" t="s">
        <v>8</v>
      </c>
      <c r="D73" s="9"/>
      <c r="E73" s="62">
        <f>SUM(E71:E72)</f>
        <v>2</v>
      </c>
      <c r="F73" s="62">
        <f>SUM(F71:F72)</f>
        <v>0</v>
      </c>
    </row>
  </sheetData>
  <mergeCells count="10">
    <mergeCell ref="C69:C70"/>
    <mergeCell ref="E70:F70"/>
    <mergeCell ref="C55:C56"/>
    <mergeCell ref="E56:F56"/>
    <mergeCell ref="C6:C7"/>
    <mergeCell ref="E7:F7"/>
    <mergeCell ref="C30:C31"/>
    <mergeCell ref="E31:F31"/>
    <mergeCell ref="C43:C44"/>
    <mergeCell ref="E44:F44"/>
  </mergeCells>
  <conditionalFormatting sqref="C48:C51 C1:C39 C60:C65 C74:C1048576">
    <cfRule type="top10" dxfId="221" priority="24" rank="1"/>
  </conditionalFormatting>
  <conditionalFormatting sqref="C40:C47">
    <cfRule type="top10" dxfId="220" priority="70" rank="1"/>
  </conditionalFormatting>
  <conditionalFormatting sqref="C52:C59">
    <cfRule type="top10" dxfId="219" priority="5" rank="1"/>
  </conditionalFormatting>
  <conditionalFormatting sqref="C66:C73">
    <cfRule type="top10" dxfId="218" priority="3" rank="1"/>
  </conditionalFormatting>
  <conditionalFormatting sqref="D1">
    <cfRule type="top10" dxfId="217" priority="1" rank="1"/>
  </conditionalFormatting>
  <hyperlinks>
    <hyperlink ref="A1" location="'Spis treści'!A1" display="Spis treści" xr:uid="{00000000-0004-0000-6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A00-000000000000}">
          <x14:formula1>
            <xm:f>Zdarzenia!$A$13:$A$17</xm:f>
          </x14:formula1>
          <xm:sqref>B3 B28 B41 B53 B67</xm:sqref>
        </x14:dataValidation>
        <x14:dataValidation type="list" allowBlank="1" showInputMessage="1" showErrorMessage="1" xr:uid="{00000000-0002-0000-6A00-000001000000}">
          <x14:formula1>
            <xm:f>Zdarzenia!$A$2:$A$7</xm:f>
          </x14:formula1>
          <xm:sqref>E24:F24 D2:D1048576</xm:sqref>
        </x14:dataValidation>
      </x14:dataValidations>
    </ext>
  </extLst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 codeName="Arkusz84"/>
  <dimension ref="A1:I42"/>
  <sheetViews>
    <sheetView topLeftCell="A6" zoomScale="85" zoomScaleNormal="85" zoomScaleSheetLayoutView="160" workbookViewId="0">
      <selection activeCell="F11" sqref="F1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226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227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44546</v>
      </c>
      <c r="D8" s="32" t="s">
        <v>6</v>
      </c>
      <c r="E8" s="33"/>
      <c r="F8" s="34"/>
    </row>
    <row r="9" spans="1:9" x14ac:dyDescent="0.25">
      <c r="A9" s="4"/>
      <c r="B9" s="4"/>
      <c r="C9" s="46">
        <v>44573</v>
      </c>
      <c r="D9" s="36"/>
      <c r="E9" s="37">
        <v>19</v>
      </c>
      <c r="F9" s="38"/>
    </row>
    <row r="10" spans="1:9" x14ac:dyDescent="0.25">
      <c r="A10" s="4"/>
      <c r="B10" s="4"/>
      <c r="C10" s="35">
        <v>44589</v>
      </c>
      <c r="D10" s="39"/>
      <c r="E10" s="38"/>
      <c r="F10" s="37">
        <v>13</v>
      </c>
    </row>
    <row r="11" spans="1:9" x14ac:dyDescent="0.25">
      <c r="A11" s="4"/>
      <c r="B11" s="4"/>
      <c r="C11" s="35">
        <v>44602</v>
      </c>
      <c r="D11" s="40"/>
      <c r="E11" s="37">
        <v>9</v>
      </c>
      <c r="F11" s="38"/>
    </row>
    <row r="12" spans="1:9" x14ac:dyDescent="0.25">
      <c r="A12" s="129"/>
      <c r="B12" s="4"/>
      <c r="C12" s="35">
        <v>44620</v>
      </c>
      <c r="D12" s="40"/>
      <c r="E12" s="38"/>
      <c r="F12" s="37">
        <v>12</v>
      </c>
    </row>
    <row r="13" spans="1:9" x14ac:dyDescent="0.25">
      <c r="A13" s="4"/>
      <c r="B13" s="4"/>
      <c r="C13" s="35">
        <v>44634</v>
      </c>
      <c r="D13" s="40"/>
      <c r="E13" s="37">
        <v>10</v>
      </c>
      <c r="F13" s="38"/>
    </row>
    <row r="14" spans="1:9" x14ac:dyDescent="0.25">
      <c r="A14" s="129"/>
      <c r="B14" s="4"/>
      <c r="C14" s="41">
        <v>44652</v>
      </c>
      <c r="D14" s="40"/>
      <c r="E14" s="38"/>
      <c r="F14" s="38">
        <v>14</v>
      </c>
      <c r="I14" s="130"/>
    </row>
    <row r="15" spans="1:9" x14ac:dyDescent="0.25">
      <c r="A15" s="129"/>
      <c r="B15" s="4"/>
      <c r="C15" s="41">
        <v>44666</v>
      </c>
      <c r="D15" s="40"/>
      <c r="E15" s="38">
        <v>10</v>
      </c>
      <c r="F15" s="38"/>
    </row>
    <row r="16" spans="1:9" x14ac:dyDescent="0.25">
      <c r="A16" s="129"/>
      <c r="B16" s="4"/>
      <c r="C16" s="41">
        <v>44680</v>
      </c>
      <c r="D16" s="40"/>
      <c r="E16" s="38"/>
      <c r="F16" s="38">
        <v>9</v>
      </c>
    </row>
    <row r="17" spans="1:6" x14ac:dyDescent="0.25">
      <c r="A17" s="129"/>
      <c r="B17" s="4"/>
      <c r="C17" s="41">
        <v>44694</v>
      </c>
      <c r="D17" s="40"/>
      <c r="E17" s="38">
        <v>9</v>
      </c>
      <c r="F17" s="38"/>
    </row>
    <row r="18" spans="1:6" x14ac:dyDescent="0.25">
      <c r="A18" s="129"/>
      <c r="B18" s="4"/>
      <c r="C18" s="41">
        <v>44720</v>
      </c>
      <c r="D18" s="40"/>
      <c r="E18" s="38"/>
      <c r="F18" s="38">
        <v>18</v>
      </c>
    </row>
    <row r="19" spans="1:6" x14ac:dyDescent="0.25">
      <c r="A19" s="129"/>
      <c r="B19" s="4"/>
      <c r="C19" s="41">
        <v>44735</v>
      </c>
      <c r="D19" s="40"/>
      <c r="E19" s="38">
        <v>10</v>
      </c>
      <c r="F19" s="38"/>
    </row>
    <row r="20" spans="1:6" x14ac:dyDescent="0.25">
      <c r="A20" s="129"/>
      <c r="B20" s="4"/>
      <c r="C20" s="41">
        <v>44743</v>
      </c>
      <c r="D20" s="40"/>
      <c r="E20" s="38"/>
      <c r="F20" s="38">
        <v>6</v>
      </c>
    </row>
    <row r="21" spans="1:6" x14ac:dyDescent="0.25">
      <c r="A21" s="4"/>
      <c r="B21" s="13"/>
      <c r="C21" s="41">
        <v>44754</v>
      </c>
      <c r="D21" s="40"/>
      <c r="E21" s="38">
        <v>7</v>
      </c>
      <c r="F21" s="38"/>
    </row>
    <row r="22" spans="1:6" x14ac:dyDescent="0.25">
      <c r="A22" s="4"/>
      <c r="B22" s="13"/>
      <c r="C22" s="41">
        <v>44761</v>
      </c>
      <c r="D22" s="40"/>
      <c r="E22" s="38"/>
      <c r="F22" s="38">
        <v>5</v>
      </c>
    </row>
    <row r="23" spans="1:6" x14ac:dyDescent="0.25">
      <c r="A23" s="4"/>
      <c r="B23" s="13"/>
      <c r="C23" s="41">
        <v>44769</v>
      </c>
      <c r="D23" s="40"/>
      <c r="E23" s="38">
        <v>6</v>
      </c>
      <c r="F23" s="38"/>
    </row>
    <row r="24" spans="1:6" x14ac:dyDescent="0.25">
      <c r="A24" s="4"/>
      <c r="B24" s="13"/>
      <c r="C24" s="41">
        <v>44770</v>
      </c>
      <c r="D24" s="40"/>
      <c r="E24" s="38"/>
      <c r="F24" s="38">
        <v>1</v>
      </c>
    </row>
    <row r="25" spans="1:6" x14ac:dyDescent="0.25">
      <c r="A25" s="4"/>
      <c r="B25" s="13"/>
      <c r="C25" s="41">
        <v>44771</v>
      </c>
      <c r="D25" s="40" t="s">
        <v>20</v>
      </c>
      <c r="E25" s="38"/>
      <c r="F25" s="38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80</v>
      </c>
      <c r="F27" s="9">
        <f>SUM(F8:F26)</f>
        <v>78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6.25" x14ac:dyDescent="0.4">
      <c r="A31" s="127" t="s">
        <v>23</v>
      </c>
      <c r="C31" s="2" t="str">
        <f>$C$2</f>
        <v xml:space="preserve">SimFabric S.A. </v>
      </c>
    </row>
    <row r="32" spans="1:6" x14ac:dyDescent="0.25">
      <c r="B32" s="124" t="s">
        <v>108</v>
      </c>
      <c r="C32" s="13" t="s">
        <v>22</v>
      </c>
    </row>
    <row r="33" spans="1:6" ht="15.75" thickBot="1" x14ac:dyDescent="0.3"/>
    <row r="34" spans="1:6" ht="35.25" customHeight="1" x14ac:dyDescent="0.25"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C35" s="320"/>
      <c r="D35" s="30"/>
      <c r="E35" s="321" t="s">
        <v>9</v>
      </c>
      <c r="F35" s="321"/>
    </row>
    <row r="36" spans="1:6" x14ac:dyDescent="0.25">
      <c r="C36" s="31"/>
      <c r="D36" s="32" t="s">
        <v>6</v>
      </c>
      <c r="E36" s="33"/>
      <c r="F36" s="34"/>
    </row>
    <row r="37" spans="1:6" x14ac:dyDescent="0.25">
      <c r="C37" s="35"/>
      <c r="D37" s="36"/>
      <c r="E37" s="37"/>
      <c r="F37" s="38"/>
    </row>
    <row r="38" spans="1:6" x14ac:dyDescent="0.25">
      <c r="C38" s="41"/>
      <c r="D38" s="40"/>
      <c r="E38" s="38"/>
      <c r="F38" s="37"/>
    </row>
    <row r="39" spans="1:6" x14ac:dyDescent="0.25">
      <c r="C39" s="24"/>
      <c r="D39" s="25"/>
      <c r="E39" s="26"/>
      <c r="F39" s="26"/>
    </row>
    <row r="40" spans="1:6" x14ac:dyDescent="0.25">
      <c r="C40" s="9" t="s">
        <v>8</v>
      </c>
      <c r="D40" s="9"/>
      <c r="E40" s="62">
        <f>SUM(E36:E39)</f>
        <v>0</v>
      </c>
      <c r="F40" s="62">
        <f>SUM(F36:F39)</f>
        <v>0</v>
      </c>
    </row>
    <row r="42" spans="1:6" ht="39" customHeight="1" x14ac:dyDescent="0.25">
      <c r="A42" s="4"/>
      <c r="B42" s="4"/>
      <c r="C42" s="4"/>
      <c r="D42" s="4"/>
      <c r="E42" s="4"/>
      <c r="F42" s="4"/>
    </row>
  </sheetData>
  <mergeCells count="4">
    <mergeCell ref="C6:C7"/>
    <mergeCell ref="E7:F7"/>
    <mergeCell ref="C34:C35"/>
    <mergeCell ref="E35:F35"/>
  </mergeCells>
  <conditionalFormatting sqref="C1:C1048576">
    <cfRule type="top10" dxfId="216" priority="14" rank="1"/>
  </conditionalFormatting>
  <conditionalFormatting sqref="D1">
    <cfRule type="top10" dxfId="215" priority="1" rank="1"/>
  </conditionalFormatting>
  <hyperlinks>
    <hyperlink ref="A1" location="'Spis treści'!A1" display="Spis treści" xr:uid="{00000000-0004-0000-6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B00-000000000000}">
          <x14:formula1>
            <xm:f>Zdarzenia!$A$13:$A$17</xm:f>
          </x14:formula1>
          <xm:sqref>B3 B32</xm:sqref>
        </x14:dataValidation>
        <x14:dataValidation type="list" allowBlank="1" showInputMessage="1" showErrorMessage="1" xr:uid="{00000000-0002-0000-6B00-000001000000}">
          <x14:formula1>
            <xm:f>Zdarzenia!$A$2:$A$7</xm:f>
          </x14:formula1>
          <xm:sqref>E28:F28 D2:D1048576</xm:sqref>
        </x14:dataValidation>
      </x14:dataValidations>
    </ext>
  </extLst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 codeName="Arkusz83"/>
  <dimension ref="A1:I36"/>
  <sheetViews>
    <sheetView topLeftCell="B1" zoomScaleNormal="100" zoomScaleSheetLayoutView="160" workbookViewId="0">
      <selection activeCell="G14" sqref="G1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224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240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44525</v>
      </c>
      <c r="D8" s="32" t="s">
        <v>6</v>
      </c>
      <c r="E8" s="33"/>
      <c r="F8" s="34"/>
    </row>
    <row r="9" spans="1:9" x14ac:dyDescent="0.25">
      <c r="A9" s="4"/>
      <c r="B9" s="4"/>
      <c r="C9" s="46">
        <v>44552</v>
      </c>
      <c r="D9" s="36"/>
      <c r="E9" s="37">
        <v>19</v>
      </c>
      <c r="F9" s="38"/>
    </row>
    <row r="10" spans="1:9" x14ac:dyDescent="0.25">
      <c r="A10" s="129"/>
      <c r="B10" s="4"/>
      <c r="C10" s="35">
        <v>44201</v>
      </c>
      <c r="D10" s="39"/>
      <c r="E10" s="38"/>
      <c r="F10" s="37">
        <v>10</v>
      </c>
    </row>
    <row r="11" spans="1:9" x14ac:dyDescent="0.25">
      <c r="A11" s="4"/>
      <c r="B11" s="4"/>
      <c r="C11" s="35">
        <v>44581</v>
      </c>
      <c r="D11" s="40"/>
      <c r="E11" s="37">
        <v>10</v>
      </c>
      <c r="F11" s="38"/>
    </row>
    <row r="12" spans="1:9" x14ac:dyDescent="0.25">
      <c r="A12" s="129"/>
      <c r="B12" s="4"/>
      <c r="C12" s="35">
        <v>44595</v>
      </c>
      <c r="D12" s="40"/>
      <c r="E12" s="37"/>
      <c r="F12" s="37">
        <v>11</v>
      </c>
    </row>
    <row r="13" spans="1:9" x14ac:dyDescent="0.25">
      <c r="A13" s="4"/>
      <c r="B13" s="4"/>
      <c r="C13" s="35">
        <v>44608</v>
      </c>
      <c r="D13" s="40"/>
      <c r="E13" s="37">
        <v>9</v>
      </c>
      <c r="F13" s="38"/>
    </row>
    <row r="14" spans="1:9" x14ac:dyDescent="0.25">
      <c r="A14" s="129"/>
      <c r="B14" s="4"/>
      <c r="C14" s="41">
        <v>44622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44636</v>
      </c>
      <c r="D15" s="40"/>
      <c r="E15" s="38">
        <v>10</v>
      </c>
      <c r="F15" s="38"/>
    </row>
    <row r="16" spans="1:9" x14ac:dyDescent="0.25">
      <c r="A16" s="129"/>
      <c r="B16" s="4"/>
      <c r="C16" s="41">
        <v>44650</v>
      </c>
      <c r="D16" s="40"/>
      <c r="E16" s="38"/>
      <c r="F16" s="38">
        <v>10</v>
      </c>
    </row>
    <row r="17" spans="1:6" x14ac:dyDescent="0.25">
      <c r="A17" s="129"/>
      <c r="B17" s="4"/>
      <c r="C17" s="41">
        <v>44659</v>
      </c>
      <c r="D17" s="40"/>
      <c r="E17" s="38">
        <v>7</v>
      </c>
      <c r="F17" s="38"/>
    </row>
    <row r="18" spans="1:6" x14ac:dyDescent="0.25">
      <c r="A18" s="129"/>
      <c r="B18" s="4"/>
      <c r="C18" s="41">
        <v>44664</v>
      </c>
      <c r="D18" s="40"/>
      <c r="E18" s="38"/>
      <c r="F18" s="38">
        <v>3</v>
      </c>
    </row>
    <row r="19" spans="1:6" x14ac:dyDescent="0.25">
      <c r="A19" s="4"/>
      <c r="B19" s="13"/>
      <c r="C19" s="41">
        <v>44672</v>
      </c>
      <c r="D19" s="40"/>
      <c r="E19" s="38"/>
      <c r="F19" s="38">
        <v>6</v>
      </c>
    </row>
    <row r="20" spans="1:6" x14ac:dyDescent="0.25">
      <c r="A20" s="4"/>
      <c r="B20" s="4"/>
      <c r="C20" s="107">
        <v>44680</v>
      </c>
      <c r="D20" s="165" t="s">
        <v>20</v>
      </c>
      <c r="E20" s="166">
        <v>6</v>
      </c>
      <c r="F20" s="161"/>
    </row>
    <row r="21" spans="1:6" x14ac:dyDescent="0.25">
      <c r="A21" s="4"/>
      <c r="B21" s="4"/>
      <c r="C21" s="9" t="s">
        <v>8</v>
      </c>
      <c r="D21" s="9"/>
      <c r="E21" s="9">
        <f>SUM(E8:E20)</f>
        <v>61</v>
      </c>
      <c r="F21" s="62">
        <f>SUM(F8:F20)</f>
        <v>50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Millennium Bank Hipoteczny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44775</v>
      </c>
      <c r="D30" s="32" t="s">
        <v>6</v>
      </c>
      <c r="E30" s="33"/>
      <c r="F30" s="34"/>
    </row>
    <row r="31" spans="1:6" x14ac:dyDescent="0.25">
      <c r="C31" s="35">
        <v>44778</v>
      </c>
      <c r="D31" s="36"/>
      <c r="E31" s="37">
        <v>3</v>
      </c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3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214" priority="11" rank="1"/>
  </conditionalFormatting>
  <conditionalFormatting sqref="D1">
    <cfRule type="top10" dxfId="213" priority="1" rank="1"/>
  </conditionalFormatting>
  <hyperlinks>
    <hyperlink ref="A1" location="'Spis treści'!A1" display="Spis treści" xr:uid="{00000000-0004-0000-6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C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6C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82"/>
  <dimension ref="A1:F162"/>
  <sheetViews>
    <sheetView topLeftCell="A145" workbookViewId="0">
      <selection activeCell="E162" sqref="E162"/>
    </sheetView>
  </sheetViews>
  <sheetFormatPr defaultRowHeight="15" x14ac:dyDescent="0.25"/>
  <cols>
    <col min="1" max="1" width="18.42578125" bestFit="1" customWidth="1"/>
    <col min="2" max="2" width="16.5703125" customWidth="1"/>
    <col min="3" max="3" width="23.5703125" customWidth="1"/>
    <col min="4" max="4" width="11.42578125" bestFit="1" customWidth="1"/>
    <col min="5" max="5" width="20.5703125" customWidth="1"/>
    <col min="6" max="6" width="19.5703125" customWidth="1"/>
  </cols>
  <sheetData>
    <row r="1" spans="1:6" x14ac:dyDescent="0.25">
      <c r="A1" s="131" t="s">
        <v>111</v>
      </c>
      <c r="B1" s="4"/>
      <c r="C1" s="1"/>
      <c r="D1" s="1"/>
      <c r="E1" s="1"/>
      <c r="F1" s="1"/>
    </row>
    <row r="2" spans="1:6" ht="21" x14ac:dyDescent="0.35">
      <c r="A2" s="1"/>
      <c r="B2" s="1"/>
      <c r="C2" s="2" t="s">
        <v>444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73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445</v>
      </c>
      <c r="B5" s="4"/>
      <c r="C5" s="4"/>
      <c r="D5" s="4"/>
      <c r="E5" s="4"/>
      <c r="F5" s="4"/>
    </row>
    <row r="6" spans="1:6" ht="30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209">
        <v>45505</v>
      </c>
      <c r="D8" s="32" t="s">
        <v>6</v>
      </c>
      <c r="E8" s="33"/>
      <c r="F8" s="34"/>
    </row>
    <row r="9" spans="1:6" x14ac:dyDescent="0.25">
      <c r="A9" s="4"/>
      <c r="B9" s="4"/>
      <c r="C9" s="46">
        <v>45513</v>
      </c>
      <c r="D9" s="36"/>
      <c r="E9" s="37">
        <v>6</v>
      </c>
      <c r="F9" s="38"/>
    </row>
    <row r="10" spans="1:6" x14ac:dyDescent="0.25">
      <c r="A10" s="4"/>
      <c r="B10" s="4"/>
      <c r="C10" s="35">
        <v>45527</v>
      </c>
      <c r="D10" s="39"/>
      <c r="E10" s="38"/>
      <c r="F10" s="37">
        <v>10</v>
      </c>
    </row>
    <row r="11" spans="1:6" x14ac:dyDescent="0.25">
      <c r="A11" s="4"/>
      <c r="B11" s="4"/>
      <c r="C11" s="35">
        <v>45540</v>
      </c>
      <c r="D11" s="40"/>
      <c r="E11" s="37">
        <v>9</v>
      </c>
      <c r="F11" s="38"/>
    </row>
    <row r="12" spans="1:6" x14ac:dyDescent="0.25">
      <c r="A12" s="129"/>
      <c r="B12" s="4"/>
      <c r="C12" s="35">
        <v>45544</v>
      </c>
      <c r="D12" s="40" t="s">
        <v>88</v>
      </c>
      <c r="E12" s="38"/>
      <c r="F12" s="37">
        <v>2</v>
      </c>
    </row>
    <row r="13" spans="1:6" x14ac:dyDescent="0.25">
      <c r="A13" s="4"/>
      <c r="B13" s="4"/>
      <c r="C13" s="35">
        <v>45552</v>
      </c>
      <c r="D13" s="40" t="s">
        <v>88</v>
      </c>
      <c r="E13" s="37"/>
      <c r="F13" s="38">
        <v>6</v>
      </c>
    </row>
    <row r="14" spans="1:6" x14ac:dyDescent="0.25">
      <c r="A14" s="129"/>
      <c r="B14" s="4"/>
      <c r="C14" s="41">
        <v>45553</v>
      </c>
      <c r="D14" s="40" t="s">
        <v>20</v>
      </c>
      <c r="E14" s="38">
        <v>1</v>
      </c>
      <c r="F14" s="38"/>
    </row>
    <row r="15" spans="1:6" x14ac:dyDescent="0.25">
      <c r="A15" s="129"/>
      <c r="B15" s="4"/>
      <c r="C15" s="41"/>
      <c r="D15" s="40"/>
      <c r="E15" s="38"/>
      <c r="F15" s="38"/>
    </row>
    <row r="16" spans="1:6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1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C20" s="1"/>
      <c r="D20" s="6"/>
      <c r="E20" s="1"/>
      <c r="F20" s="1"/>
    </row>
    <row r="21" spans="1:6" x14ac:dyDescent="0.25">
      <c r="A21" s="4"/>
      <c r="B21" s="4"/>
      <c r="C21" s="9" t="s">
        <v>8</v>
      </c>
      <c r="D21" s="9"/>
      <c r="E21" s="9">
        <f>SUM(E8:E20)</f>
        <v>16</v>
      </c>
      <c r="F21" s="9">
        <f>SUM(F8:F20)</f>
        <v>18</v>
      </c>
    </row>
    <row r="22" spans="1:6" x14ac:dyDescent="0.25">
      <c r="A22" s="1"/>
      <c r="B22" s="1"/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B25" s="1"/>
      <c r="C25" s="2" t="str">
        <f>$C$2</f>
        <v>PragmaGO 2024 PEONZ</v>
      </c>
      <c r="D25" s="1"/>
      <c r="E25" s="1"/>
      <c r="F25" s="1"/>
    </row>
    <row r="26" spans="1:6" x14ac:dyDescent="0.25">
      <c r="A26" s="1"/>
      <c r="B26" s="124" t="s">
        <v>109</v>
      </c>
      <c r="C26" s="13" t="s">
        <v>590</v>
      </c>
      <c r="D26" s="1"/>
      <c r="E26" s="1"/>
      <c r="F26" s="1"/>
    </row>
    <row r="27" spans="1:6" ht="15.75" thickBot="1" x14ac:dyDescent="0.3">
      <c r="A27" s="1"/>
      <c r="B27" s="1"/>
      <c r="C27" s="1"/>
      <c r="D27" s="1"/>
      <c r="E27" s="1"/>
      <c r="F27" s="1"/>
    </row>
    <row r="28" spans="1:6" ht="30" x14ac:dyDescent="0.25">
      <c r="A28" s="1"/>
      <c r="B28" s="1"/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A29" s="1"/>
      <c r="B29" s="1"/>
      <c r="C29" s="320"/>
      <c r="D29" s="30"/>
      <c r="E29" s="321" t="s">
        <v>9</v>
      </c>
      <c r="F29" s="321"/>
    </row>
    <row r="30" spans="1:6" x14ac:dyDescent="0.25">
      <c r="A30" s="1"/>
      <c r="B30" s="1"/>
      <c r="C30" s="209">
        <v>45555</v>
      </c>
      <c r="D30" s="32" t="s">
        <v>6</v>
      </c>
      <c r="E30" s="33"/>
      <c r="F30" s="34"/>
    </row>
    <row r="31" spans="1:6" x14ac:dyDescent="0.25">
      <c r="A31" s="1"/>
      <c r="B31" s="1"/>
      <c r="C31" s="35">
        <v>45561</v>
      </c>
      <c r="D31" s="36" t="s">
        <v>20</v>
      </c>
      <c r="E31" s="37">
        <v>4</v>
      </c>
      <c r="F31" s="38"/>
    </row>
    <row r="32" spans="1:6" x14ac:dyDescent="0.25">
      <c r="A32" s="1"/>
      <c r="B32" s="1"/>
      <c r="C32" s="41"/>
      <c r="D32" s="40"/>
      <c r="E32" s="38"/>
      <c r="F32" s="37"/>
    </row>
    <row r="33" spans="1:6" x14ac:dyDescent="0.25">
      <c r="A33" s="1"/>
      <c r="B33" s="1"/>
      <c r="C33" s="24"/>
      <c r="D33" s="25"/>
      <c r="E33" s="26"/>
      <c r="F33" s="26"/>
    </row>
    <row r="34" spans="1:6" x14ac:dyDescent="0.25">
      <c r="A34" s="1"/>
      <c r="B34" s="1"/>
      <c r="C34" s="9" t="s">
        <v>8</v>
      </c>
      <c r="D34" s="9"/>
      <c r="E34" s="62">
        <f>SUM(E30:E33)</f>
        <v>4</v>
      </c>
      <c r="F34" s="62">
        <f>SUM(F30:F33)</f>
        <v>0</v>
      </c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4"/>
      <c r="B36" s="4"/>
      <c r="C36" s="4"/>
      <c r="D36" s="4"/>
      <c r="E36" s="4"/>
      <c r="F36" s="4"/>
    </row>
    <row r="38" spans="1:6" ht="26.25" x14ac:dyDescent="0.4">
      <c r="A38" s="127" t="s">
        <v>23</v>
      </c>
      <c r="B38" s="1"/>
      <c r="C38" s="2" t="str">
        <f>$C$2</f>
        <v>PragmaGO 2024 PEONZ</v>
      </c>
      <c r="D38" s="1"/>
      <c r="E38" s="1"/>
      <c r="F38" s="1"/>
    </row>
    <row r="39" spans="1:6" x14ac:dyDescent="0.25">
      <c r="A39" s="1"/>
      <c r="B39" s="124" t="s">
        <v>109</v>
      </c>
      <c r="C39" s="13" t="s">
        <v>591</v>
      </c>
      <c r="D39" s="1"/>
      <c r="E39" s="1"/>
      <c r="F39" s="1"/>
    </row>
    <row r="40" spans="1:6" ht="15.75" thickBot="1" x14ac:dyDescent="0.3">
      <c r="A40" s="1"/>
      <c r="B40" s="1"/>
      <c r="C40" s="1"/>
      <c r="D40" s="1"/>
      <c r="E40" s="1"/>
      <c r="F40" s="1"/>
    </row>
    <row r="41" spans="1:6" ht="30" x14ac:dyDescent="0.25">
      <c r="A41" s="1"/>
      <c r="B41" s="1"/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A42" s="1"/>
      <c r="B42" s="1"/>
      <c r="C42" s="320"/>
      <c r="D42" s="30"/>
      <c r="E42" s="321" t="s">
        <v>9</v>
      </c>
      <c r="F42" s="321"/>
    </row>
    <row r="43" spans="1:6" ht="15.75" thickBot="1" x14ac:dyDescent="0.3">
      <c r="A43" s="1"/>
      <c r="B43" s="1"/>
      <c r="C43" s="209">
        <v>45618</v>
      </c>
      <c r="D43" s="32" t="s">
        <v>6</v>
      </c>
      <c r="E43" s="33"/>
      <c r="F43" s="34"/>
    </row>
    <row r="44" spans="1:6" ht="15.75" thickBot="1" x14ac:dyDescent="0.3">
      <c r="A44" s="1"/>
      <c r="B44" s="1"/>
      <c r="C44" s="209">
        <v>45622</v>
      </c>
      <c r="D44" s="36"/>
      <c r="E44" s="37">
        <v>2</v>
      </c>
      <c r="F44" s="38"/>
    </row>
    <row r="45" spans="1:6" x14ac:dyDescent="0.25">
      <c r="A45" s="1"/>
      <c r="B45" s="1"/>
      <c r="C45" s="209">
        <v>45623</v>
      </c>
      <c r="D45" s="40"/>
      <c r="E45" s="38"/>
      <c r="F45" s="37">
        <v>1</v>
      </c>
    </row>
    <row r="46" spans="1:6" x14ac:dyDescent="0.25">
      <c r="A46" s="1"/>
      <c r="B46" s="1"/>
      <c r="C46" s="41">
        <v>45624</v>
      </c>
      <c r="D46" s="40" t="s">
        <v>20</v>
      </c>
      <c r="E46" s="38">
        <v>1</v>
      </c>
      <c r="F46" s="37"/>
    </row>
    <row r="47" spans="1:6" x14ac:dyDescent="0.25">
      <c r="A47" s="1"/>
      <c r="B47" s="1"/>
      <c r="C47" s="24"/>
      <c r="D47" s="25"/>
      <c r="E47" s="26"/>
      <c r="F47" s="26"/>
    </row>
    <row r="48" spans="1:6" x14ac:dyDescent="0.25">
      <c r="A48" s="1"/>
      <c r="B48" s="1"/>
      <c r="C48" s="9" t="s">
        <v>8</v>
      </c>
      <c r="D48" s="9"/>
      <c r="E48" s="62">
        <f>SUM(E43:E47)</f>
        <v>3</v>
      </c>
      <c r="F48" s="62">
        <f>SUM(F43:F47)</f>
        <v>1</v>
      </c>
    </row>
    <row r="51" spans="1:6" ht="26.25" x14ac:dyDescent="0.4">
      <c r="A51" s="127" t="s">
        <v>23</v>
      </c>
      <c r="B51" s="1"/>
      <c r="C51" s="2" t="str">
        <f>$C$2</f>
        <v>PragmaGO 2024 PEONZ</v>
      </c>
      <c r="D51" s="1"/>
      <c r="E51" s="1"/>
      <c r="F51" s="1"/>
    </row>
    <row r="52" spans="1:6" x14ac:dyDescent="0.25">
      <c r="A52" s="1"/>
      <c r="B52" s="124" t="s">
        <v>109</v>
      </c>
      <c r="C52" s="13" t="s">
        <v>592</v>
      </c>
      <c r="D52" s="1"/>
      <c r="E52" s="1"/>
      <c r="F52" s="1"/>
    </row>
    <row r="53" spans="1:6" ht="15.75" thickBot="1" x14ac:dyDescent="0.3">
      <c r="A53" s="1"/>
      <c r="B53" s="1"/>
      <c r="C53" s="1"/>
      <c r="D53" s="1"/>
      <c r="E53" s="1"/>
      <c r="F53" s="1"/>
    </row>
    <row r="54" spans="1:6" ht="30" x14ac:dyDescent="0.25">
      <c r="A54" s="1"/>
      <c r="B54" s="1"/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A55" s="1"/>
      <c r="B55" s="1"/>
      <c r="C55" s="320"/>
      <c r="D55" s="30"/>
      <c r="E55" s="321" t="s">
        <v>9</v>
      </c>
      <c r="F55" s="321"/>
    </row>
    <row r="56" spans="1:6" ht="15.75" thickBot="1" x14ac:dyDescent="0.3">
      <c r="A56" s="1"/>
      <c r="B56" s="1"/>
      <c r="C56" s="209">
        <v>45629</v>
      </c>
      <c r="D56" s="32" t="s">
        <v>6</v>
      </c>
      <c r="E56" s="33"/>
      <c r="F56" s="34"/>
    </row>
    <row r="57" spans="1:6" x14ac:dyDescent="0.25">
      <c r="A57" s="1"/>
      <c r="B57" s="1"/>
      <c r="C57" s="209">
        <v>45631</v>
      </c>
      <c r="D57" s="36"/>
      <c r="E57" s="37">
        <v>2</v>
      </c>
      <c r="F57" s="38"/>
    </row>
    <row r="58" spans="1:6" x14ac:dyDescent="0.25">
      <c r="A58" s="1"/>
      <c r="B58" s="1"/>
      <c r="C58" s="24"/>
      <c r="D58" s="25"/>
      <c r="E58" s="26"/>
      <c r="F58" s="26"/>
    </row>
    <row r="59" spans="1:6" x14ac:dyDescent="0.25">
      <c r="A59" s="1"/>
      <c r="B59" s="1"/>
      <c r="C59" s="9" t="s">
        <v>8</v>
      </c>
      <c r="D59" s="9"/>
      <c r="E59" s="62">
        <f>SUM(E56:E58)</f>
        <v>2</v>
      </c>
      <c r="F59" s="62">
        <f>SUM(F56:F58)</f>
        <v>0</v>
      </c>
    </row>
    <row r="62" spans="1:6" ht="26.25" x14ac:dyDescent="0.4">
      <c r="A62" s="127" t="s">
        <v>23</v>
      </c>
      <c r="B62" s="1"/>
      <c r="C62" s="2" t="str">
        <f>$C$2</f>
        <v>PragmaGO 2024 PEONZ</v>
      </c>
      <c r="D62" s="1"/>
      <c r="E62" s="1"/>
      <c r="F62" s="1"/>
    </row>
    <row r="63" spans="1:6" x14ac:dyDescent="0.25">
      <c r="A63" s="1"/>
      <c r="B63" s="124" t="s">
        <v>109</v>
      </c>
      <c r="C63" s="13" t="s">
        <v>596</v>
      </c>
      <c r="D63" s="1"/>
      <c r="E63" s="1"/>
      <c r="F63" s="1"/>
    </row>
    <row r="64" spans="1:6" ht="15.75" thickBot="1" x14ac:dyDescent="0.3">
      <c r="A64" s="1"/>
      <c r="B64" s="1"/>
      <c r="C64" s="1"/>
      <c r="D64" s="1"/>
      <c r="E64" s="1"/>
      <c r="F64" s="1"/>
    </row>
    <row r="65" spans="1:6" ht="30" x14ac:dyDescent="0.25">
      <c r="A65" s="1"/>
      <c r="B65" s="1"/>
      <c r="C65" s="319" t="s">
        <v>2</v>
      </c>
      <c r="D65" s="29"/>
      <c r="E65" s="29" t="s">
        <v>3</v>
      </c>
      <c r="F65" s="29" t="s">
        <v>4</v>
      </c>
    </row>
    <row r="66" spans="1:6" ht="15.75" thickBot="1" x14ac:dyDescent="0.3">
      <c r="A66" s="1"/>
      <c r="B66" s="1"/>
      <c r="C66" s="320"/>
      <c r="D66" s="30"/>
      <c r="E66" s="321" t="s">
        <v>9</v>
      </c>
      <c r="F66" s="321"/>
    </row>
    <row r="67" spans="1:6" ht="15.75" thickBot="1" x14ac:dyDescent="0.3">
      <c r="A67" s="1"/>
      <c r="B67" s="1"/>
      <c r="C67" s="209">
        <v>45632</v>
      </c>
      <c r="D67" s="32" t="s">
        <v>6</v>
      </c>
      <c r="E67" s="33"/>
      <c r="F67" s="34"/>
    </row>
    <row r="68" spans="1:6" ht="15.75" thickBot="1" x14ac:dyDescent="0.3">
      <c r="A68" s="1"/>
      <c r="B68" s="1"/>
      <c r="C68" s="209">
        <v>45636</v>
      </c>
      <c r="D68" s="68" t="s">
        <v>88</v>
      </c>
      <c r="E68" s="69"/>
      <c r="F68" s="120">
        <v>2</v>
      </c>
    </row>
    <row r="69" spans="1:6" x14ac:dyDescent="0.25">
      <c r="A69" s="1"/>
      <c r="B69" s="1"/>
      <c r="C69" s="209">
        <v>45637</v>
      </c>
      <c r="D69" s="36"/>
      <c r="E69" s="37">
        <v>1</v>
      </c>
      <c r="F69" s="38"/>
    </row>
    <row r="70" spans="1:6" x14ac:dyDescent="0.25">
      <c r="A70" s="1"/>
      <c r="B70" s="1"/>
      <c r="C70" s="24"/>
      <c r="D70" s="25"/>
      <c r="E70" s="26"/>
      <c r="F70" s="26"/>
    </row>
    <row r="71" spans="1:6" x14ac:dyDescent="0.25">
      <c r="A71" s="1"/>
      <c r="B71" s="1"/>
      <c r="C71" s="9" t="s">
        <v>8</v>
      </c>
      <c r="D71" s="9"/>
      <c r="E71" s="62">
        <f>SUM(E67:E70)</f>
        <v>1</v>
      </c>
      <c r="F71" s="62">
        <f>SUM(F67:F70)</f>
        <v>2</v>
      </c>
    </row>
    <row r="74" spans="1:6" ht="26.25" x14ac:dyDescent="0.4">
      <c r="A74" s="127" t="s">
        <v>23</v>
      </c>
      <c r="B74" s="1"/>
      <c r="C74" s="2" t="str">
        <f>$C$2</f>
        <v>PragmaGO 2024 PEONZ</v>
      </c>
      <c r="D74" s="1"/>
      <c r="E74" s="1"/>
      <c r="F74" s="1"/>
    </row>
    <row r="75" spans="1:6" x14ac:dyDescent="0.25">
      <c r="A75" s="1"/>
      <c r="B75" s="124" t="s">
        <v>109</v>
      </c>
      <c r="C75" s="13" t="s">
        <v>599</v>
      </c>
      <c r="D75" s="1"/>
      <c r="E75" s="1"/>
      <c r="F75" s="1"/>
    </row>
    <row r="76" spans="1:6" ht="15.75" thickBot="1" x14ac:dyDescent="0.3">
      <c r="A76" s="1"/>
      <c r="B76" s="1"/>
      <c r="C76" s="1"/>
      <c r="D76" s="1"/>
      <c r="E76" s="1"/>
      <c r="F76" s="1"/>
    </row>
    <row r="77" spans="1:6" ht="30" x14ac:dyDescent="0.25">
      <c r="A77" s="1"/>
      <c r="B77" s="1"/>
      <c r="C77" s="319" t="s">
        <v>2</v>
      </c>
      <c r="D77" s="29"/>
      <c r="E77" s="29" t="s">
        <v>3</v>
      </c>
      <c r="F77" s="29" t="s">
        <v>4</v>
      </c>
    </row>
    <row r="78" spans="1:6" ht="15.75" thickBot="1" x14ac:dyDescent="0.3">
      <c r="A78" s="1"/>
      <c r="B78" s="1"/>
      <c r="C78" s="320"/>
      <c r="D78" s="30"/>
      <c r="E78" s="321" t="s">
        <v>9</v>
      </c>
      <c r="F78" s="321"/>
    </row>
    <row r="79" spans="1:6" ht="15.75" thickBot="1" x14ac:dyDescent="0.3">
      <c r="A79" s="1"/>
      <c r="B79" s="1"/>
      <c r="C79" s="209">
        <v>45691</v>
      </c>
      <c r="D79" s="32" t="s">
        <v>6</v>
      </c>
      <c r="E79" s="33"/>
      <c r="F79" s="34"/>
    </row>
    <row r="80" spans="1:6" x14ac:dyDescent="0.25">
      <c r="A80" s="1"/>
      <c r="B80" s="1"/>
      <c r="C80" s="209">
        <v>45694</v>
      </c>
      <c r="D80" s="36"/>
      <c r="E80" s="37">
        <v>3</v>
      </c>
      <c r="F80" s="38"/>
    </row>
    <row r="81" spans="1:6" x14ac:dyDescent="0.25">
      <c r="A81" s="1"/>
      <c r="B81" s="1"/>
      <c r="C81" s="24"/>
      <c r="D81" s="25"/>
      <c r="E81" s="26"/>
      <c r="F81" s="26"/>
    </row>
    <row r="82" spans="1:6" x14ac:dyDescent="0.25">
      <c r="A82" s="1"/>
      <c r="B82" s="1"/>
      <c r="C82" s="9" t="s">
        <v>8</v>
      </c>
      <c r="D82" s="9"/>
      <c r="E82" s="62">
        <f>SUM(E79:E81)</f>
        <v>3</v>
      </c>
      <c r="F82" s="62">
        <f>SUM(F79:F81)</f>
        <v>0</v>
      </c>
    </row>
    <row r="86" spans="1:6" ht="26.25" x14ac:dyDescent="0.4">
      <c r="A86" s="127" t="s">
        <v>23</v>
      </c>
      <c r="B86" s="1"/>
      <c r="C86" s="2" t="str">
        <f>$C$2</f>
        <v>PragmaGO 2024 PEONZ</v>
      </c>
      <c r="D86" s="1"/>
      <c r="E86" s="1"/>
      <c r="F86" s="1"/>
    </row>
    <row r="87" spans="1:6" x14ac:dyDescent="0.25">
      <c r="A87" s="1"/>
      <c r="B87" s="124" t="s">
        <v>109</v>
      </c>
      <c r="C87" s="13" t="s">
        <v>603</v>
      </c>
      <c r="D87" s="1"/>
      <c r="E87" s="1"/>
      <c r="F87" s="1"/>
    </row>
    <row r="88" spans="1:6" ht="15.75" thickBot="1" x14ac:dyDescent="0.3">
      <c r="A88" s="1"/>
      <c r="B88" s="1"/>
      <c r="C88" s="1"/>
      <c r="D88" s="1"/>
      <c r="E88" s="1"/>
      <c r="F88" s="1"/>
    </row>
    <row r="89" spans="1:6" ht="30" x14ac:dyDescent="0.25">
      <c r="A89" s="1"/>
      <c r="B89" s="1"/>
      <c r="C89" s="319" t="s">
        <v>2</v>
      </c>
      <c r="D89" s="29"/>
      <c r="E89" s="29" t="s">
        <v>3</v>
      </c>
      <c r="F89" s="29" t="s">
        <v>4</v>
      </c>
    </row>
    <row r="90" spans="1:6" ht="15.75" thickBot="1" x14ac:dyDescent="0.3">
      <c r="A90" s="1"/>
      <c r="B90" s="1"/>
      <c r="C90" s="320"/>
      <c r="D90" s="30"/>
      <c r="E90" s="321" t="s">
        <v>9</v>
      </c>
      <c r="F90" s="321"/>
    </row>
    <row r="91" spans="1:6" ht="15.75" thickBot="1" x14ac:dyDescent="0.3">
      <c r="A91" s="1"/>
      <c r="B91" s="1"/>
      <c r="C91" s="209">
        <v>45736</v>
      </c>
      <c r="D91" s="32" t="s">
        <v>6</v>
      </c>
      <c r="E91" s="33"/>
      <c r="F91" s="34"/>
    </row>
    <row r="92" spans="1:6" x14ac:dyDescent="0.25">
      <c r="A92" s="1"/>
      <c r="B92" s="1"/>
      <c r="C92" s="209">
        <v>45740</v>
      </c>
      <c r="D92" s="36"/>
      <c r="E92" s="37">
        <v>2</v>
      </c>
      <c r="F92" s="38"/>
    </row>
    <row r="93" spans="1:6" x14ac:dyDescent="0.25">
      <c r="A93" s="1"/>
      <c r="B93" s="1"/>
      <c r="C93" s="24"/>
      <c r="D93" s="25"/>
      <c r="E93" s="26"/>
      <c r="F93" s="26"/>
    </row>
    <row r="94" spans="1:6" x14ac:dyDescent="0.25">
      <c r="A94" s="1"/>
      <c r="B94" s="1"/>
      <c r="C94" s="9" t="s">
        <v>8</v>
      </c>
      <c r="D94" s="9"/>
      <c r="E94" s="62">
        <f>SUM(E91:E93)</f>
        <v>2</v>
      </c>
      <c r="F94" s="62">
        <f>SUM(F91:F93)</f>
        <v>0</v>
      </c>
    </row>
    <row r="96" spans="1:6" ht="26.25" x14ac:dyDescent="0.4">
      <c r="A96" s="127" t="s">
        <v>23</v>
      </c>
      <c r="B96" s="1"/>
      <c r="C96" s="2" t="str">
        <f>$C$2</f>
        <v>PragmaGO 2024 PEONZ</v>
      </c>
      <c r="D96" s="1"/>
      <c r="E96" s="1"/>
      <c r="F96" s="1"/>
    </row>
    <row r="97" spans="1:6" x14ac:dyDescent="0.25">
      <c r="A97" s="1"/>
      <c r="B97" s="124" t="s">
        <v>109</v>
      </c>
      <c r="C97" s="13" t="s">
        <v>605</v>
      </c>
      <c r="D97" s="1"/>
      <c r="E97" s="1"/>
      <c r="F97" s="1"/>
    </row>
    <row r="98" spans="1:6" ht="15.75" thickBot="1" x14ac:dyDescent="0.3">
      <c r="A98" s="1"/>
      <c r="B98" s="1"/>
      <c r="C98" s="1"/>
      <c r="D98" s="1"/>
      <c r="E98" s="1"/>
      <c r="F98" s="1"/>
    </row>
    <row r="99" spans="1:6" ht="30" x14ac:dyDescent="0.25">
      <c r="A99" s="1"/>
      <c r="B99" s="1"/>
      <c r="C99" s="319" t="s">
        <v>2</v>
      </c>
      <c r="D99" s="29"/>
      <c r="E99" s="29" t="s">
        <v>3</v>
      </c>
      <c r="F99" s="29" t="s">
        <v>4</v>
      </c>
    </row>
    <row r="100" spans="1:6" ht="15.75" thickBot="1" x14ac:dyDescent="0.3">
      <c r="A100" s="1"/>
      <c r="B100" s="1"/>
      <c r="C100" s="320"/>
      <c r="D100" s="30"/>
      <c r="E100" s="321" t="s">
        <v>9</v>
      </c>
      <c r="F100" s="321"/>
    </row>
    <row r="101" spans="1:6" ht="15.75" thickBot="1" x14ac:dyDescent="0.3">
      <c r="A101" s="1"/>
      <c r="B101" s="1"/>
      <c r="C101" s="209">
        <v>45758</v>
      </c>
      <c r="D101" s="32" t="s">
        <v>6</v>
      </c>
      <c r="E101" s="33"/>
      <c r="F101" s="34"/>
    </row>
    <row r="102" spans="1:6" x14ac:dyDescent="0.25">
      <c r="A102" s="1"/>
      <c r="B102" s="1"/>
      <c r="C102" s="209">
        <v>45761</v>
      </c>
      <c r="D102" s="36"/>
      <c r="E102" s="37">
        <v>1</v>
      </c>
      <c r="F102" s="38"/>
    </row>
    <row r="103" spans="1:6" x14ac:dyDescent="0.25">
      <c r="A103" s="1"/>
      <c r="B103" s="1"/>
      <c r="C103" s="24"/>
      <c r="D103" s="25"/>
      <c r="E103" s="26"/>
      <c r="F103" s="26"/>
    </row>
    <row r="104" spans="1:6" x14ac:dyDescent="0.25">
      <c r="A104" s="1"/>
      <c r="B104" s="1"/>
      <c r="C104" s="9" t="s">
        <v>8</v>
      </c>
      <c r="D104" s="9"/>
      <c r="E104" s="62">
        <v>1</v>
      </c>
      <c r="F104" s="62">
        <f>SUM(F101:F103)</f>
        <v>0</v>
      </c>
    </row>
    <row r="106" spans="1:6" ht="26.25" x14ac:dyDescent="0.4">
      <c r="A106" s="127" t="s">
        <v>23</v>
      </c>
      <c r="B106" s="1"/>
      <c r="C106" s="2" t="str">
        <f>$C$2</f>
        <v>PragmaGO 2024 PEONZ</v>
      </c>
      <c r="D106" s="1"/>
      <c r="E106" s="1"/>
      <c r="F106" s="1"/>
    </row>
    <row r="107" spans="1:6" x14ac:dyDescent="0.25">
      <c r="A107" s="1"/>
      <c r="B107" s="124" t="s">
        <v>109</v>
      </c>
      <c r="C107" s="13" t="s">
        <v>606</v>
      </c>
      <c r="D107" s="1"/>
      <c r="E107" s="1"/>
      <c r="F107" s="1"/>
    </row>
    <row r="108" spans="1:6" ht="15.75" thickBot="1" x14ac:dyDescent="0.3">
      <c r="A108" s="1"/>
      <c r="B108" s="1"/>
      <c r="C108" s="1"/>
      <c r="D108" s="1"/>
      <c r="E108" s="1"/>
      <c r="F108" s="1"/>
    </row>
    <row r="109" spans="1:6" ht="30" x14ac:dyDescent="0.25">
      <c r="A109" s="1"/>
      <c r="B109" s="1"/>
      <c r="C109" s="319" t="s">
        <v>2</v>
      </c>
      <c r="D109" s="29"/>
      <c r="E109" s="29" t="s">
        <v>3</v>
      </c>
      <c r="F109" s="29" t="s">
        <v>4</v>
      </c>
    </row>
    <row r="110" spans="1:6" ht="15.75" thickBot="1" x14ac:dyDescent="0.3">
      <c r="A110" s="1"/>
      <c r="B110" s="1"/>
      <c r="C110" s="320"/>
      <c r="D110" s="30"/>
      <c r="E110" s="321" t="s">
        <v>9</v>
      </c>
      <c r="F110" s="321"/>
    </row>
    <row r="111" spans="1:6" ht="15.75" thickBot="1" x14ac:dyDescent="0.3">
      <c r="A111" s="1"/>
      <c r="B111" s="1"/>
      <c r="C111" s="209">
        <v>45763</v>
      </c>
      <c r="D111" s="32" t="s">
        <v>6</v>
      </c>
      <c r="E111" s="33"/>
      <c r="F111" s="34"/>
    </row>
    <row r="112" spans="1:6" x14ac:dyDescent="0.25">
      <c r="A112" s="1"/>
      <c r="B112" s="1"/>
      <c r="C112" s="209">
        <v>45769</v>
      </c>
      <c r="D112" s="36"/>
      <c r="E112" s="33">
        <v>3</v>
      </c>
      <c r="F112" s="38"/>
    </row>
    <row r="113" spans="1:6" x14ac:dyDescent="0.25">
      <c r="A113" s="1"/>
      <c r="B113" s="1"/>
      <c r="C113" s="24"/>
      <c r="D113" s="25"/>
      <c r="E113" s="26"/>
      <c r="F113" s="26"/>
    </row>
    <row r="114" spans="1:6" x14ac:dyDescent="0.25">
      <c r="A114" s="1"/>
      <c r="B114" s="1"/>
      <c r="C114" s="9" t="s">
        <v>8</v>
      </c>
      <c r="D114" s="9"/>
      <c r="E114" s="62">
        <v>3</v>
      </c>
      <c r="F114" s="62">
        <f>SUM(F111:F113)</f>
        <v>0</v>
      </c>
    </row>
    <row r="116" spans="1:6" ht="26.25" x14ac:dyDescent="0.4">
      <c r="A116" s="127" t="s">
        <v>23</v>
      </c>
      <c r="B116" s="1"/>
      <c r="C116" s="2" t="str">
        <f>$C$2</f>
        <v>PragmaGO 2024 PEONZ</v>
      </c>
      <c r="D116" s="1"/>
      <c r="E116" s="1"/>
      <c r="F116" s="1"/>
    </row>
    <row r="117" spans="1:6" x14ac:dyDescent="0.25">
      <c r="A117" s="1"/>
      <c r="B117" s="124" t="s">
        <v>109</v>
      </c>
      <c r="C117" s="13" t="s">
        <v>608</v>
      </c>
      <c r="D117" s="1"/>
      <c r="E117" s="1"/>
      <c r="F117" s="1"/>
    </row>
    <row r="118" spans="1:6" ht="15.75" thickBot="1" x14ac:dyDescent="0.3">
      <c r="A118" s="1"/>
      <c r="B118" s="1"/>
      <c r="C118" s="1"/>
      <c r="D118" s="1"/>
      <c r="E118" s="1"/>
      <c r="F118" s="1"/>
    </row>
    <row r="119" spans="1:6" ht="30" x14ac:dyDescent="0.25">
      <c r="A119" s="1"/>
      <c r="B119" s="1"/>
      <c r="C119" s="319" t="s">
        <v>2</v>
      </c>
      <c r="D119" s="29"/>
      <c r="E119" s="29" t="s">
        <v>3</v>
      </c>
      <c r="F119" s="29" t="s">
        <v>4</v>
      </c>
    </row>
    <row r="120" spans="1:6" ht="15.75" thickBot="1" x14ac:dyDescent="0.3">
      <c r="A120" s="1"/>
      <c r="B120" s="1"/>
      <c r="C120" s="320"/>
      <c r="D120" s="30"/>
      <c r="E120" s="321" t="s">
        <v>9</v>
      </c>
      <c r="F120" s="321"/>
    </row>
    <row r="121" spans="1:6" ht="15.75" thickBot="1" x14ac:dyDescent="0.3">
      <c r="A121" s="1"/>
      <c r="B121" s="1"/>
      <c r="C121" s="209">
        <v>45772</v>
      </c>
      <c r="D121" s="32" t="s">
        <v>6</v>
      </c>
      <c r="E121" s="33"/>
      <c r="F121" s="34"/>
    </row>
    <row r="122" spans="1:6" x14ac:dyDescent="0.25">
      <c r="A122" s="1"/>
      <c r="B122" s="1"/>
      <c r="C122" s="209">
        <v>45776</v>
      </c>
      <c r="D122" s="36"/>
      <c r="E122" s="33">
        <v>2</v>
      </c>
      <c r="F122" s="38"/>
    </row>
    <row r="123" spans="1:6" x14ac:dyDescent="0.25">
      <c r="A123" s="1"/>
      <c r="B123" s="1"/>
      <c r="C123" s="24"/>
      <c r="D123" s="25"/>
      <c r="E123" s="26"/>
      <c r="F123" s="26"/>
    </row>
    <row r="124" spans="1:6" x14ac:dyDescent="0.25">
      <c r="A124" s="1"/>
      <c r="B124" s="1"/>
      <c r="C124" s="9" t="s">
        <v>8</v>
      </c>
      <c r="D124" s="9"/>
      <c r="E124" s="62">
        <v>2</v>
      </c>
      <c r="F124" s="62">
        <f>SUM(F121:F123)</f>
        <v>0</v>
      </c>
    </row>
    <row r="127" spans="1:6" ht="21" x14ac:dyDescent="0.35">
      <c r="B127" s="1"/>
      <c r="C127" s="2" t="str">
        <f>$C$2</f>
        <v>PragmaGO 2024 PEONZ</v>
      </c>
      <c r="D127" s="1"/>
      <c r="E127" s="1"/>
      <c r="F127" s="1"/>
    </row>
    <row r="128" spans="1:6" x14ac:dyDescent="0.25">
      <c r="B128" s="124" t="s">
        <v>109</v>
      </c>
      <c r="C128" s="13" t="s">
        <v>609</v>
      </c>
      <c r="D128" s="1"/>
      <c r="E128" s="1"/>
      <c r="F128" s="1"/>
    </row>
    <row r="129" spans="1:6" ht="15.75" thickBot="1" x14ac:dyDescent="0.3">
      <c r="B129" s="1"/>
      <c r="C129" s="1"/>
      <c r="D129" s="1"/>
      <c r="E129" s="1"/>
      <c r="F129" s="1"/>
    </row>
    <row r="130" spans="1:6" ht="30" x14ac:dyDescent="0.25">
      <c r="B130" s="1"/>
      <c r="C130" s="319" t="s">
        <v>2</v>
      </c>
      <c r="D130" s="29"/>
      <c r="E130" s="29" t="s">
        <v>3</v>
      </c>
      <c r="F130" s="29" t="s">
        <v>4</v>
      </c>
    </row>
    <row r="131" spans="1:6" ht="15.75" thickBot="1" x14ac:dyDescent="0.3">
      <c r="B131" s="1"/>
      <c r="C131" s="320"/>
      <c r="D131" s="30"/>
      <c r="E131" s="321" t="s">
        <v>9</v>
      </c>
      <c r="F131" s="321"/>
    </row>
    <row r="132" spans="1:6" ht="15.75" thickBot="1" x14ac:dyDescent="0.3">
      <c r="B132" s="1"/>
      <c r="C132" s="209">
        <v>45800</v>
      </c>
      <c r="D132" s="32" t="s">
        <v>6</v>
      </c>
      <c r="E132" s="33"/>
      <c r="F132" s="34"/>
    </row>
    <row r="133" spans="1:6" x14ac:dyDescent="0.25">
      <c r="B133" s="1"/>
      <c r="C133" s="209">
        <v>45804</v>
      </c>
      <c r="D133" s="36" t="s">
        <v>20</v>
      </c>
      <c r="E133" s="33">
        <v>2</v>
      </c>
      <c r="F133" s="38"/>
    </row>
    <row r="134" spans="1:6" x14ac:dyDescent="0.25">
      <c r="B134" s="1"/>
      <c r="C134" s="24"/>
      <c r="D134" s="25"/>
      <c r="E134" s="26"/>
      <c r="F134" s="26"/>
    </row>
    <row r="135" spans="1:6" x14ac:dyDescent="0.25">
      <c r="B135" s="1"/>
      <c r="C135" s="9" t="s">
        <v>8</v>
      </c>
      <c r="D135" s="9"/>
      <c r="E135" s="62">
        <v>2</v>
      </c>
      <c r="F135" s="62">
        <f>SUM(F132:F134)</f>
        <v>0</v>
      </c>
    </row>
    <row r="141" spans="1:6" ht="21" x14ac:dyDescent="0.35">
      <c r="B141" s="1"/>
      <c r="C141" s="2" t="str">
        <f>$C$2</f>
        <v>PragmaGO 2024 PEONZ</v>
      </c>
      <c r="D141" s="1"/>
      <c r="E141" s="1"/>
      <c r="F141" s="1"/>
    </row>
    <row r="142" spans="1:6" x14ac:dyDescent="0.25">
      <c r="B142" s="124" t="s">
        <v>109</v>
      </c>
      <c r="C142" s="13" t="s">
        <v>610</v>
      </c>
      <c r="D142" s="1"/>
      <c r="E142" s="1"/>
      <c r="F142" s="1"/>
    </row>
    <row r="143" spans="1:6" ht="15.75" thickBot="1" x14ac:dyDescent="0.3">
      <c r="A143" s="1"/>
      <c r="B143" s="1"/>
      <c r="C143" s="1"/>
      <c r="D143" s="1"/>
      <c r="E143" s="1"/>
      <c r="F143" s="1"/>
    </row>
    <row r="144" spans="1:6" ht="30" x14ac:dyDescent="0.25">
      <c r="A144" s="315"/>
      <c r="B144" s="1"/>
      <c r="C144" s="319" t="s">
        <v>2</v>
      </c>
      <c r="D144" s="29"/>
      <c r="E144" s="29" t="s">
        <v>3</v>
      </c>
      <c r="F144" s="29" t="s">
        <v>4</v>
      </c>
    </row>
    <row r="145" spans="1:6" ht="15.75" thickBot="1" x14ac:dyDescent="0.3">
      <c r="A145" s="1"/>
      <c r="B145" s="1"/>
      <c r="C145" s="320"/>
      <c r="D145" s="30"/>
      <c r="E145" s="321" t="s">
        <v>9</v>
      </c>
      <c r="F145" s="321"/>
    </row>
    <row r="146" spans="1:6" ht="15.75" thickBot="1" x14ac:dyDescent="0.3">
      <c r="A146" s="1"/>
      <c r="B146" s="1"/>
      <c r="C146" s="209">
        <v>45842</v>
      </c>
      <c r="D146" s="32" t="s">
        <v>6</v>
      </c>
      <c r="E146" s="33"/>
      <c r="F146" s="34"/>
    </row>
    <row r="147" spans="1:6" x14ac:dyDescent="0.25">
      <c r="A147" s="1"/>
      <c r="B147" s="1"/>
      <c r="C147" s="209">
        <v>45845</v>
      </c>
      <c r="D147" s="36" t="s">
        <v>20</v>
      </c>
      <c r="E147" s="33">
        <v>1</v>
      </c>
      <c r="F147" s="38"/>
    </row>
    <row r="148" spans="1:6" x14ac:dyDescent="0.25">
      <c r="A148" s="1"/>
      <c r="B148" s="1"/>
      <c r="C148" s="24"/>
      <c r="D148" s="25"/>
      <c r="E148" s="26"/>
      <c r="F148" s="26"/>
    </row>
    <row r="149" spans="1:6" x14ac:dyDescent="0.25">
      <c r="A149" s="1"/>
      <c r="B149" s="1"/>
      <c r="C149" s="9" t="s">
        <v>8</v>
      </c>
      <c r="D149" s="9"/>
      <c r="E149" s="62">
        <v>1</v>
      </c>
      <c r="F149" s="62">
        <f>SUM(F146:F148)</f>
        <v>0</v>
      </c>
    </row>
    <row r="150" spans="1:6" x14ac:dyDescent="0.25">
      <c r="A150" s="1"/>
      <c r="B150" s="24"/>
      <c r="C150" s="25"/>
      <c r="D150" s="26"/>
      <c r="E150" s="26"/>
    </row>
    <row r="151" spans="1:6" x14ac:dyDescent="0.25">
      <c r="A151" s="1"/>
      <c r="B151" s="9"/>
      <c r="C151" s="9"/>
      <c r="D151" s="62"/>
      <c r="E151" s="62"/>
    </row>
    <row r="154" spans="1:6" ht="21" x14ac:dyDescent="0.35">
      <c r="B154" s="1"/>
      <c r="C154" s="2" t="str">
        <f>$C$2</f>
        <v>PragmaGO 2024 PEONZ</v>
      </c>
      <c r="D154" s="1"/>
      <c r="E154" s="1"/>
      <c r="F154" s="1"/>
    </row>
    <row r="155" spans="1:6" x14ac:dyDescent="0.25">
      <c r="B155" s="124" t="s">
        <v>109</v>
      </c>
      <c r="C155" s="13" t="s">
        <v>611</v>
      </c>
      <c r="D155" s="1"/>
      <c r="E155" s="1"/>
      <c r="F155" s="1"/>
    </row>
    <row r="156" spans="1:6" ht="15.75" thickBot="1" x14ac:dyDescent="0.3">
      <c r="B156" s="1"/>
      <c r="C156" s="1"/>
      <c r="D156" s="1"/>
      <c r="E156" s="1"/>
      <c r="F156" s="1"/>
    </row>
    <row r="157" spans="1:6" ht="30" x14ac:dyDescent="0.25">
      <c r="B157" s="1"/>
      <c r="C157" s="319" t="s">
        <v>2</v>
      </c>
      <c r="D157" s="29"/>
      <c r="E157" s="29" t="s">
        <v>3</v>
      </c>
      <c r="F157" s="29" t="s">
        <v>4</v>
      </c>
    </row>
    <row r="158" spans="1:6" ht="15.75" thickBot="1" x14ac:dyDescent="0.3">
      <c r="B158" s="1"/>
      <c r="C158" s="320"/>
      <c r="D158" s="30"/>
      <c r="E158" s="321" t="s">
        <v>9</v>
      </c>
      <c r="F158" s="321"/>
    </row>
    <row r="159" spans="1:6" ht="15.75" thickBot="1" x14ac:dyDescent="0.3">
      <c r="B159" s="1"/>
      <c r="C159" s="209">
        <v>45903</v>
      </c>
      <c r="D159" s="32" t="s">
        <v>6</v>
      </c>
      <c r="E159" s="33"/>
      <c r="F159" s="34"/>
    </row>
    <row r="160" spans="1:6" x14ac:dyDescent="0.25">
      <c r="B160" s="1"/>
      <c r="C160" s="209">
        <v>45908</v>
      </c>
      <c r="D160" s="36" t="s">
        <v>20</v>
      </c>
      <c r="E160" s="33">
        <v>3</v>
      </c>
      <c r="F160" s="38"/>
    </row>
    <row r="161" spans="2:6" x14ac:dyDescent="0.25">
      <c r="B161" s="1"/>
      <c r="C161" s="24"/>
      <c r="D161" s="25"/>
      <c r="E161" s="26"/>
      <c r="F161" s="26"/>
    </row>
    <row r="162" spans="2:6" x14ac:dyDescent="0.25">
      <c r="B162" s="1"/>
      <c r="C162" s="9" t="s">
        <v>8</v>
      </c>
      <c r="D162" s="9"/>
      <c r="E162" s="62">
        <v>3</v>
      </c>
      <c r="F162" s="62">
        <f>SUM(F159:F161)</f>
        <v>0</v>
      </c>
    </row>
  </sheetData>
  <mergeCells count="26">
    <mergeCell ref="C6:C7"/>
    <mergeCell ref="E7:F7"/>
    <mergeCell ref="C28:C29"/>
    <mergeCell ref="E29:F29"/>
    <mergeCell ref="C41:C42"/>
    <mergeCell ref="E42:F42"/>
    <mergeCell ref="C119:C120"/>
    <mergeCell ref="E120:F120"/>
    <mergeCell ref="C109:C110"/>
    <mergeCell ref="E110:F110"/>
    <mergeCell ref="C99:C100"/>
    <mergeCell ref="E100:F100"/>
    <mergeCell ref="C54:C55"/>
    <mergeCell ref="E55:F55"/>
    <mergeCell ref="C89:C90"/>
    <mergeCell ref="E90:F90"/>
    <mergeCell ref="C77:C78"/>
    <mergeCell ref="E78:F78"/>
    <mergeCell ref="C65:C66"/>
    <mergeCell ref="E66:F66"/>
    <mergeCell ref="C157:C158"/>
    <mergeCell ref="E158:F158"/>
    <mergeCell ref="C130:C131"/>
    <mergeCell ref="E131:F131"/>
    <mergeCell ref="C144:C145"/>
    <mergeCell ref="E145:F145"/>
  </mergeCells>
  <conditionalFormatting sqref="C1:C23">
    <cfRule type="top10" dxfId="724" priority="18" rank="1"/>
  </conditionalFormatting>
  <conditionalFormatting sqref="D1">
    <cfRule type="top10" dxfId="723" priority="17" rank="1"/>
  </conditionalFormatting>
  <conditionalFormatting sqref="C24:C36">
    <cfRule type="top10" dxfId="722" priority="16" rank="1"/>
  </conditionalFormatting>
  <conditionalFormatting sqref="C47:C48 C38:C45">
    <cfRule type="top10" dxfId="721" priority="15" rank="1"/>
  </conditionalFormatting>
  <conditionalFormatting sqref="C46">
    <cfRule type="top10" dxfId="720" priority="14" rank="1"/>
  </conditionalFormatting>
  <conditionalFormatting sqref="C51:C59">
    <cfRule type="top10" dxfId="719" priority="13" rank="1"/>
  </conditionalFormatting>
  <conditionalFormatting sqref="C62:C71">
    <cfRule type="top10" dxfId="718" priority="10" rank="1"/>
  </conditionalFormatting>
  <conditionalFormatting sqref="C74:C82">
    <cfRule type="top10" dxfId="717" priority="299" rank="1"/>
  </conditionalFormatting>
  <conditionalFormatting sqref="C86:C94">
    <cfRule type="top10" dxfId="716" priority="8" rank="1"/>
  </conditionalFormatting>
  <conditionalFormatting sqref="C96:C104">
    <cfRule type="top10" dxfId="715" priority="7" rank="1"/>
  </conditionalFormatting>
  <conditionalFormatting sqref="C106:C114">
    <cfRule type="top10" dxfId="714" priority="6" rank="1"/>
  </conditionalFormatting>
  <conditionalFormatting sqref="C116:C124">
    <cfRule type="top10" dxfId="713" priority="5" rank="1"/>
  </conditionalFormatting>
  <conditionalFormatting sqref="B150:B151">
    <cfRule type="top10" dxfId="712" priority="4" rank="1"/>
  </conditionalFormatting>
  <conditionalFormatting sqref="C127:C135">
    <cfRule type="top10" dxfId="711" priority="3" rank="1"/>
  </conditionalFormatting>
  <conditionalFormatting sqref="C141:C149">
    <cfRule type="top10" dxfId="710" priority="2" rank="1"/>
  </conditionalFormatting>
  <conditionalFormatting sqref="C154:C162">
    <cfRule type="top10" dxfId="709" priority="1" rank="1"/>
  </conditionalFormatting>
  <hyperlinks>
    <hyperlink ref="A1" location="'Spis treści'!A1" display="Spis treści" xr:uid="{00000000-0004-0000-0A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A00-000000000000}">
          <x14:formula1>
            <xm:f>Zdarzenia!#REF!</xm:f>
          </x14:formula1>
          <xm:sqref>B3</xm:sqref>
        </x14:dataValidation>
        <x14:dataValidation type="list" allowBlank="1" showInputMessage="1" showErrorMessage="1" xr:uid="{00000000-0002-0000-0A00-000001000000}">
          <x14:formula1>
            <xm:f>Zdarzenia!#REF!</xm:f>
          </x14:formula1>
          <xm:sqref>E22:F22 D2:D23</xm:sqref>
        </x14:dataValidation>
        <x14:dataValidation type="list" allowBlank="1" showInputMessage="1" showErrorMessage="1" xr:uid="{00000000-0002-0000-0A00-000002000000}">
          <x14:formula1>
            <xm:f>Zdarzenia!$A$2:$A$7</xm:f>
          </x14:formula1>
          <xm:sqref>D24:D36 D38:D48 D51:D59 D62:D71 D74:D82 D86:D94 D96:D104 D106:D114 D116:D124 D127:D135 C150:C151 D141:D149 D154:D162</xm:sqref>
        </x14:dataValidation>
        <x14:dataValidation type="list" allowBlank="1" showInputMessage="1" showErrorMessage="1" xr:uid="{00000000-0002-0000-0A00-000003000000}">
          <x14:formula1>
            <xm:f>Zdarzenia!$A$13:$A$17</xm:f>
          </x14:formula1>
          <xm:sqref>B26 B39 B52 B63 B75 B87 B97 B107 B117 A144 B128 B142 B155</xm:sqref>
        </x14:dataValidation>
      </x14:dataValidations>
    </ext>
  </extLst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 codeName="Arkusz82"/>
  <dimension ref="A1:I52"/>
  <sheetViews>
    <sheetView zoomScaleNormal="100" zoomScaleSheetLayoutView="160" workbookViewId="0">
      <selection activeCell="A19" sqref="A1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221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222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44505</v>
      </c>
      <c r="D8" s="32" t="s">
        <v>6</v>
      </c>
      <c r="E8" s="33"/>
      <c r="F8" s="34"/>
    </row>
    <row r="9" spans="1:9" x14ac:dyDescent="0.25">
      <c r="A9" s="4"/>
      <c r="B9" s="4"/>
      <c r="C9" s="46">
        <v>44533</v>
      </c>
      <c r="D9" s="36"/>
      <c r="E9" s="37">
        <v>19</v>
      </c>
      <c r="F9" s="38"/>
    </row>
    <row r="10" spans="1:9" x14ac:dyDescent="0.25">
      <c r="A10" s="129"/>
      <c r="B10" s="4"/>
      <c r="C10" s="35">
        <v>44547</v>
      </c>
      <c r="D10" s="39"/>
      <c r="E10" s="38"/>
      <c r="F10" s="37">
        <v>10</v>
      </c>
    </row>
    <row r="11" spans="1:9" x14ac:dyDescent="0.25">
      <c r="A11" s="4"/>
      <c r="B11" s="4"/>
      <c r="C11" s="35">
        <v>44559</v>
      </c>
      <c r="D11" s="40"/>
      <c r="E11" s="37">
        <v>8</v>
      </c>
      <c r="F11" s="38"/>
    </row>
    <row r="12" spans="1:9" x14ac:dyDescent="0.25">
      <c r="A12" s="129"/>
      <c r="B12" s="4"/>
      <c r="C12" s="35">
        <v>44572</v>
      </c>
      <c r="D12" s="40"/>
      <c r="E12" s="38"/>
      <c r="F12" s="37">
        <v>8</v>
      </c>
    </row>
    <row r="13" spans="1:9" x14ac:dyDescent="0.25">
      <c r="A13" s="4"/>
      <c r="B13" s="4"/>
      <c r="C13" s="35">
        <v>44585</v>
      </c>
      <c r="D13" s="40"/>
      <c r="E13" s="37">
        <v>9</v>
      </c>
      <c r="F13" s="38"/>
    </row>
    <row r="14" spans="1:9" x14ac:dyDescent="0.25">
      <c r="A14" s="129"/>
      <c r="B14" s="4"/>
      <c r="C14" s="41">
        <v>44596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44610</v>
      </c>
      <c r="D15" s="40"/>
      <c r="E15" s="38">
        <v>10</v>
      </c>
      <c r="F15" s="38"/>
    </row>
    <row r="16" spans="1:9" x14ac:dyDescent="0.25">
      <c r="A16" s="129"/>
      <c r="B16" s="4"/>
      <c r="C16" s="41">
        <v>44643</v>
      </c>
      <c r="D16" s="40"/>
      <c r="E16" s="38"/>
      <c r="F16" s="38">
        <v>23</v>
      </c>
    </row>
    <row r="17" spans="1:6" x14ac:dyDescent="0.25">
      <c r="A17" s="129"/>
      <c r="B17" s="4"/>
      <c r="C17" s="41">
        <v>44655</v>
      </c>
      <c r="D17" s="40"/>
      <c r="E17" s="38">
        <v>8</v>
      </c>
      <c r="F17" s="38"/>
    </row>
    <row r="18" spans="1:6" x14ac:dyDescent="0.25">
      <c r="A18" s="129"/>
      <c r="B18" s="4"/>
      <c r="C18" s="41">
        <v>44665</v>
      </c>
      <c r="D18" s="40"/>
      <c r="E18" s="38"/>
      <c r="F18" s="38">
        <v>8</v>
      </c>
    </row>
    <row r="19" spans="1:6" x14ac:dyDescent="0.25">
      <c r="A19" s="129"/>
      <c r="B19" s="4"/>
      <c r="C19" s="41">
        <v>44671</v>
      </c>
      <c r="D19" s="40"/>
      <c r="E19" s="38">
        <v>3</v>
      </c>
      <c r="F19" s="38"/>
    </row>
    <row r="20" spans="1:6" x14ac:dyDescent="0.25">
      <c r="A20" s="129"/>
      <c r="B20" s="4"/>
      <c r="C20" s="41">
        <v>44672</v>
      </c>
      <c r="D20" s="40"/>
      <c r="E20" s="38"/>
      <c r="F20" s="38">
        <v>1</v>
      </c>
    </row>
    <row r="21" spans="1:6" x14ac:dyDescent="0.25">
      <c r="A21" s="129"/>
      <c r="B21" s="4"/>
      <c r="C21" s="41">
        <v>44673</v>
      </c>
      <c r="D21" s="40"/>
      <c r="E21" s="38"/>
      <c r="F21" s="38">
        <v>1</v>
      </c>
    </row>
    <row r="22" spans="1:6" x14ac:dyDescent="0.25">
      <c r="A22" s="4"/>
      <c r="B22" s="13"/>
      <c r="C22" s="41">
        <v>44676</v>
      </c>
      <c r="D22" s="40" t="s">
        <v>20</v>
      </c>
      <c r="E22" s="38">
        <v>1</v>
      </c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58</v>
      </c>
      <c r="F24" s="9">
        <f>SUM(F8:F23)</f>
        <v>60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3LP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44678</v>
      </c>
      <c r="D33" s="32" t="s">
        <v>6</v>
      </c>
      <c r="E33" s="33"/>
      <c r="F33" s="34"/>
    </row>
    <row r="34" spans="1:6" x14ac:dyDescent="0.25">
      <c r="C34" s="35">
        <v>44679</v>
      </c>
      <c r="D34" s="36"/>
      <c r="E34" s="37">
        <v>1</v>
      </c>
      <c r="F34" s="38"/>
    </row>
    <row r="35" spans="1:6" x14ac:dyDescent="0.25">
      <c r="C35" s="35">
        <v>44679</v>
      </c>
      <c r="D35" s="36"/>
      <c r="E35" s="37"/>
      <c r="F35" s="38">
        <v>0</v>
      </c>
    </row>
    <row r="36" spans="1:6" x14ac:dyDescent="0.25">
      <c r="C36" s="41">
        <v>44680</v>
      </c>
      <c r="D36" s="40" t="s">
        <v>20</v>
      </c>
      <c r="E36" s="38">
        <v>1</v>
      </c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SUM(E33:E37)</f>
        <v>2</v>
      </c>
      <c r="F38" s="62">
        <f>SUM(F33:F37)</f>
        <v>0</v>
      </c>
    </row>
    <row r="42" spans="1:6" ht="26.25" x14ac:dyDescent="0.4">
      <c r="A42" s="127"/>
      <c r="C42" s="2" t="str">
        <f>$C$2</f>
        <v>3LP</v>
      </c>
    </row>
    <row r="43" spans="1:6" x14ac:dyDescent="0.25">
      <c r="B43" s="124" t="s">
        <v>109</v>
      </c>
      <c r="C43" s="13" t="s">
        <v>27</v>
      </c>
    </row>
    <row r="44" spans="1:6" ht="15.75" thickBot="1" x14ac:dyDescent="0.3"/>
    <row r="45" spans="1:6" ht="30" x14ac:dyDescent="0.25">
      <c r="C45" s="319" t="s">
        <v>2</v>
      </c>
      <c r="D45" s="29"/>
      <c r="E45" s="29" t="s">
        <v>3</v>
      </c>
      <c r="F45" s="29" t="s">
        <v>4</v>
      </c>
    </row>
    <row r="46" spans="1:6" ht="15.75" thickBot="1" x14ac:dyDescent="0.3">
      <c r="C46" s="320"/>
      <c r="D46" s="30"/>
      <c r="E46" s="321" t="s">
        <v>9</v>
      </c>
      <c r="F46" s="321"/>
    </row>
    <row r="47" spans="1:6" x14ac:dyDescent="0.25">
      <c r="C47" s="35">
        <v>44698</v>
      </c>
      <c r="D47" s="32" t="s">
        <v>6</v>
      </c>
      <c r="E47" s="33"/>
      <c r="F47" s="34"/>
    </row>
    <row r="48" spans="1:6" x14ac:dyDescent="0.25">
      <c r="C48" s="35">
        <v>44701</v>
      </c>
      <c r="D48" s="36"/>
      <c r="E48" s="37">
        <v>3</v>
      </c>
      <c r="F48" s="38"/>
    </row>
    <row r="49" spans="3:6" x14ac:dyDescent="0.25">
      <c r="C49" s="35">
        <v>44704</v>
      </c>
      <c r="D49" s="36"/>
      <c r="E49" s="37"/>
      <c r="F49" s="38">
        <v>1</v>
      </c>
    </row>
    <row r="50" spans="3:6" x14ac:dyDescent="0.25">
      <c r="C50" s="41">
        <v>44705</v>
      </c>
      <c r="D50" s="40" t="s">
        <v>20</v>
      </c>
      <c r="E50" s="38">
        <v>1</v>
      </c>
      <c r="F50" s="37"/>
    </row>
    <row r="51" spans="3:6" x14ac:dyDescent="0.25">
      <c r="C51" s="24"/>
      <c r="D51" s="25"/>
      <c r="E51" s="26"/>
      <c r="F51" s="26"/>
    </row>
    <row r="52" spans="3:6" x14ac:dyDescent="0.25">
      <c r="C52" s="9" t="s">
        <v>8</v>
      </c>
      <c r="D52" s="9"/>
      <c r="E52" s="62">
        <f>SUM(E47:E51)</f>
        <v>4</v>
      </c>
      <c r="F52" s="62">
        <f>SUM(F47:F51)</f>
        <v>1</v>
      </c>
    </row>
  </sheetData>
  <mergeCells count="6">
    <mergeCell ref="C6:C7"/>
    <mergeCell ref="E7:F7"/>
    <mergeCell ref="C31:C32"/>
    <mergeCell ref="E32:F32"/>
    <mergeCell ref="C45:C46"/>
    <mergeCell ref="E46:F46"/>
  </mergeCells>
  <conditionalFormatting sqref="C53:C1048576 C1:C41">
    <cfRule type="top10" dxfId="212" priority="14" rank="1"/>
  </conditionalFormatting>
  <conditionalFormatting sqref="C42:C52">
    <cfRule type="top10" dxfId="211" priority="71" rank="1"/>
  </conditionalFormatting>
  <conditionalFormatting sqref="D1">
    <cfRule type="top10" dxfId="210" priority="1" rank="1"/>
  </conditionalFormatting>
  <hyperlinks>
    <hyperlink ref="A1" location="'Spis treści'!A1" display="Spis treści" xr:uid="{00000000-0004-0000-6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D00-000000000000}">
          <x14:formula1>
            <xm:f>Zdarzenia!$A$13:$A$17</xm:f>
          </x14:formula1>
          <xm:sqref>B3 B29 B43</xm:sqref>
        </x14:dataValidation>
        <x14:dataValidation type="list" allowBlank="1" showInputMessage="1" showErrorMessage="1" xr:uid="{00000000-0002-0000-6D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 codeName="Arkusz81"/>
  <dimension ref="A1:I47"/>
  <sheetViews>
    <sheetView topLeftCell="B10" zoomScaleNormal="100" zoomScaleSheetLayoutView="160" workbookViewId="0">
      <selection activeCell="G5" sqref="G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218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219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44516</v>
      </c>
      <c r="D8" s="32" t="s">
        <v>6</v>
      </c>
      <c r="E8" s="33"/>
      <c r="F8" s="34"/>
    </row>
    <row r="9" spans="1:9" x14ac:dyDescent="0.25">
      <c r="A9" s="4"/>
      <c r="B9" s="4"/>
      <c r="C9" s="46">
        <v>44544</v>
      </c>
      <c r="D9" s="36"/>
      <c r="E9" s="37">
        <v>20</v>
      </c>
      <c r="F9" s="38"/>
    </row>
    <row r="10" spans="1:9" x14ac:dyDescent="0.25">
      <c r="A10" s="129"/>
      <c r="B10" s="4"/>
      <c r="C10" s="35">
        <v>44558</v>
      </c>
      <c r="D10" s="39"/>
      <c r="E10" s="38"/>
      <c r="F10" s="37">
        <v>12</v>
      </c>
    </row>
    <row r="11" spans="1:9" x14ac:dyDescent="0.25">
      <c r="A11" s="4"/>
      <c r="B11" s="4"/>
      <c r="C11" s="35">
        <v>44573</v>
      </c>
      <c r="D11" s="40"/>
      <c r="E11" s="37">
        <v>10</v>
      </c>
      <c r="F11" s="38"/>
    </row>
    <row r="12" spans="1:9" x14ac:dyDescent="0.25">
      <c r="A12" s="129"/>
      <c r="B12" s="4"/>
      <c r="C12" s="35">
        <v>44587</v>
      </c>
      <c r="D12" s="40"/>
      <c r="E12" s="38"/>
      <c r="F12" s="37">
        <v>10</v>
      </c>
    </row>
    <row r="13" spans="1:9" x14ac:dyDescent="0.25">
      <c r="A13" s="4"/>
      <c r="B13" s="4"/>
      <c r="C13" s="35">
        <v>44600</v>
      </c>
      <c r="D13" s="40"/>
      <c r="E13" s="37">
        <v>9</v>
      </c>
      <c r="F13" s="38"/>
    </row>
    <row r="14" spans="1:9" x14ac:dyDescent="0.25">
      <c r="A14" s="129"/>
      <c r="B14" s="4"/>
      <c r="C14" s="41">
        <v>44628</v>
      </c>
      <c r="D14" s="40"/>
      <c r="E14" s="38"/>
      <c r="F14" s="38">
        <v>20</v>
      </c>
      <c r="I14" s="130"/>
    </row>
    <row r="15" spans="1:9" x14ac:dyDescent="0.25">
      <c r="A15" s="129"/>
      <c r="B15" s="4"/>
      <c r="C15" s="41">
        <v>44642</v>
      </c>
      <c r="D15" s="40"/>
      <c r="E15" s="38">
        <v>10</v>
      </c>
      <c r="F15" s="38"/>
    </row>
    <row r="16" spans="1:9" x14ac:dyDescent="0.25">
      <c r="A16" s="129"/>
      <c r="B16" s="4"/>
      <c r="C16" s="41">
        <v>44656</v>
      </c>
      <c r="D16" s="40"/>
      <c r="E16" s="38"/>
      <c r="F16" s="38">
        <v>10</v>
      </c>
    </row>
    <row r="17" spans="1:6" x14ac:dyDescent="0.25">
      <c r="A17" s="129"/>
      <c r="B17" s="4"/>
      <c r="C17" s="41">
        <v>44670</v>
      </c>
      <c r="D17" s="40"/>
      <c r="E17" s="38">
        <v>9</v>
      </c>
      <c r="F17" s="38"/>
    </row>
    <row r="18" spans="1:6" x14ac:dyDescent="0.25">
      <c r="A18" s="129"/>
      <c r="B18" s="4"/>
      <c r="C18" s="41">
        <v>44847</v>
      </c>
      <c r="D18" s="40"/>
      <c r="E18" s="38"/>
      <c r="F18" s="38">
        <v>124</v>
      </c>
    </row>
    <row r="19" spans="1:6" x14ac:dyDescent="0.25">
      <c r="A19" s="129"/>
      <c r="B19" s="4"/>
      <c r="C19" s="41">
        <v>44861</v>
      </c>
      <c r="D19" s="40"/>
      <c r="E19" s="38">
        <v>10</v>
      </c>
      <c r="F19" s="38"/>
    </row>
    <row r="20" spans="1:6" x14ac:dyDescent="0.25">
      <c r="A20" s="129"/>
      <c r="B20" s="4"/>
      <c r="C20" s="41">
        <v>44875</v>
      </c>
      <c r="D20" s="40"/>
      <c r="E20" s="38"/>
      <c r="F20" s="38">
        <v>9</v>
      </c>
    </row>
    <row r="21" spans="1:6" x14ac:dyDescent="0.25">
      <c r="A21" s="129"/>
      <c r="B21" s="4"/>
      <c r="C21" s="41">
        <v>44890</v>
      </c>
      <c r="D21" s="40"/>
      <c r="E21" s="38">
        <v>10</v>
      </c>
      <c r="F21" s="38"/>
    </row>
    <row r="22" spans="1:6" x14ac:dyDescent="0.25">
      <c r="A22" s="129"/>
      <c r="B22" s="4"/>
      <c r="C22" s="41">
        <v>44896</v>
      </c>
      <c r="D22" s="40"/>
      <c r="E22" s="38"/>
      <c r="F22" s="38">
        <v>4</v>
      </c>
    </row>
    <row r="23" spans="1:6" x14ac:dyDescent="0.25">
      <c r="A23" s="129"/>
      <c r="B23" s="4"/>
      <c r="C23" s="41">
        <v>44897</v>
      </c>
      <c r="D23" s="40"/>
      <c r="E23" s="38"/>
      <c r="F23" s="38">
        <v>1</v>
      </c>
    </row>
    <row r="24" spans="1:6" x14ac:dyDescent="0.25">
      <c r="A24" s="129"/>
      <c r="B24" s="4"/>
      <c r="C24" s="41">
        <v>44903</v>
      </c>
      <c r="D24" s="40"/>
      <c r="E24" s="38">
        <v>4</v>
      </c>
      <c r="F24" s="38"/>
    </row>
    <row r="25" spans="1:6" x14ac:dyDescent="0.25">
      <c r="A25" s="129"/>
      <c r="B25" s="4"/>
      <c r="C25" s="41">
        <v>44904</v>
      </c>
      <c r="D25" s="40"/>
      <c r="E25" s="38"/>
      <c r="F25" s="38">
        <v>1</v>
      </c>
    </row>
    <row r="26" spans="1:6" x14ac:dyDescent="0.25">
      <c r="A26" s="129"/>
      <c r="B26" s="4"/>
      <c r="C26" s="41">
        <v>44907</v>
      </c>
      <c r="D26" s="40"/>
      <c r="E26" s="38"/>
      <c r="F26" s="38">
        <v>1</v>
      </c>
    </row>
    <row r="27" spans="1:6" x14ac:dyDescent="0.25">
      <c r="A27" s="129"/>
      <c r="B27" s="4"/>
      <c r="C27" s="41">
        <v>44915</v>
      </c>
      <c r="D27" s="40"/>
      <c r="E27" s="38">
        <v>6</v>
      </c>
      <c r="F27" s="38"/>
    </row>
    <row r="28" spans="1:6" x14ac:dyDescent="0.25">
      <c r="A28" s="129"/>
      <c r="B28" s="4"/>
      <c r="C28" s="41">
        <v>44925</v>
      </c>
      <c r="D28" s="40"/>
      <c r="E28" s="38">
        <v>7</v>
      </c>
      <c r="F28" s="38"/>
    </row>
    <row r="29" spans="1:6" x14ac:dyDescent="0.25">
      <c r="A29" s="129"/>
      <c r="B29" s="4"/>
      <c r="C29" s="41">
        <v>44929</v>
      </c>
      <c r="D29" s="40"/>
      <c r="E29" s="38"/>
      <c r="F29" s="38">
        <v>2</v>
      </c>
    </row>
    <row r="30" spans="1:6" x14ac:dyDescent="0.25">
      <c r="A30" s="129"/>
      <c r="B30" s="4"/>
      <c r="C30" s="41">
        <v>44938</v>
      </c>
      <c r="D30" s="40" t="s">
        <v>20</v>
      </c>
      <c r="E30" s="38">
        <v>6</v>
      </c>
      <c r="F30" s="38"/>
    </row>
    <row r="31" spans="1:6" x14ac:dyDescent="0.25">
      <c r="A31" s="4"/>
      <c r="B31" s="4"/>
      <c r="D31" s="6"/>
    </row>
    <row r="32" spans="1:6" x14ac:dyDescent="0.25">
      <c r="A32" s="4"/>
      <c r="B32" s="4"/>
      <c r="C32" s="9" t="s">
        <v>8</v>
      </c>
      <c r="D32" s="9"/>
      <c r="E32" s="9">
        <f>SUM(E8:E31)</f>
        <v>101</v>
      </c>
      <c r="F32" s="9">
        <f>SUM(F8:F31)</f>
        <v>194</v>
      </c>
    </row>
    <row r="33" spans="1:6" x14ac:dyDescent="0.25">
      <c r="C33" s="7"/>
      <c r="D33" s="7"/>
      <c r="E33" s="7"/>
      <c r="F33" s="7"/>
    </row>
    <row r="34" spans="1:6" x14ac:dyDescent="0.25">
      <c r="A34" s="5"/>
      <c r="B34" s="5"/>
      <c r="C34" s="5"/>
      <c r="D34" s="5"/>
      <c r="E34" s="5"/>
      <c r="F34" s="5"/>
    </row>
    <row r="35" spans="1:6" ht="39" customHeight="1" x14ac:dyDescent="0.25">
      <c r="A35" s="4"/>
      <c r="B35" s="4"/>
      <c r="C35" s="4"/>
      <c r="D35" s="4"/>
      <c r="E35" s="4"/>
      <c r="F35" s="4"/>
    </row>
    <row r="36" spans="1:6" ht="26.25" x14ac:dyDescent="0.4">
      <c r="A36" s="127" t="s">
        <v>23</v>
      </c>
      <c r="C36" s="2" t="str">
        <f>$C$2</f>
        <v>Scope Fluidics SA</v>
      </c>
    </row>
    <row r="37" spans="1:6" x14ac:dyDescent="0.25">
      <c r="B37" s="124" t="s">
        <v>108</v>
      </c>
      <c r="C37" s="13" t="s">
        <v>22</v>
      </c>
    </row>
    <row r="38" spans="1:6" ht="15.75" thickBot="1" x14ac:dyDescent="0.3"/>
    <row r="39" spans="1:6" ht="35.25" customHeight="1" x14ac:dyDescent="0.25">
      <c r="C39" s="319" t="s">
        <v>2</v>
      </c>
      <c r="D39" s="29"/>
      <c r="E39" s="29" t="s">
        <v>3</v>
      </c>
      <c r="F39" s="29" t="s">
        <v>4</v>
      </c>
    </row>
    <row r="40" spans="1:6" ht="15.75" thickBot="1" x14ac:dyDescent="0.3">
      <c r="C40" s="320"/>
      <c r="D40" s="30"/>
      <c r="E40" s="321" t="s">
        <v>9</v>
      </c>
      <c r="F40" s="321"/>
    </row>
    <row r="41" spans="1:6" x14ac:dyDescent="0.25">
      <c r="C41" s="31"/>
      <c r="D41" s="32" t="s">
        <v>6</v>
      </c>
      <c r="E41" s="33"/>
      <c r="F41" s="34"/>
    </row>
    <row r="42" spans="1:6" x14ac:dyDescent="0.25">
      <c r="C42" s="35"/>
      <c r="D42" s="36"/>
      <c r="E42" s="37"/>
      <c r="F42" s="38"/>
    </row>
    <row r="43" spans="1:6" x14ac:dyDescent="0.25">
      <c r="C43" s="41"/>
      <c r="D43" s="40"/>
      <c r="E43" s="38"/>
      <c r="F43" s="37"/>
    </row>
    <row r="44" spans="1:6" x14ac:dyDescent="0.25">
      <c r="C44" s="24"/>
      <c r="D44" s="25"/>
      <c r="E44" s="26"/>
      <c r="F44" s="26"/>
    </row>
    <row r="45" spans="1:6" x14ac:dyDescent="0.25">
      <c r="C45" s="9" t="s">
        <v>8</v>
      </c>
      <c r="D45" s="9"/>
      <c r="E45" s="62">
        <f>SUM(E41:E44)</f>
        <v>0</v>
      </c>
      <c r="F45" s="62">
        <f>SUM(F41:F44)</f>
        <v>0</v>
      </c>
    </row>
    <row r="47" spans="1:6" ht="39" customHeight="1" x14ac:dyDescent="0.25">
      <c r="A47" s="4"/>
      <c r="B47" s="4"/>
      <c r="C47" s="4"/>
      <c r="D47" s="4"/>
      <c r="E47" s="4"/>
      <c r="F47" s="4"/>
    </row>
  </sheetData>
  <mergeCells count="4">
    <mergeCell ref="C6:C7"/>
    <mergeCell ref="E7:F7"/>
    <mergeCell ref="C39:C40"/>
    <mergeCell ref="E40:F40"/>
  </mergeCells>
  <conditionalFormatting sqref="C1:C1048576">
    <cfRule type="top10" dxfId="209" priority="13" rank="1"/>
  </conditionalFormatting>
  <conditionalFormatting sqref="D1">
    <cfRule type="top10" dxfId="208" priority="1" rank="1"/>
  </conditionalFormatting>
  <hyperlinks>
    <hyperlink ref="A1" location="'Spis treści'!A1" display="Spis treści" xr:uid="{00000000-0004-0000-6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E00-000000000000}">
          <x14:formula1>
            <xm:f>Zdarzenia!$A$13:$A$17</xm:f>
          </x14:formula1>
          <xm:sqref>B3 B37</xm:sqref>
        </x14:dataValidation>
        <x14:dataValidation type="list" allowBlank="1" showInputMessage="1" showErrorMessage="1" xr:uid="{00000000-0002-0000-6E00-000001000000}">
          <x14:formula1>
            <xm:f>Zdarzenia!$A$2:$A$7</xm:f>
          </x14:formula1>
          <xm:sqref>E33:F33 D2:D1048576</xm:sqref>
        </x14:dataValidation>
      </x14:dataValidations>
    </ext>
  </extLst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 codeName="Arkusz80"/>
  <dimension ref="A1:I54"/>
  <sheetViews>
    <sheetView topLeftCell="A4"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216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217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44512</v>
      </c>
      <c r="D8" s="32" t="s">
        <v>6</v>
      </c>
      <c r="E8" s="33"/>
      <c r="F8" s="34"/>
    </row>
    <row r="9" spans="1:9" x14ac:dyDescent="0.25">
      <c r="A9" s="4"/>
      <c r="B9" s="4"/>
      <c r="C9" s="46">
        <v>44540</v>
      </c>
      <c r="D9" s="36"/>
      <c r="E9" s="37">
        <v>20</v>
      </c>
      <c r="F9" s="38"/>
    </row>
    <row r="10" spans="1:9" x14ac:dyDescent="0.25">
      <c r="A10" s="129"/>
      <c r="B10" s="4"/>
      <c r="C10" s="35">
        <v>44566</v>
      </c>
      <c r="D10" s="39"/>
      <c r="E10" s="38"/>
      <c r="F10" s="37">
        <v>18</v>
      </c>
    </row>
    <row r="11" spans="1:9" x14ac:dyDescent="0.25">
      <c r="A11" s="4"/>
      <c r="B11" s="4"/>
      <c r="C11" s="46">
        <v>44581</v>
      </c>
      <c r="D11" s="40"/>
      <c r="E11" s="37">
        <v>10</v>
      </c>
      <c r="F11" s="38"/>
    </row>
    <row r="12" spans="1:9" x14ac:dyDescent="0.25">
      <c r="A12" s="129"/>
      <c r="B12" s="4"/>
      <c r="C12" s="35">
        <v>44603</v>
      </c>
      <c r="D12" s="40"/>
      <c r="E12" s="38"/>
      <c r="F12" s="37">
        <v>16</v>
      </c>
    </row>
    <row r="13" spans="1:9" x14ac:dyDescent="0.25">
      <c r="A13" s="4"/>
      <c r="B13" s="4"/>
      <c r="C13" s="35">
        <v>44616</v>
      </c>
      <c r="D13" s="40"/>
      <c r="E13" s="37">
        <v>9</v>
      </c>
      <c r="F13" s="38"/>
    </row>
    <row r="14" spans="1:9" x14ac:dyDescent="0.25">
      <c r="A14" s="129"/>
      <c r="B14" s="4"/>
      <c r="C14" s="41">
        <v>44680</v>
      </c>
      <c r="D14" s="40"/>
      <c r="E14" s="38"/>
      <c r="F14" s="38">
        <v>45</v>
      </c>
      <c r="I14" s="130"/>
    </row>
    <row r="15" spans="1:9" x14ac:dyDescent="0.25">
      <c r="A15" s="129"/>
      <c r="B15" s="4"/>
      <c r="C15" s="41">
        <v>44697</v>
      </c>
      <c r="D15" s="40"/>
      <c r="E15" s="38">
        <v>10</v>
      </c>
      <c r="F15" s="38"/>
    </row>
    <row r="16" spans="1:9" x14ac:dyDescent="0.25">
      <c r="A16" s="129"/>
      <c r="B16" s="4"/>
      <c r="C16" s="41">
        <v>44720</v>
      </c>
      <c r="D16" s="40"/>
      <c r="E16" s="38"/>
      <c r="F16" s="38">
        <v>17</v>
      </c>
    </row>
    <row r="17" spans="1:6" x14ac:dyDescent="0.25">
      <c r="A17" s="129"/>
      <c r="B17" s="4"/>
      <c r="C17" s="41">
        <v>44734</v>
      </c>
      <c r="D17" s="40"/>
      <c r="E17" s="38">
        <v>9</v>
      </c>
      <c r="F17" s="38"/>
    </row>
    <row r="18" spans="1:6" x14ac:dyDescent="0.25">
      <c r="A18" s="129"/>
      <c r="B18" s="4"/>
      <c r="C18" s="41">
        <v>44753</v>
      </c>
      <c r="D18" s="40"/>
      <c r="E18" s="38"/>
      <c r="F18" s="38">
        <v>13</v>
      </c>
    </row>
    <row r="19" spans="1:6" x14ac:dyDescent="0.25">
      <c r="A19" s="4"/>
      <c r="B19" s="13"/>
      <c r="C19" s="41">
        <v>44767</v>
      </c>
      <c r="D19" s="40"/>
      <c r="E19" s="38">
        <v>10</v>
      </c>
      <c r="F19" s="38"/>
    </row>
    <row r="20" spans="1:6" x14ac:dyDescent="0.25">
      <c r="A20" s="4"/>
      <c r="B20" s="4"/>
      <c r="C20" s="41">
        <v>44797</v>
      </c>
      <c r="D20" s="40"/>
      <c r="E20" s="38"/>
      <c r="F20" s="38">
        <v>21</v>
      </c>
    </row>
    <row r="21" spans="1:6" x14ac:dyDescent="0.25">
      <c r="A21" s="4"/>
      <c r="B21" s="4"/>
      <c r="C21" s="41">
        <v>44811</v>
      </c>
      <c r="D21" s="40"/>
      <c r="E21" s="38">
        <v>10</v>
      </c>
      <c r="F21" s="38"/>
    </row>
    <row r="22" spans="1:6" x14ac:dyDescent="0.25">
      <c r="A22" s="4"/>
      <c r="B22" s="4"/>
      <c r="C22" s="41">
        <v>44827</v>
      </c>
      <c r="D22" s="40"/>
      <c r="E22" s="38"/>
      <c r="F22" s="38">
        <v>12</v>
      </c>
    </row>
    <row r="23" spans="1:6" x14ac:dyDescent="0.25">
      <c r="A23" s="4"/>
      <c r="B23" s="4"/>
      <c r="C23" s="41">
        <v>44841</v>
      </c>
      <c r="D23" s="40"/>
      <c r="E23" s="38">
        <v>10</v>
      </c>
      <c r="F23" s="38"/>
    </row>
    <row r="24" spans="1:6" x14ac:dyDescent="0.25">
      <c r="A24" s="4"/>
      <c r="B24" s="4"/>
      <c r="C24" s="41">
        <v>44847</v>
      </c>
      <c r="D24" s="40"/>
      <c r="E24" s="38"/>
      <c r="F24" s="38">
        <v>4</v>
      </c>
    </row>
    <row r="25" spans="1:6" x14ac:dyDescent="0.25">
      <c r="A25" s="4"/>
      <c r="B25" s="4"/>
      <c r="C25" s="41">
        <v>44859</v>
      </c>
      <c r="D25" s="40"/>
      <c r="E25" s="38">
        <v>8</v>
      </c>
      <c r="F25" s="38"/>
    </row>
    <row r="26" spans="1:6" x14ac:dyDescent="0.25">
      <c r="A26" s="4"/>
      <c r="B26" s="4"/>
      <c r="C26" s="41">
        <v>44868</v>
      </c>
      <c r="D26" s="40"/>
      <c r="E26" s="38"/>
      <c r="F26" s="38">
        <v>6</v>
      </c>
    </row>
    <row r="27" spans="1:6" x14ac:dyDescent="0.25">
      <c r="A27" s="4"/>
      <c r="B27" s="4"/>
      <c r="C27" s="41">
        <v>44874</v>
      </c>
      <c r="D27" s="40"/>
      <c r="E27" s="38">
        <v>4</v>
      </c>
      <c r="F27" s="38"/>
    </row>
    <row r="28" spans="1:6" x14ac:dyDescent="0.25">
      <c r="A28" s="4"/>
      <c r="B28" s="4"/>
      <c r="C28" s="41">
        <v>44880</v>
      </c>
      <c r="D28" s="40"/>
      <c r="E28" s="38"/>
      <c r="F28" s="38">
        <v>3</v>
      </c>
    </row>
    <row r="29" spans="1:6" x14ac:dyDescent="0.25">
      <c r="A29" s="4"/>
      <c r="B29" s="4"/>
      <c r="C29" s="41">
        <v>44883</v>
      </c>
      <c r="D29" s="40"/>
      <c r="E29" s="38">
        <f>C29-C28</f>
        <v>3</v>
      </c>
      <c r="F29" s="38"/>
    </row>
    <row r="30" spans="1:6" x14ac:dyDescent="0.25">
      <c r="A30" s="4"/>
      <c r="B30" s="4"/>
      <c r="C30" s="41">
        <v>44895</v>
      </c>
      <c r="D30" s="40"/>
      <c r="E30" s="38"/>
      <c r="F30" s="38">
        <v>8</v>
      </c>
    </row>
    <row r="31" spans="1:6" x14ac:dyDescent="0.25">
      <c r="A31" s="4"/>
      <c r="B31" s="4"/>
      <c r="C31" s="41">
        <v>44901</v>
      </c>
      <c r="D31" s="40"/>
      <c r="E31" s="38">
        <v>4</v>
      </c>
      <c r="F31" s="38"/>
    </row>
    <row r="32" spans="1:6" x14ac:dyDescent="0.25">
      <c r="A32" s="4"/>
      <c r="B32" s="4"/>
      <c r="C32" s="41">
        <v>44909</v>
      </c>
      <c r="D32" s="40"/>
      <c r="E32" s="38"/>
      <c r="F32" s="38">
        <v>6</v>
      </c>
    </row>
    <row r="33" spans="1:6" x14ac:dyDescent="0.25">
      <c r="A33" s="4"/>
      <c r="B33" s="4"/>
      <c r="C33" s="41">
        <v>44916</v>
      </c>
      <c r="D33" s="40"/>
      <c r="E33" s="38">
        <v>5</v>
      </c>
      <c r="F33" s="38"/>
    </row>
    <row r="34" spans="1:6" x14ac:dyDescent="0.25">
      <c r="A34" s="4"/>
      <c r="B34" s="4"/>
      <c r="C34" s="41">
        <v>44931</v>
      </c>
      <c r="D34" s="40"/>
      <c r="E34" s="38"/>
      <c r="F34" s="38">
        <v>10</v>
      </c>
    </row>
    <row r="35" spans="1:6" x14ac:dyDescent="0.25">
      <c r="A35" s="4"/>
      <c r="B35" s="4"/>
      <c r="C35" s="41">
        <v>44937</v>
      </c>
      <c r="D35" s="40"/>
      <c r="E35" s="38">
        <v>4</v>
      </c>
      <c r="F35" s="38"/>
    </row>
    <row r="36" spans="1:6" x14ac:dyDescent="0.25">
      <c r="A36" s="4"/>
      <c r="B36" s="4"/>
      <c r="C36" s="41">
        <v>44944</v>
      </c>
      <c r="D36" s="40"/>
      <c r="E36" s="38"/>
      <c r="F36" s="38">
        <v>5</v>
      </c>
    </row>
    <row r="37" spans="1:6" x14ac:dyDescent="0.25">
      <c r="A37" s="4"/>
      <c r="B37" s="4"/>
      <c r="C37" s="41">
        <v>44951</v>
      </c>
      <c r="D37" s="39" t="s">
        <v>20</v>
      </c>
      <c r="E37" s="38">
        <v>5</v>
      </c>
      <c r="F37" s="38"/>
    </row>
    <row r="38" spans="1:6" x14ac:dyDescent="0.25">
      <c r="A38" s="4"/>
      <c r="B38" s="4"/>
      <c r="C38" s="41"/>
      <c r="D38" s="40"/>
      <c r="E38" s="38"/>
      <c r="F38" s="38"/>
    </row>
    <row r="39" spans="1:6" x14ac:dyDescent="0.25">
      <c r="A39" s="4"/>
      <c r="B39" s="4"/>
      <c r="C39" s="41"/>
      <c r="D39" s="40"/>
      <c r="E39" s="38"/>
      <c r="F39" s="38"/>
    </row>
    <row r="40" spans="1:6" x14ac:dyDescent="0.25">
      <c r="A40" s="4"/>
      <c r="B40" s="4"/>
      <c r="C40" s="41"/>
      <c r="D40" s="40"/>
      <c r="E40" s="38"/>
      <c r="F40" s="38"/>
    </row>
    <row r="41" spans="1:6" x14ac:dyDescent="0.25">
      <c r="A41" s="4"/>
      <c r="B41" s="4"/>
      <c r="C41" s="9" t="s">
        <v>8</v>
      </c>
      <c r="D41" s="9"/>
      <c r="E41" s="62">
        <f>SUM(E8:E40)</f>
        <v>121</v>
      </c>
      <c r="F41" s="62">
        <f>SUM(F8:F40)</f>
        <v>184</v>
      </c>
    </row>
    <row r="42" spans="1:6" x14ac:dyDescent="0.25">
      <c r="C42" s="7"/>
      <c r="D42" s="7"/>
      <c r="E42" s="7"/>
      <c r="F42" s="7"/>
    </row>
    <row r="43" spans="1:6" x14ac:dyDescent="0.25">
      <c r="A43" s="5"/>
      <c r="B43" s="5"/>
      <c r="C43" s="5"/>
      <c r="D43" s="5"/>
      <c r="E43" s="5"/>
      <c r="F43" s="5"/>
    </row>
    <row r="44" spans="1:6" ht="39" customHeight="1" x14ac:dyDescent="0.25">
      <c r="A44" s="4"/>
      <c r="B44" s="4"/>
      <c r="C44" s="4"/>
      <c r="D44" s="4"/>
      <c r="E44" s="4"/>
      <c r="F44" s="4"/>
    </row>
    <row r="45" spans="1:6" ht="26.25" x14ac:dyDescent="0.4">
      <c r="A45" s="127" t="s">
        <v>23</v>
      </c>
      <c r="C45" s="2" t="str">
        <f>$C$2</f>
        <v>Genomtec SA</v>
      </c>
    </row>
    <row r="46" spans="1:6" x14ac:dyDescent="0.25">
      <c r="B46" s="124" t="s">
        <v>108</v>
      </c>
      <c r="C46" s="13" t="s">
        <v>22</v>
      </c>
    </row>
    <row r="47" spans="1:6" ht="15.75" thickBot="1" x14ac:dyDescent="0.3"/>
    <row r="48" spans="1:6" ht="35.25" customHeight="1" x14ac:dyDescent="0.25">
      <c r="C48" s="319" t="s">
        <v>2</v>
      </c>
      <c r="D48" s="29"/>
      <c r="E48" s="29" t="s">
        <v>3</v>
      </c>
      <c r="F48" s="29" t="s">
        <v>4</v>
      </c>
    </row>
    <row r="49" spans="3:6" ht="15.75" thickBot="1" x14ac:dyDescent="0.3">
      <c r="C49" s="320"/>
      <c r="D49" s="30"/>
      <c r="E49" s="321" t="s">
        <v>9</v>
      </c>
      <c r="F49" s="321"/>
    </row>
    <row r="50" spans="3:6" x14ac:dyDescent="0.25">
      <c r="C50" s="31"/>
      <c r="D50" s="32" t="s">
        <v>6</v>
      </c>
      <c r="E50" s="33"/>
      <c r="F50" s="34"/>
    </row>
    <row r="51" spans="3:6" x14ac:dyDescent="0.25">
      <c r="C51" s="35"/>
      <c r="D51" s="36"/>
      <c r="E51" s="37"/>
      <c r="F51" s="38"/>
    </row>
    <row r="52" spans="3:6" x14ac:dyDescent="0.25">
      <c r="C52" s="41"/>
      <c r="D52" s="40"/>
      <c r="E52" s="38"/>
      <c r="F52" s="37"/>
    </row>
    <row r="53" spans="3:6" x14ac:dyDescent="0.25">
      <c r="C53" s="24"/>
      <c r="D53" s="25"/>
      <c r="E53" s="26"/>
      <c r="F53" s="26"/>
    </row>
    <row r="54" spans="3:6" x14ac:dyDescent="0.25">
      <c r="C54" s="9" t="s">
        <v>8</v>
      </c>
      <c r="D54" s="9"/>
      <c r="E54" s="62">
        <f>SUM(E50:E53)</f>
        <v>0</v>
      </c>
      <c r="F54" s="62">
        <f>SUM(F50:F53)</f>
        <v>0</v>
      </c>
    </row>
  </sheetData>
  <mergeCells count="4">
    <mergeCell ref="C6:C7"/>
    <mergeCell ref="E7:F7"/>
    <mergeCell ref="C48:C49"/>
    <mergeCell ref="E49:F49"/>
  </mergeCells>
  <conditionalFormatting sqref="D1">
    <cfRule type="top10" dxfId="207" priority="2" rank="1"/>
  </conditionalFormatting>
  <conditionalFormatting sqref="C8:C41">
    <cfRule type="top10" dxfId="206" priority="1" rank="1"/>
  </conditionalFormatting>
  <hyperlinks>
    <hyperlink ref="A1" location="'Spis treści'!A1" display="Spis treści" xr:uid="{00000000-0004-0000-6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F00-000000000000}">
          <x14:formula1>
            <xm:f>Zdarzenia!$A$13:$A$17</xm:f>
          </x14:formula1>
          <xm:sqref>B3 B46</xm:sqref>
        </x14:dataValidation>
        <x14:dataValidation type="list" allowBlank="1" showInputMessage="1" showErrorMessage="1" xr:uid="{00000000-0002-0000-6F00-000001000000}">
          <x14:formula1>
            <xm:f>Zdarzenia!$A$2:$A$7</xm:f>
          </x14:formula1>
          <xm:sqref>E42:F42 D2:D19 D41:D1048576</xm:sqref>
        </x14:dataValidation>
      </x14:dataValidations>
    </ext>
  </extLst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 codeName="Arkusz79"/>
  <dimension ref="A1:I23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9.42578125" style="1" bestFit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215</v>
      </c>
      <c r="D2" s="2"/>
      <c r="F2" s="3"/>
    </row>
    <row r="3" spans="1:9" ht="26.25" x14ac:dyDescent="0.4">
      <c r="A3" s="127" t="s">
        <v>24</v>
      </c>
      <c r="B3" s="124" t="s">
        <v>103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214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44522</v>
      </c>
      <c r="D8" s="32" t="s">
        <v>6</v>
      </c>
      <c r="E8" s="33"/>
      <c r="F8" s="34"/>
    </row>
    <row r="9" spans="1:9" x14ac:dyDescent="0.25">
      <c r="A9" s="4"/>
      <c r="B9" s="4"/>
      <c r="C9" s="46">
        <v>44550</v>
      </c>
      <c r="D9" s="36"/>
      <c r="E9" s="37">
        <v>20</v>
      </c>
      <c r="F9" s="38"/>
    </row>
    <row r="10" spans="1:9" x14ac:dyDescent="0.25">
      <c r="A10" s="129"/>
      <c r="B10" s="4"/>
      <c r="C10" s="35">
        <v>44582</v>
      </c>
      <c r="D10" s="39"/>
      <c r="E10" s="38"/>
      <c r="F10" s="37">
        <v>23</v>
      </c>
    </row>
    <row r="11" spans="1:9" x14ac:dyDescent="0.25">
      <c r="A11" s="4"/>
      <c r="B11" s="4"/>
      <c r="C11" s="35">
        <v>44596</v>
      </c>
      <c r="D11" s="40"/>
      <c r="E11" s="37">
        <v>10</v>
      </c>
      <c r="F11" s="38"/>
    </row>
    <row r="12" spans="1:9" x14ac:dyDescent="0.25">
      <c r="A12" s="129"/>
      <c r="B12" s="4"/>
      <c r="C12" s="35">
        <v>44615</v>
      </c>
      <c r="D12" s="40"/>
      <c r="E12" s="38"/>
      <c r="F12" s="37">
        <v>13</v>
      </c>
    </row>
    <row r="13" spans="1:9" x14ac:dyDescent="0.25">
      <c r="A13" s="4"/>
      <c r="B13" s="4"/>
      <c r="C13" s="35">
        <v>44629</v>
      </c>
      <c r="D13" s="40"/>
      <c r="E13" s="37">
        <v>10</v>
      </c>
      <c r="F13" s="38"/>
    </row>
    <row r="14" spans="1:9" x14ac:dyDescent="0.25">
      <c r="A14" s="129"/>
      <c r="B14" s="4"/>
      <c r="C14" s="41">
        <v>45762</v>
      </c>
      <c r="D14" s="40" t="s">
        <v>21</v>
      </c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40</v>
      </c>
      <c r="F21" s="9">
        <f>SUM(F8:F20)</f>
        <v>36</v>
      </c>
    </row>
    <row r="23" spans="1:6" ht="39" customHeight="1" x14ac:dyDescent="0.25">
      <c r="A23" s="4"/>
      <c r="B23" s="4"/>
      <c r="C23" s="4"/>
      <c r="D23" s="4"/>
      <c r="E23" s="4"/>
      <c r="F23" s="4"/>
    </row>
  </sheetData>
  <mergeCells count="2">
    <mergeCell ref="C6:C7"/>
    <mergeCell ref="E7:F7"/>
  </mergeCells>
  <conditionalFormatting sqref="C1:C1048576">
    <cfRule type="top10" dxfId="205" priority="9" rank="1"/>
  </conditionalFormatting>
  <conditionalFormatting sqref="D1">
    <cfRule type="top10" dxfId="204" priority="1" rank="1"/>
  </conditionalFormatting>
  <hyperlinks>
    <hyperlink ref="A1" location="'Spis treści'!A1" display="Spis treści" xr:uid="{00000000-0004-0000-7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000-000000000000}">
          <x14:formula1>
            <xm:f>Zdarzenia!$A$13:$A$17</xm:f>
          </x14:formula1>
          <xm:sqref>B3</xm:sqref>
        </x14:dataValidation>
        <x14:dataValidation type="list" allowBlank="1" showInputMessage="1" showErrorMessage="1" xr:uid="{00000000-0002-0000-7000-000001000000}">
          <x14:formula1>
            <xm:f>Zdarzenia!$A$2:$A$7</xm:f>
          </x14:formula1>
          <xm:sqref>D2:D1048576</xm:sqref>
        </x14:dataValidation>
      </x14:dataValidations>
    </ext>
  </extLst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 codeName="Arkusz78"/>
  <dimension ref="A1:I36"/>
  <sheetViews>
    <sheetView zoomScaleNormal="100" zoomScaleSheetLayoutView="160" workbookViewId="0">
      <selection activeCell="C12" sqref="C1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212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213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44503</v>
      </c>
      <c r="D8" s="32" t="s">
        <v>6</v>
      </c>
      <c r="E8" s="33"/>
      <c r="F8" s="34"/>
    </row>
    <row r="9" spans="1:9" x14ac:dyDescent="0.25">
      <c r="A9" s="4"/>
      <c r="B9" s="4"/>
      <c r="C9" s="46">
        <v>44518</v>
      </c>
      <c r="D9" s="36"/>
      <c r="E9" s="37">
        <v>10</v>
      </c>
      <c r="F9" s="38"/>
    </row>
    <row r="10" spans="1:9" x14ac:dyDescent="0.25">
      <c r="A10" s="129"/>
      <c r="B10" s="4"/>
      <c r="C10" s="35">
        <v>45707</v>
      </c>
      <c r="D10" s="39" t="s">
        <v>21</v>
      </c>
      <c r="E10" s="38"/>
      <c r="F10" s="37"/>
    </row>
    <row r="11" spans="1:9" x14ac:dyDescent="0.25">
      <c r="A11" s="4"/>
      <c r="B11" s="4"/>
      <c r="C11" s="35"/>
      <c r="D11" s="40"/>
      <c r="E11" s="37"/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10</v>
      </c>
      <c r="F21" s="9">
        <f>SUM(F8:F20)</f>
        <v>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PGF Polska Grupa Fotowoltaiczna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203" priority="5" rank="1"/>
  </conditionalFormatting>
  <conditionalFormatting sqref="D1">
    <cfRule type="top10" dxfId="202" priority="1" rank="1"/>
  </conditionalFormatting>
  <hyperlinks>
    <hyperlink ref="A1" location="'Spis treści'!A1" display="Spis treści" xr:uid="{00000000-0004-0000-7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1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1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 codeName="Arkusz77"/>
  <dimension ref="A1:I52"/>
  <sheetViews>
    <sheetView topLeftCell="C21" zoomScaleNormal="100" zoomScaleSheetLayoutView="160" workbookViewId="0">
      <selection activeCell="G21" sqref="G2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210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211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44503</v>
      </c>
      <c r="D8" s="32" t="s">
        <v>6</v>
      </c>
      <c r="E8" s="33"/>
      <c r="F8" s="34"/>
    </row>
    <row r="9" spans="1:9" x14ac:dyDescent="0.25">
      <c r="A9" s="4"/>
      <c r="B9" s="4"/>
      <c r="C9" s="46">
        <v>44518</v>
      </c>
      <c r="D9" s="36"/>
      <c r="E9" s="37">
        <v>10</v>
      </c>
      <c r="F9" s="38"/>
    </row>
    <row r="10" spans="1:9" x14ac:dyDescent="0.25">
      <c r="A10" s="129"/>
      <c r="B10" s="4"/>
      <c r="C10" s="35">
        <v>44526</v>
      </c>
      <c r="D10" s="39"/>
      <c r="E10" s="38"/>
      <c r="F10" s="37">
        <v>6</v>
      </c>
    </row>
    <row r="11" spans="1:9" x14ac:dyDescent="0.25">
      <c r="A11" s="4"/>
      <c r="B11" s="4"/>
      <c r="C11" s="35">
        <v>44540</v>
      </c>
      <c r="D11" s="40"/>
      <c r="E11" s="37">
        <v>10</v>
      </c>
      <c r="F11" s="38"/>
    </row>
    <row r="12" spans="1:9" x14ac:dyDescent="0.25">
      <c r="A12" s="129"/>
      <c r="B12" s="4"/>
      <c r="C12" s="35">
        <v>44553</v>
      </c>
      <c r="D12" s="40"/>
      <c r="E12" s="38"/>
      <c r="F12" s="37">
        <v>9</v>
      </c>
    </row>
    <row r="13" spans="1:9" x14ac:dyDescent="0.25">
      <c r="A13" s="4"/>
      <c r="B13" s="4"/>
      <c r="C13" s="35">
        <v>44564</v>
      </c>
      <c r="D13" s="40"/>
      <c r="E13" s="37">
        <v>7</v>
      </c>
      <c r="F13" s="38"/>
    </row>
    <row r="14" spans="1:9" x14ac:dyDescent="0.25">
      <c r="A14" s="129"/>
      <c r="B14" s="4"/>
      <c r="C14" s="41">
        <v>44566</v>
      </c>
      <c r="D14" s="40"/>
      <c r="E14" s="38"/>
      <c r="F14" s="37">
        <v>2</v>
      </c>
      <c r="I14" s="130"/>
    </row>
    <row r="15" spans="1:9" x14ac:dyDescent="0.25">
      <c r="A15" s="129"/>
      <c r="B15" s="4"/>
      <c r="C15" s="41">
        <v>44580</v>
      </c>
      <c r="D15" s="40"/>
      <c r="E15" s="38">
        <v>9</v>
      </c>
      <c r="F15" s="38"/>
    </row>
    <row r="16" spans="1:9" x14ac:dyDescent="0.25">
      <c r="A16" s="129"/>
      <c r="B16" s="4"/>
      <c r="C16" s="41">
        <v>44601</v>
      </c>
      <c r="D16" s="40"/>
      <c r="E16" s="38"/>
      <c r="F16" s="38">
        <v>15</v>
      </c>
    </row>
    <row r="17" spans="1:6" x14ac:dyDescent="0.25">
      <c r="A17" s="129"/>
      <c r="B17" s="4"/>
      <c r="C17" s="41">
        <v>44615</v>
      </c>
      <c r="D17" s="40"/>
      <c r="E17" s="38">
        <v>10</v>
      </c>
      <c r="F17" s="38"/>
    </row>
    <row r="18" spans="1:6" x14ac:dyDescent="0.25">
      <c r="A18" s="129"/>
      <c r="B18" s="4"/>
      <c r="C18" s="41">
        <v>44629</v>
      </c>
      <c r="D18" s="40"/>
      <c r="E18" s="38"/>
      <c r="F18" s="38">
        <v>10</v>
      </c>
    </row>
    <row r="19" spans="1:6" x14ac:dyDescent="0.25">
      <c r="A19" s="129"/>
      <c r="B19" s="4"/>
      <c r="C19" s="41">
        <v>44642</v>
      </c>
      <c r="D19" s="40"/>
      <c r="E19" s="38">
        <v>9</v>
      </c>
      <c r="F19" s="38"/>
    </row>
    <row r="20" spans="1:6" x14ac:dyDescent="0.25">
      <c r="A20" s="129"/>
      <c r="B20" s="4"/>
      <c r="C20" s="41">
        <v>44650</v>
      </c>
      <c r="D20" s="40"/>
      <c r="E20" s="38"/>
      <c r="F20" s="38">
        <v>6</v>
      </c>
    </row>
    <row r="21" spans="1:6" x14ac:dyDescent="0.25">
      <c r="A21" s="129"/>
      <c r="B21" s="4"/>
      <c r="C21" s="41">
        <v>44659</v>
      </c>
      <c r="D21" s="40"/>
      <c r="E21" s="38">
        <v>7</v>
      </c>
      <c r="F21" s="38"/>
    </row>
    <row r="22" spans="1:6" x14ac:dyDescent="0.25">
      <c r="A22" s="129"/>
      <c r="B22" s="4"/>
      <c r="C22" s="41">
        <v>44662</v>
      </c>
      <c r="D22" s="40"/>
      <c r="E22" s="38"/>
      <c r="F22" s="38">
        <v>1</v>
      </c>
    </row>
    <row r="23" spans="1:6" x14ac:dyDescent="0.25">
      <c r="A23" s="129"/>
      <c r="B23" s="4"/>
      <c r="C23" s="41">
        <v>44672</v>
      </c>
      <c r="D23" s="40"/>
      <c r="E23" s="38">
        <v>7</v>
      </c>
      <c r="F23" s="38"/>
    </row>
    <row r="24" spans="1:6" x14ac:dyDescent="0.25">
      <c r="A24" s="129"/>
      <c r="B24" s="4"/>
      <c r="C24" s="41">
        <v>44673</v>
      </c>
      <c r="D24" s="40"/>
      <c r="E24" s="38"/>
      <c r="F24" s="38">
        <v>1</v>
      </c>
    </row>
    <row r="25" spans="1:6" x14ac:dyDescent="0.25">
      <c r="A25" s="129"/>
      <c r="B25" s="4"/>
      <c r="C25" s="41">
        <v>44679</v>
      </c>
      <c r="D25" s="40"/>
      <c r="E25" s="38">
        <v>4</v>
      </c>
      <c r="F25" s="38"/>
    </row>
    <row r="26" spans="1:6" x14ac:dyDescent="0.25">
      <c r="A26" s="129"/>
      <c r="B26" s="4"/>
      <c r="C26" s="41">
        <v>44686</v>
      </c>
      <c r="D26" s="40"/>
      <c r="E26" s="38"/>
      <c r="F26" s="38">
        <v>5</v>
      </c>
    </row>
    <row r="27" spans="1:6" x14ac:dyDescent="0.25">
      <c r="A27" s="129"/>
      <c r="B27" s="4"/>
      <c r="C27" s="41">
        <v>44698</v>
      </c>
      <c r="D27" s="40"/>
      <c r="E27" s="38">
        <v>8</v>
      </c>
      <c r="F27" s="38"/>
    </row>
    <row r="28" spans="1:6" x14ac:dyDescent="0.25">
      <c r="A28" s="129"/>
      <c r="B28" s="4"/>
      <c r="C28" s="41">
        <v>44699</v>
      </c>
      <c r="D28" s="40"/>
      <c r="E28" s="38"/>
      <c r="F28" s="38">
        <v>1</v>
      </c>
    </row>
    <row r="29" spans="1:6" x14ac:dyDescent="0.25">
      <c r="A29" s="129"/>
      <c r="B29" s="4"/>
      <c r="C29" s="41">
        <v>44712</v>
      </c>
      <c r="D29" s="40"/>
      <c r="E29" s="38">
        <v>9</v>
      </c>
      <c r="F29" s="38"/>
    </row>
    <row r="30" spans="1:6" x14ac:dyDescent="0.25">
      <c r="A30" s="129"/>
      <c r="B30" s="4"/>
      <c r="C30" s="41">
        <v>44741</v>
      </c>
      <c r="D30" s="40"/>
      <c r="E30" s="38"/>
      <c r="F30" s="38">
        <v>20</v>
      </c>
    </row>
    <row r="31" spans="1:6" x14ac:dyDescent="0.25">
      <c r="A31" s="129"/>
      <c r="B31" s="4"/>
      <c r="C31" s="41">
        <v>44754</v>
      </c>
      <c r="D31" s="40"/>
      <c r="E31" s="38">
        <v>9</v>
      </c>
      <c r="F31" s="38"/>
    </row>
    <row r="32" spans="1:6" x14ac:dyDescent="0.25">
      <c r="A32" s="129"/>
      <c r="B32" s="4"/>
      <c r="C32" s="41">
        <v>44757</v>
      </c>
      <c r="D32" s="40"/>
      <c r="E32" s="38"/>
      <c r="F32" s="38">
        <v>3</v>
      </c>
    </row>
    <row r="33" spans="1:6" x14ac:dyDescent="0.25">
      <c r="A33" s="129"/>
      <c r="B33" s="4"/>
      <c r="C33" s="41">
        <v>44770</v>
      </c>
      <c r="D33" s="40"/>
      <c r="E33" s="38">
        <v>9</v>
      </c>
      <c r="F33" s="38"/>
    </row>
    <row r="34" spans="1:6" x14ac:dyDescent="0.25">
      <c r="A34" s="129"/>
      <c r="B34" s="4"/>
      <c r="C34" s="41">
        <v>44770</v>
      </c>
      <c r="D34" s="40"/>
      <c r="E34" s="38"/>
      <c r="F34" s="38">
        <v>0</v>
      </c>
    </row>
    <row r="35" spans="1:6" x14ac:dyDescent="0.25">
      <c r="A35" s="4"/>
      <c r="B35" s="13"/>
      <c r="C35" s="41">
        <v>44778</v>
      </c>
      <c r="D35" s="40" t="s">
        <v>20</v>
      </c>
      <c r="E35" s="38">
        <v>6</v>
      </c>
      <c r="F35" s="38"/>
    </row>
    <row r="36" spans="1:6" x14ac:dyDescent="0.25">
      <c r="A36" s="4"/>
      <c r="B36" s="4"/>
      <c r="D36" s="6"/>
    </row>
    <row r="37" spans="1:6" x14ac:dyDescent="0.25">
      <c r="A37" s="4"/>
      <c r="B37" s="4"/>
      <c r="C37" s="9" t="s">
        <v>8</v>
      </c>
      <c r="D37" s="9"/>
      <c r="E37" s="9">
        <f>SUM(E8:E36)</f>
        <v>114</v>
      </c>
      <c r="F37" s="9">
        <f>SUM(F8:F36)</f>
        <v>79</v>
      </c>
    </row>
    <row r="38" spans="1:6" x14ac:dyDescent="0.25">
      <c r="C38" s="7"/>
      <c r="D38" s="7"/>
      <c r="E38" s="7"/>
      <c r="F38" s="7"/>
    </row>
    <row r="39" spans="1:6" x14ac:dyDescent="0.25">
      <c r="A39" s="5"/>
      <c r="B39" s="5"/>
      <c r="C39" s="5"/>
      <c r="D39" s="5"/>
      <c r="E39" s="5"/>
      <c r="F39" s="5"/>
    </row>
    <row r="40" spans="1:6" ht="39" customHeight="1" x14ac:dyDescent="0.25">
      <c r="A40" s="4"/>
      <c r="B40" s="4"/>
      <c r="C40" s="4"/>
      <c r="D40" s="4"/>
      <c r="E40" s="4"/>
      <c r="F40" s="4"/>
    </row>
    <row r="41" spans="1:6" ht="26.25" x14ac:dyDescent="0.4">
      <c r="A41" s="127" t="s">
        <v>23</v>
      </c>
      <c r="C41" s="2" t="str">
        <f>$C$2</f>
        <v>Novavis Group</v>
      </c>
    </row>
    <row r="42" spans="1:6" x14ac:dyDescent="0.25">
      <c r="B42" s="124" t="s">
        <v>108</v>
      </c>
      <c r="C42" s="13" t="s">
        <v>22</v>
      </c>
    </row>
    <row r="43" spans="1:6" ht="15.75" thickBot="1" x14ac:dyDescent="0.3"/>
    <row r="44" spans="1:6" ht="35.25" customHeight="1" x14ac:dyDescent="0.25">
      <c r="C44" s="319" t="s">
        <v>2</v>
      </c>
      <c r="D44" s="29"/>
      <c r="E44" s="29" t="s">
        <v>3</v>
      </c>
      <c r="F44" s="29" t="s">
        <v>4</v>
      </c>
    </row>
    <row r="45" spans="1:6" ht="15.75" thickBot="1" x14ac:dyDescent="0.3">
      <c r="C45" s="320"/>
      <c r="D45" s="30"/>
      <c r="E45" s="321" t="s">
        <v>9</v>
      </c>
      <c r="F45" s="321"/>
    </row>
    <row r="46" spans="1:6" x14ac:dyDescent="0.25">
      <c r="C46" s="31"/>
      <c r="D46" s="32" t="s">
        <v>6</v>
      </c>
      <c r="E46" s="33"/>
      <c r="F46" s="34"/>
    </row>
    <row r="47" spans="1:6" x14ac:dyDescent="0.25">
      <c r="C47" s="35"/>
      <c r="D47" s="36"/>
      <c r="E47" s="37"/>
      <c r="F47" s="38"/>
    </row>
    <row r="48" spans="1:6" x14ac:dyDescent="0.25">
      <c r="C48" s="41"/>
      <c r="D48" s="40"/>
      <c r="E48" s="38"/>
      <c r="F48" s="37"/>
    </row>
    <row r="49" spans="1:6" x14ac:dyDescent="0.25">
      <c r="C49" s="24"/>
      <c r="D49" s="25"/>
      <c r="E49" s="26"/>
      <c r="F49" s="26"/>
    </row>
    <row r="50" spans="1:6" x14ac:dyDescent="0.25">
      <c r="C50" s="9" t="s">
        <v>8</v>
      </c>
      <c r="D50" s="9"/>
      <c r="E50" s="62">
        <f>SUM(E46:E49)</f>
        <v>0</v>
      </c>
      <c r="F50" s="62">
        <f>SUM(F46:F49)</f>
        <v>0</v>
      </c>
    </row>
    <row r="52" spans="1:6" ht="39" customHeight="1" x14ac:dyDescent="0.25">
      <c r="A52" s="4"/>
      <c r="B52" s="4"/>
      <c r="C52" s="4"/>
      <c r="D52" s="4"/>
      <c r="E52" s="4"/>
      <c r="F52" s="4"/>
    </row>
  </sheetData>
  <mergeCells count="4">
    <mergeCell ref="C6:C7"/>
    <mergeCell ref="E7:F7"/>
    <mergeCell ref="C44:C45"/>
    <mergeCell ref="E45:F45"/>
  </mergeCells>
  <conditionalFormatting sqref="C1:C7 C10:C1048576">
    <cfRule type="top10" dxfId="201" priority="66" rank="1"/>
  </conditionalFormatting>
  <conditionalFormatting sqref="D1">
    <cfRule type="top10" dxfId="200" priority="1" rank="1"/>
  </conditionalFormatting>
  <hyperlinks>
    <hyperlink ref="A1" location="'Spis treści'!A1" display="Spis treści" xr:uid="{00000000-0004-0000-7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200-000000000000}">
          <x14:formula1>
            <xm:f>Zdarzenia!$A$13:$A$17</xm:f>
          </x14:formula1>
          <xm:sqref>B3 B42</xm:sqref>
        </x14:dataValidation>
        <x14:dataValidation type="list" allowBlank="1" showInputMessage="1" showErrorMessage="1" xr:uid="{00000000-0002-0000-7200-000001000000}">
          <x14:formula1>
            <xm:f>Zdarzenia!$A$2:$A$7</xm:f>
          </x14:formula1>
          <xm:sqref>E38:F38 D2:D1048576</xm:sqref>
        </x14:dataValidation>
      </x14:dataValidations>
    </ext>
  </extLst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Arkusz76"/>
  <dimension ref="A1:I72"/>
  <sheetViews>
    <sheetView zoomScaleNormal="100" zoomScaleSheetLayoutView="160" workbookViewId="0">
      <selection activeCell="A30" sqref="A3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208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209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44498</v>
      </c>
      <c r="D8" s="32" t="s">
        <v>6</v>
      </c>
      <c r="E8" s="33"/>
      <c r="F8" s="34"/>
    </row>
    <row r="9" spans="1:9" x14ac:dyDescent="0.25">
      <c r="A9" s="4"/>
      <c r="B9" s="4"/>
      <c r="C9" s="46">
        <v>44529</v>
      </c>
      <c r="D9" s="36"/>
      <c r="E9" s="37">
        <v>19</v>
      </c>
      <c r="F9" s="38"/>
    </row>
    <row r="10" spans="1:9" x14ac:dyDescent="0.25">
      <c r="A10" s="129"/>
      <c r="B10" s="4"/>
      <c r="C10" s="35">
        <v>44553</v>
      </c>
      <c r="D10" s="39"/>
      <c r="E10" s="38"/>
      <c r="F10" s="37">
        <v>18</v>
      </c>
    </row>
    <row r="11" spans="1:9" x14ac:dyDescent="0.25">
      <c r="A11" s="4"/>
      <c r="B11" s="4"/>
      <c r="C11" s="35">
        <v>44566</v>
      </c>
      <c r="D11" s="40"/>
      <c r="E11" s="37">
        <v>9</v>
      </c>
      <c r="F11" s="38"/>
    </row>
    <row r="12" spans="1:9" x14ac:dyDescent="0.25">
      <c r="A12" s="129"/>
      <c r="B12" s="4"/>
      <c r="C12" s="35">
        <v>44657</v>
      </c>
      <c r="D12" s="40"/>
      <c r="E12" s="38"/>
      <c r="F12" s="37">
        <v>64</v>
      </c>
    </row>
    <row r="13" spans="1:9" x14ac:dyDescent="0.25">
      <c r="A13" s="4"/>
      <c r="B13" s="4"/>
      <c r="C13" s="35">
        <v>44672</v>
      </c>
      <c r="D13" s="40"/>
      <c r="E13" s="37">
        <v>10</v>
      </c>
      <c r="F13" s="38"/>
    </row>
    <row r="14" spans="1:9" x14ac:dyDescent="0.25">
      <c r="A14" s="129"/>
      <c r="B14" s="4"/>
      <c r="C14" s="41">
        <v>44700</v>
      </c>
      <c r="D14" s="40"/>
      <c r="E14" s="38"/>
      <c r="F14" s="38">
        <v>19</v>
      </c>
      <c r="I14" s="130"/>
    </row>
    <row r="15" spans="1:9" x14ac:dyDescent="0.25">
      <c r="A15" s="129"/>
      <c r="B15" s="4"/>
      <c r="C15" s="41">
        <v>44714</v>
      </c>
      <c r="D15" s="40"/>
      <c r="E15" s="38">
        <v>10</v>
      </c>
      <c r="F15" s="38"/>
    </row>
    <row r="16" spans="1:9" x14ac:dyDescent="0.25">
      <c r="A16" s="129"/>
      <c r="B16" s="4"/>
      <c r="C16" s="41">
        <v>44732</v>
      </c>
      <c r="D16" s="40"/>
      <c r="E16" s="38"/>
      <c r="F16" s="38">
        <v>11</v>
      </c>
    </row>
    <row r="17" spans="1:6" x14ac:dyDescent="0.25">
      <c r="A17" s="129"/>
      <c r="B17" s="4"/>
      <c r="C17" s="41">
        <v>44743</v>
      </c>
      <c r="D17" s="40"/>
      <c r="E17" s="38">
        <v>9</v>
      </c>
      <c r="F17" s="38"/>
    </row>
    <row r="18" spans="1:6" x14ac:dyDescent="0.25">
      <c r="A18" s="129"/>
      <c r="B18" s="4"/>
      <c r="C18" s="41">
        <v>44754</v>
      </c>
      <c r="D18" s="40"/>
      <c r="E18" s="38"/>
      <c r="F18" s="38">
        <v>7</v>
      </c>
    </row>
    <row r="19" spans="1:6" x14ac:dyDescent="0.25">
      <c r="A19" s="129"/>
      <c r="B19" s="4"/>
      <c r="C19" s="41">
        <v>44768</v>
      </c>
      <c r="D19" s="40"/>
      <c r="E19" s="38">
        <v>10</v>
      </c>
      <c r="F19" s="38"/>
    </row>
    <row r="20" spans="1:6" x14ac:dyDescent="0.25">
      <c r="A20" s="129"/>
      <c r="B20" s="4"/>
      <c r="C20" s="41">
        <v>44775</v>
      </c>
      <c r="D20" s="40"/>
      <c r="E20" s="38"/>
      <c r="F20" s="38">
        <v>5</v>
      </c>
    </row>
    <row r="21" spans="1:6" x14ac:dyDescent="0.25">
      <c r="A21" s="129"/>
      <c r="B21" s="4"/>
      <c r="C21" s="41">
        <v>44790</v>
      </c>
      <c r="D21" s="40"/>
      <c r="E21" s="38">
        <v>10</v>
      </c>
      <c r="F21" s="38"/>
    </row>
    <row r="22" spans="1:6" x14ac:dyDescent="0.25">
      <c r="A22" s="129"/>
      <c r="B22" s="4"/>
      <c r="C22" s="41">
        <v>44818</v>
      </c>
      <c r="D22" s="40"/>
      <c r="E22" s="38"/>
      <c r="F22" s="38">
        <v>20</v>
      </c>
    </row>
    <row r="23" spans="1:6" x14ac:dyDescent="0.25">
      <c r="A23" s="129"/>
      <c r="B23" s="4"/>
      <c r="C23" s="41">
        <v>44831</v>
      </c>
      <c r="D23" s="40"/>
      <c r="E23" s="38">
        <v>9</v>
      </c>
      <c r="F23" s="38"/>
    </row>
    <row r="24" spans="1:6" x14ac:dyDescent="0.25">
      <c r="A24" s="129"/>
      <c r="B24" s="4"/>
      <c r="C24" s="41">
        <v>44858</v>
      </c>
      <c r="D24" s="40"/>
      <c r="E24" s="38"/>
      <c r="F24" s="38">
        <v>19</v>
      </c>
    </row>
    <row r="25" spans="1:6" x14ac:dyDescent="0.25">
      <c r="A25" s="129"/>
      <c r="B25" s="4"/>
      <c r="C25" s="41">
        <v>44869</v>
      </c>
      <c r="D25" s="40"/>
      <c r="E25" s="38">
        <v>8</v>
      </c>
      <c r="F25" s="38"/>
    </row>
    <row r="26" spans="1:6" x14ac:dyDescent="0.25">
      <c r="A26" s="129"/>
      <c r="B26" s="4"/>
      <c r="C26" s="41">
        <v>44883</v>
      </c>
      <c r="D26" s="40"/>
      <c r="E26" s="38"/>
      <c r="F26" s="38">
        <v>9</v>
      </c>
    </row>
    <row r="27" spans="1:6" x14ac:dyDescent="0.25">
      <c r="A27" s="129"/>
      <c r="B27" s="4"/>
      <c r="C27" s="41">
        <v>44896</v>
      </c>
      <c r="D27" s="40"/>
      <c r="E27" s="38">
        <v>9</v>
      </c>
      <c r="F27" s="38"/>
    </row>
    <row r="28" spans="1:6" x14ac:dyDescent="0.25">
      <c r="A28" s="129"/>
      <c r="B28" s="4"/>
      <c r="C28" s="41">
        <v>44907</v>
      </c>
      <c r="D28" s="40"/>
      <c r="E28" s="38"/>
      <c r="F28" s="38">
        <v>7</v>
      </c>
    </row>
    <row r="29" spans="1:6" x14ac:dyDescent="0.25">
      <c r="A29" s="129"/>
      <c r="B29" s="4"/>
      <c r="C29" s="41">
        <v>44911</v>
      </c>
      <c r="D29" s="40"/>
      <c r="E29" s="38">
        <v>4</v>
      </c>
      <c r="F29" s="38"/>
    </row>
    <row r="30" spans="1:6" x14ac:dyDescent="0.25">
      <c r="A30" s="129"/>
      <c r="B30" s="4"/>
      <c r="C30" s="41">
        <v>44916</v>
      </c>
      <c r="D30" s="40"/>
      <c r="E30" s="38"/>
      <c r="F30" s="38">
        <v>3</v>
      </c>
    </row>
    <row r="31" spans="1:6" x14ac:dyDescent="0.25">
      <c r="A31" s="129"/>
      <c r="B31" s="4"/>
      <c r="C31" s="41">
        <v>44929</v>
      </c>
      <c r="D31" s="40"/>
      <c r="E31" s="38">
        <v>8</v>
      </c>
      <c r="F31" s="38"/>
    </row>
    <row r="32" spans="1:6" x14ac:dyDescent="0.25">
      <c r="A32" s="129"/>
      <c r="B32" s="4"/>
      <c r="C32" s="41">
        <v>44942</v>
      </c>
      <c r="D32" s="40"/>
      <c r="E32" s="38"/>
      <c r="F32" s="38">
        <v>8</v>
      </c>
    </row>
    <row r="33" spans="1:6" x14ac:dyDescent="0.25">
      <c r="A33" s="4"/>
      <c r="B33" s="13"/>
      <c r="C33" s="41">
        <v>44953</v>
      </c>
      <c r="D33" s="40" t="s">
        <v>20</v>
      </c>
      <c r="E33" s="38">
        <v>9</v>
      </c>
      <c r="F33" s="38"/>
    </row>
    <row r="34" spans="1:6" x14ac:dyDescent="0.25">
      <c r="A34" s="4"/>
      <c r="B34" s="4"/>
      <c r="D34" s="6"/>
    </row>
    <row r="35" spans="1:6" x14ac:dyDescent="0.25">
      <c r="A35" s="4"/>
      <c r="B35" s="4"/>
      <c r="C35" s="9" t="s">
        <v>8</v>
      </c>
      <c r="D35" s="9"/>
      <c r="E35" s="9">
        <f>SUM(E8:E34)</f>
        <v>124</v>
      </c>
      <c r="F35" s="9">
        <f>SUM(F8:F34)</f>
        <v>190</v>
      </c>
    </row>
    <row r="36" spans="1:6" x14ac:dyDescent="0.25">
      <c r="C36" s="7"/>
      <c r="D36" s="7"/>
      <c r="E36" s="7"/>
      <c r="F36" s="7"/>
    </row>
    <row r="37" spans="1:6" x14ac:dyDescent="0.25">
      <c r="A37" s="5"/>
      <c r="B37" s="5"/>
      <c r="C37" s="5"/>
      <c r="D37" s="5"/>
      <c r="E37" s="5"/>
      <c r="F37" s="5"/>
    </row>
    <row r="38" spans="1:6" ht="39" customHeight="1" x14ac:dyDescent="0.25">
      <c r="A38" s="4"/>
      <c r="B38" s="4"/>
      <c r="C38" s="4"/>
      <c r="D38" s="4"/>
      <c r="E38" s="4"/>
      <c r="F38" s="4"/>
    </row>
    <row r="39" spans="1:6" ht="26.25" x14ac:dyDescent="0.4">
      <c r="A39" s="127" t="s">
        <v>23</v>
      </c>
      <c r="C39" s="2" t="str">
        <f>$C$2</f>
        <v>Pointpack SA</v>
      </c>
    </row>
    <row r="40" spans="1:6" x14ac:dyDescent="0.25">
      <c r="B40" s="124" t="s">
        <v>109</v>
      </c>
      <c r="C40" s="13" t="s">
        <v>22</v>
      </c>
    </row>
    <row r="41" spans="1:6" ht="15.75" thickBot="1" x14ac:dyDescent="0.3"/>
    <row r="42" spans="1:6" ht="35.25" customHeight="1" x14ac:dyDescent="0.25"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C43" s="320"/>
      <c r="D43" s="30"/>
      <c r="E43" s="321" t="s">
        <v>9</v>
      </c>
      <c r="F43" s="321"/>
    </row>
    <row r="44" spans="1:6" x14ac:dyDescent="0.25">
      <c r="C44" s="31">
        <v>45012</v>
      </c>
      <c r="D44" s="32" t="s">
        <v>6</v>
      </c>
      <c r="E44" s="33"/>
      <c r="F44" s="34"/>
    </row>
    <row r="45" spans="1:6" x14ac:dyDescent="0.25">
      <c r="C45" s="35">
        <v>45014</v>
      </c>
      <c r="D45" s="36"/>
      <c r="E45" s="37">
        <v>2</v>
      </c>
      <c r="F45" s="38"/>
    </row>
    <row r="46" spans="1:6" x14ac:dyDescent="0.25">
      <c r="C46" s="35">
        <v>45020</v>
      </c>
      <c r="D46" s="36"/>
      <c r="E46" s="37"/>
      <c r="F46" s="38">
        <v>4</v>
      </c>
    </row>
    <row r="47" spans="1:6" x14ac:dyDescent="0.25">
      <c r="C47" s="35">
        <v>45021</v>
      </c>
      <c r="D47" s="36"/>
      <c r="E47" s="37"/>
      <c r="F47" s="38">
        <v>1</v>
      </c>
    </row>
    <row r="48" spans="1:6" x14ac:dyDescent="0.25">
      <c r="C48" s="41">
        <v>45028</v>
      </c>
      <c r="D48" s="40" t="s">
        <v>20</v>
      </c>
      <c r="E48" s="38">
        <v>4</v>
      </c>
      <c r="F48" s="37"/>
    </row>
    <row r="49" spans="1:6" x14ac:dyDescent="0.25">
      <c r="C49" s="24"/>
      <c r="D49" s="25"/>
      <c r="E49" s="26"/>
      <c r="F49" s="26"/>
    </row>
    <row r="50" spans="1:6" x14ac:dyDescent="0.25">
      <c r="C50" s="9" t="s">
        <v>8</v>
      </c>
      <c r="D50" s="9"/>
      <c r="E50" s="62">
        <f>SUM(E44:E49)</f>
        <v>6</v>
      </c>
      <c r="F50" s="62">
        <f>SUM(F44:F49)</f>
        <v>5</v>
      </c>
    </row>
    <row r="52" spans="1:6" ht="39" customHeight="1" x14ac:dyDescent="0.35">
      <c r="A52" s="4"/>
      <c r="C52" s="2" t="str">
        <f>$C$2</f>
        <v>Pointpack SA</v>
      </c>
    </row>
    <row r="53" spans="1:6" x14ac:dyDescent="0.25">
      <c r="B53" s="124" t="s">
        <v>109</v>
      </c>
      <c r="C53" s="13" t="s">
        <v>27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45064</v>
      </c>
      <c r="D57" s="32" t="s">
        <v>6</v>
      </c>
      <c r="E57" s="33"/>
      <c r="F57" s="34"/>
    </row>
    <row r="58" spans="1:6" x14ac:dyDescent="0.25">
      <c r="C58" s="35">
        <v>45068</v>
      </c>
      <c r="D58" s="36"/>
      <c r="E58" s="37">
        <v>2</v>
      </c>
      <c r="F58" s="38"/>
    </row>
    <row r="59" spans="1:6" x14ac:dyDescent="0.25">
      <c r="C59" s="35">
        <v>45078</v>
      </c>
      <c r="D59" s="36"/>
      <c r="E59" s="37"/>
      <c r="F59" s="38">
        <v>8</v>
      </c>
    </row>
    <row r="60" spans="1:6" x14ac:dyDescent="0.25">
      <c r="C60" s="35">
        <v>45082</v>
      </c>
      <c r="D60" s="36" t="s">
        <v>20</v>
      </c>
      <c r="E60" s="37">
        <v>2</v>
      </c>
      <c r="F60" s="38"/>
    </row>
    <row r="61" spans="1:6" x14ac:dyDescent="0.25">
      <c r="C61" s="24"/>
      <c r="D61" s="25"/>
      <c r="E61" s="26"/>
      <c r="F61" s="26"/>
    </row>
    <row r="62" spans="1:6" x14ac:dyDescent="0.25">
      <c r="C62" s="9" t="s">
        <v>8</v>
      </c>
      <c r="D62" s="9"/>
      <c r="E62" s="62">
        <f>SUM(E57:E61)</f>
        <v>4</v>
      </c>
      <c r="F62" s="62">
        <f>SUM(F57:F61)</f>
        <v>8</v>
      </c>
    </row>
    <row r="64" spans="1:6" ht="21" x14ac:dyDescent="0.35">
      <c r="C64" s="2" t="str">
        <f>$C$2</f>
        <v>Pointpack SA</v>
      </c>
    </row>
    <row r="65" spans="2:6" x14ac:dyDescent="0.25">
      <c r="B65" s="124" t="s">
        <v>109</v>
      </c>
      <c r="C65" s="13" t="s">
        <v>28</v>
      </c>
    </row>
    <row r="66" spans="2:6" ht="15.75" thickBot="1" x14ac:dyDescent="0.3"/>
    <row r="67" spans="2:6" ht="30" x14ac:dyDescent="0.25">
      <c r="C67" s="319" t="s">
        <v>2</v>
      </c>
      <c r="D67" s="29"/>
      <c r="E67" s="29" t="s">
        <v>3</v>
      </c>
      <c r="F67" s="29" t="s">
        <v>4</v>
      </c>
    </row>
    <row r="68" spans="2:6" ht="15.75" thickBot="1" x14ac:dyDescent="0.3">
      <c r="C68" s="320"/>
      <c r="D68" s="30"/>
      <c r="E68" s="321" t="s">
        <v>9</v>
      </c>
      <c r="F68" s="321"/>
    </row>
    <row r="69" spans="2:6" x14ac:dyDescent="0.25">
      <c r="C69" s="31">
        <v>45174</v>
      </c>
      <c r="D69" s="32" t="s">
        <v>6</v>
      </c>
      <c r="E69" s="33"/>
      <c r="F69" s="34"/>
    </row>
    <row r="70" spans="2:6" x14ac:dyDescent="0.25">
      <c r="C70" s="35">
        <v>45177</v>
      </c>
      <c r="D70" s="36" t="s">
        <v>20</v>
      </c>
      <c r="E70" s="37">
        <v>3</v>
      </c>
      <c r="F70" s="38"/>
    </row>
    <row r="71" spans="2:6" x14ac:dyDescent="0.25">
      <c r="C71" s="24"/>
      <c r="D71" s="25"/>
      <c r="E71" s="26"/>
      <c r="F71" s="26"/>
    </row>
    <row r="72" spans="2:6" x14ac:dyDescent="0.25">
      <c r="C72" s="9" t="s">
        <v>8</v>
      </c>
      <c r="D72" s="9"/>
      <c r="E72" s="62">
        <f>SUM(E69:E71)</f>
        <v>3</v>
      </c>
      <c r="F72" s="62">
        <f>SUM(F69:F71)</f>
        <v>0</v>
      </c>
    </row>
  </sheetData>
  <mergeCells count="8">
    <mergeCell ref="C67:C68"/>
    <mergeCell ref="E68:F68"/>
    <mergeCell ref="C6:C7"/>
    <mergeCell ref="E7:F7"/>
    <mergeCell ref="C42:C43"/>
    <mergeCell ref="E43:F43"/>
    <mergeCell ref="C55:C56"/>
    <mergeCell ref="E56:F56"/>
  </mergeCells>
  <conditionalFormatting sqref="C73:C1048576 C63 C1:C51">
    <cfRule type="top10" dxfId="199" priority="19" rank="1"/>
  </conditionalFormatting>
  <conditionalFormatting sqref="D1">
    <cfRule type="top10" dxfId="198" priority="3" rank="1"/>
  </conditionalFormatting>
  <conditionalFormatting sqref="C52:C62">
    <cfRule type="top10" dxfId="197" priority="166" rank="1"/>
  </conditionalFormatting>
  <conditionalFormatting sqref="C64:C72">
    <cfRule type="top10" dxfId="196" priority="203" rank="1"/>
  </conditionalFormatting>
  <hyperlinks>
    <hyperlink ref="A1" location="'Spis treści'!A1" display="Spis treści" xr:uid="{00000000-0004-0000-7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300-000000000000}">
          <x14:formula1>
            <xm:f>Zdarzenia!$A$13:$A$17</xm:f>
          </x14:formula1>
          <xm:sqref>B3 B40 B53 B65</xm:sqref>
        </x14:dataValidation>
        <x14:dataValidation type="list" allowBlank="1" showInputMessage="1" showErrorMessage="1" xr:uid="{00000000-0002-0000-7300-000001000000}">
          <x14:formula1>
            <xm:f>Zdarzenia!$A$2:$A$7</xm:f>
          </x14:formula1>
          <xm:sqref>E36:F36 D2:D1048576</xm:sqref>
        </x14:dataValidation>
      </x14:dataValidations>
    </ext>
  </extLst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 codeName="Arkusz75"/>
  <dimension ref="A1:I61"/>
  <sheetViews>
    <sheetView topLeftCell="B4" zoomScaleNormal="100" zoomScaleSheetLayoutView="160" workbookViewId="0">
      <selection activeCell="G19" sqref="G1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207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206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44489</v>
      </c>
      <c r="D8" s="32" t="s">
        <v>6</v>
      </c>
      <c r="E8" s="33"/>
      <c r="F8" s="34"/>
    </row>
    <row r="9" spans="1:9" x14ac:dyDescent="0.25">
      <c r="A9" s="4"/>
      <c r="B9" s="4"/>
      <c r="C9" s="46">
        <v>44498</v>
      </c>
      <c r="D9" s="36"/>
      <c r="E9" s="37">
        <v>7</v>
      </c>
      <c r="F9" s="38"/>
    </row>
    <row r="10" spans="1:9" x14ac:dyDescent="0.25">
      <c r="A10" s="129"/>
      <c r="B10" s="4"/>
      <c r="C10" s="35">
        <v>44530</v>
      </c>
      <c r="D10" s="39"/>
      <c r="E10" s="38"/>
      <c r="F10" s="37">
        <v>20</v>
      </c>
    </row>
    <row r="11" spans="1:9" x14ac:dyDescent="0.25">
      <c r="A11" s="4"/>
      <c r="B11" s="4"/>
      <c r="C11" s="35">
        <v>44539</v>
      </c>
      <c r="D11" s="40"/>
      <c r="E11" s="37">
        <v>7</v>
      </c>
      <c r="F11" s="38"/>
    </row>
    <row r="12" spans="1:9" x14ac:dyDescent="0.25">
      <c r="A12" s="129"/>
      <c r="B12" s="4"/>
      <c r="C12" s="35">
        <v>44553</v>
      </c>
      <c r="D12" s="40"/>
      <c r="E12" s="38"/>
      <c r="F12" s="37">
        <v>10</v>
      </c>
    </row>
    <row r="13" spans="1:9" x14ac:dyDescent="0.25">
      <c r="A13" s="4"/>
      <c r="B13" s="4"/>
      <c r="C13" s="35">
        <v>44564</v>
      </c>
      <c r="D13" s="40"/>
      <c r="E13" s="37">
        <v>7</v>
      </c>
      <c r="F13" s="38"/>
    </row>
    <row r="14" spans="1:9" x14ac:dyDescent="0.25">
      <c r="A14" s="129"/>
      <c r="B14" s="4"/>
      <c r="C14" s="41">
        <v>44578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44587</v>
      </c>
      <c r="D15" s="40"/>
      <c r="E15" s="38">
        <v>7</v>
      </c>
      <c r="F15" s="38"/>
    </row>
    <row r="16" spans="1:9" x14ac:dyDescent="0.25">
      <c r="A16" s="129"/>
      <c r="B16" s="4"/>
      <c r="C16" s="41">
        <v>44596</v>
      </c>
      <c r="D16" s="40"/>
      <c r="E16" s="38"/>
      <c r="F16" s="38">
        <v>7</v>
      </c>
    </row>
    <row r="17" spans="1:6" x14ac:dyDescent="0.25">
      <c r="A17" s="129"/>
      <c r="B17" s="4"/>
      <c r="C17" s="41">
        <v>44607</v>
      </c>
      <c r="D17" s="40"/>
      <c r="E17" s="38">
        <v>7</v>
      </c>
      <c r="F17" s="38"/>
    </row>
    <row r="18" spans="1:6" x14ac:dyDescent="0.25">
      <c r="A18" s="129"/>
      <c r="B18" s="4"/>
      <c r="C18" s="41">
        <v>44621</v>
      </c>
      <c r="D18" s="40"/>
      <c r="E18" s="38"/>
      <c r="F18" s="38">
        <v>10</v>
      </c>
    </row>
    <row r="19" spans="1:6" x14ac:dyDescent="0.25">
      <c r="A19" s="4"/>
      <c r="B19" s="13"/>
      <c r="C19" s="41">
        <v>44630</v>
      </c>
      <c r="D19" s="40"/>
      <c r="E19" s="38">
        <v>7</v>
      </c>
      <c r="F19" s="38"/>
    </row>
    <row r="20" spans="1:6" x14ac:dyDescent="0.25">
      <c r="A20" s="4"/>
      <c r="B20" s="13"/>
      <c r="C20" s="41">
        <v>44644</v>
      </c>
      <c r="D20" s="40"/>
      <c r="E20" s="38"/>
      <c r="F20" s="38">
        <v>10</v>
      </c>
    </row>
    <row r="21" spans="1:6" x14ac:dyDescent="0.25">
      <c r="A21" s="4"/>
      <c r="B21" s="13"/>
      <c r="C21" s="160">
        <v>44651</v>
      </c>
      <c r="D21" s="40" t="s">
        <v>88</v>
      </c>
      <c r="E21" s="38"/>
      <c r="F21" s="38">
        <v>5</v>
      </c>
    </row>
    <row r="22" spans="1:6" x14ac:dyDescent="0.25">
      <c r="A22" s="4"/>
      <c r="B22" s="13"/>
      <c r="C22" s="41">
        <v>44655</v>
      </c>
      <c r="D22" s="40" t="s">
        <v>20</v>
      </c>
      <c r="E22" s="38">
        <v>2</v>
      </c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44</v>
      </c>
      <c r="F24" s="9">
        <f>SUM(F8:F23)</f>
        <v>71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Skotan SA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44664</v>
      </c>
      <c r="D33" s="32" t="s">
        <v>6</v>
      </c>
      <c r="E33" s="33"/>
      <c r="F33" s="34"/>
    </row>
    <row r="34" spans="1:6" x14ac:dyDescent="0.25">
      <c r="C34" s="35">
        <v>44672</v>
      </c>
      <c r="D34" s="138" t="s">
        <v>20</v>
      </c>
      <c r="E34" s="37">
        <v>5</v>
      </c>
      <c r="F34" s="38"/>
    </row>
    <row r="35" spans="1:6" x14ac:dyDescent="0.25">
      <c r="C35" s="41"/>
      <c r="D35" s="40"/>
      <c r="E35" s="38"/>
      <c r="F35" s="37"/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f>SUM(E33:E36)</f>
        <v>5</v>
      </c>
      <c r="F37" s="62">
        <f>SUM(F33:F36)</f>
        <v>0</v>
      </c>
    </row>
    <row r="39" spans="1:6" ht="39" customHeight="1" x14ac:dyDescent="0.25">
      <c r="A39" s="4"/>
      <c r="B39" s="4"/>
      <c r="C39" s="4"/>
      <c r="D39" s="4"/>
      <c r="E39" s="4"/>
      <c r="F39" s="4"/>
    </row>
    <row r="40" spans="1:6" ht="26.25" x14ac:dyDescent="0.4">
      <c r="A40" s="127" t="s">
        <v>23</v>
      </c>
      <c r="C40" s="2" t="str">
        <f>$C$2</f>
        <v>Skotan SA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44680</v>
      </c>
      <c r="D45" s="32" t="s">
        <v>6</v>
      </c>
      <c r="E45" s="33"/>
      <c r="F45" s="34"/>
    </row>
    <row r="46" spans="1:6" x14ac:dyDescent="0.25">
      <c r="C46" s="35">
        <v>44685</v>
      </c>
      <c r="D46" s="138" t="s">
        <v>20</v>
      </c>
      <c r="E46" s="37">
        <v>2</v>
      </c>
      <c r="F46" s="38"/>
    </row>
    <row r="47" spans="1:6" x14ac:dyDescent="0.25">
      <c r="C47" s="41"/>
      <c r="D47" s="40"/>
      <c r="E47" s="38"/>
      <c r="F47" s="37"/>
    </row>
    <row r="48" spans="1:6" x14ac:dyDescent="0.25">
      <c r="C48" s="24"/>
      <c r="D48" s="25"/>
      <c r="E48" s="26"/>
      <c r="F48" s="26"/>
    </row>
    <row r="49" spans="1:6" x14ac:dyDescent="0.25">
      <c r="C49" s="9" t="s">
        <v>8</v>
      </c>
      <c r="D49" s="9"/>
      <c r="E49" s="62">
        <f>SUM(E45:E48)</f>
        <v>2</v>
      </c>
      <c r="F49" s="62">
        <f>SUM(F45:F48)</f>
        <v>0</v>
      </c>
    </row>
    <row r="52" spans="1:6" ht="26.25" x14ac:dyDescent="0.4">
      <c r="A52" s="127" t="s">
        <v>23</v>
      </c>
      <c r="C52" s="2" t="str">
        <f>$C$2</f>
        <v>Skotan SA</v>
      </c>
    </row>
    <row r="53" spans="1:6" x14ac:dyDescent="0.25">
      <c r="B53" s="124" t="s">
        <v>109</v>
      </c>
      <c r="C53" s="13" t="s">
        <v>28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44708</v>
      </c>
      <c r="D57" s="32" t="s">
        <v>6</v>
      </c>
      <c r="E57" s="33"/>
      <c r="F57" s="34"/>
    </row>
    <row r="58" spans="1:6" x14ac:dyDescent="0.25">
      <c r="C58" s="35">
        <v>44715</v>
      </c>
      <c r="D58" s="36"/>
      <c r="E58" s="37">
        <v>5</v>
      </c>
      <c r="F58" s="38"/>
    </row>
    <row r="59" spans="1:6" x14ac:dyDescent="0.25">
      <c r="C59" s="41"/>
      <c r="D59" s="40"/>
      <c r="E59" s="38"/>
      <c r="F59" s="37"/>
    </row>
    <row r="60" spans="1:6" x14ac:dyDescent="0.25">
      <c r="C60" s="24"/>
      <c r="D60" s="25"/>
      <c r="E60" s="26"/>
      <c r="F60" s="26"/>
    </row>
    <row r="61" spans="1:6" x14ac:dyDescent="0.25">
      <c r="C61" s="9" t="s">
        <v>8</v>
      </c>
      <c r="D61" s="9"/>
      <c r="E61" s="62">
        <f>SUM(E57:E60)</f>
        <v>5</v>
      </c>
      <c r="F61" s="62">
        <f>SUM(F57:F60)</f>
        <v>0</v>
      </c>
    </row>
  </sheetData>
  <mergeCells count="8">
    <mergeCell ref="C55:C56"/>
    <mergeCell ref="E56:F56"/>
    <mergeCell ref="C6:C7"/>
    <mergeCell ref="E7:F7"/>
    <mergeCell ref="C31:C32"/>
    <mergeCell ref="E32:F32"/>
    <mergeCell ref="C43:C44"/>
    <mergeCell ref="E44:F44"/>
  </mergeCells>
  <conditionalFormatting sqref="C8:C22">
    <cfRule type="top10" dxfId="195" priority="22" rank="1"/>
  </conditionalFormatting>
  <conditionalFormatting sqref="C20:C22">
    <cfRule type="top10" dxfId="194" priority="7" rank="1"/>
  </conditionalFormatting>
  <conditionalFormatting sqref="C52:C61">
    <cfRule type="top10" dxfId="193" priority="1" rank="1"/>
  </conditionalFormatting>
  <hyperlinks>
    <hyperlink ref="A1" location="'Spis treści'!A1" display="Spis treści" xr:uid="{00000000-0004-0000-7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400-000000000000}">
          <x14:formula1>
            <xm:f>Zdarzenia!$A$13:$A$17</xm:f>
          </x14:formula1>
          <xm:sqref>B3 B29 B41 B53</xm:sqref>
        </x14:dataValidation>
        <x14:dataValidation type="list" allowBlank="1" showInputMessage="1" showErrorMessage="1" xr:uid="{00000000-0002-0000-74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 codeName="Arkusz74"/>
  <dimension ref="A1:I36"/>
  <sheetViews>
    <sheetView topLeftCell="B1" zoomScaleNormal="100" zoomScaleSheetLayoutView="160" workbookViewId="0">
      <selection activeCell="C2" sqref="C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204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205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44473</v>
      </c>
      <c r="D8" s="32" t="s">
        <v>6</v>
      </c>
      <c r="E8" s="33"/>
      <c r="F8" s="34"/>
    </row>
    <row r="9" spans="1:9" x14ac:dyDescent="0.25">
      <c r="A9" s="4"/>
      <c r="B9" s="4"/>
      <c r="C9" s="46">
        <v>44487</v>
      </c>
      <c r="D9" s="36"/>
      <c r="E9" s="37">
        <v>10</v>
      </c>
      <c r="F9" s="38"/>
    </row>
    <row r="10" spans="1:9" x14ac:dyDescent="0.25">
      <c r="A10" s="129"/>
      <c r="B10" s="4"/>
      <c r="C10" s="35">
        <v>44502</v>
      </c>
      <c r="D10" s="39"/>
      <c r="E10" s="38"/>
      <c r="F10" s="37">
        <v>10</v>
      </c>
    </row>
    <row r="11" spans="1:9" x14ac:dyDescent="0.25">
      <c r="A11" s="4"/>
      <c r="B11" s="4"/>
      <c r="C11" s="35">
        <v>44505</v>
      </c>
      <c r="D11" s="40"/>
      <c r="E11" s="37">
        <v>3</v>
      </c>
      <c r="F11" s="37"/>
    </row>
    <row r="12" spans="1:9" x14ac:dyDescent="0.25">
      <c r="A12" s="129"/>
      <c r="B12" s="4"/>
      <c r="C12" s="35">
        <v>44505</v>
      </c>
      <c r="D12" s="40"/>
      <c r="E12" s="38"/>
      <c r="F12" s="37">
        <v>0</v>
      </c>
    </row>
    <row r="13" spans="1:9" x14ac:dyDescent="0.25">
      <c r="A13" s="4"/>
      <c r="B13" s="4"/>
      <c r="C13" s="35">
        <v>44508</v>
      </c>
      <c r="D13" s="40"/>
      <c r="E13" s="37">
        <v>1</v>
      </c>
      <c r="F13" s="37"/>
    </row>
    <row r="14" spans="1:9" x14ac:dyDescent="0.25">
      <c r="A14" s="129"/>
      <c r="B14" s="4"/>
      <c r="C14" s="41">
        <v>44508</v>
      </c>
      <c r="D14" s="40"/>
      <c r="E14" s="38"/>
      <c r="F14" s="37">
        <v>0</v>
      </c>
      <c r="I14" s="130"/>
    </row>
    <row r="15" spans="1:9" x14ac:dyDescent="0.25">
      <c r="A15" s="129"/>
      <c r="B15" s="4"/>
      <c r="C15" s="41">
        <v>44510</v>
      </c>
      <c r="D15" s="40" t="s">
        <v>88</v>
      </c>
      <c r="E15" s="38"/>
      <c r="F15" s="37">
        <v>2</v>
      </c>
    </row>
    <row r="16" spans="1:9" x14ac:dyDescent="0.25">
      <c r="A16" s="129"/>
      <c r="B16" s="4"/>
      <c r="C16" s="41">
        <v>44515</v>
      </c>
      <c r="D16" s="40" t="s">
        <v>20</v>
      </c>
      <c r="E16" s="37">
        <v>2</v>
      </c>
      <c r="F16" s="37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16</v>
      </c>
      <c r="F21" s="9">
        <f>SUM(F8:F20)</f>
        <v>12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S&amp;P 500 PLN-Hedged Portfelowy FIZ (2021)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92" priority="9" rank="1"/>
  </conditionalFormatting>
  <conditionalFormatting sqref="D1">
    <cfRule type="top10" dxfId="191" priority="1" rank="1"/>
  </conditionalFormatting>
  <hyperlinks>
    <hyperlink ref="A1" location="'Spis treści'!A1" display="Spis treści" xr:uid="{00000000-0004-0000-7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5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5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 codeName="Arkusz73"/>
  <dimension ref="A1:I36"/>
  <sheetViews>
    <sheetView topLeftCell="B4" zoomScaleNormal="100" zoomScaleSheetLayoutView="160" workbookViewId="0">
      <selection activeCell="G22" sqref="G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202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203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44473</v>
      </c>
      <c r="D8" s="32" t="s">
        <v>6</v>
      </c>
      <c r="E8" s="33"/>
      <c r="F8" s="34"/>
    </row>
    <row r="9" spans="1:9" x14ac:dyDescent="0.25">
      <c r="A9" s="4"/>
      <c r="B9" s="4"/>
      <c r="C9" s="46">
        <v>44484</v>
      </c>
      <c r="D9" s="36"/>
      <c r="E9" s="37">
        <v>9</v>
      </c>
      <c r="F9" s="38"/>
    </row>
    <row r="10" spans="1:9" x14ac:dyDescent="0.25">
      <c r="A10" s="129"/>
      <c r="B10" s="4"/>
      <c r="C10" s="35">
        <v>44498</v>
      </c>
      <c r="D10" s="39"/>
      <c r="E10" s="38"/>
      <c r="F10" s="37">
        <v>10</v>
      </c>
    </row>
    <row r="11" spans="1:9" x14ac:dyDescent="0.25">
      <c r="A11" s="4"/>
      <c r="B11" s="4"/>
      <c r="C11" s="35">
        <v>44504</v>
      </c>
      <c r="D11" s="40"/>
      <c r="E11" s="37">
        <v>3</v>
      </c>
      <c r="F11" s="38"/>
    </row>
    <row r="12" spans="1:9" x14ac:dyDescent="0.25">
      <c r="A12" s="129"/>
      <c r="B12" s="4"/>
      <c r="C12" s="35">
        <v>44505</v>
      </c>
      <c r="D12" s="40"/>
      <c r="E12" s="38"/>
      <c r="F12" s="37">
        <v>1</v>
      </c>
    </row>
    <row r="13" spans="1:9" x14ac:dyDescent="0.25">
      <c r="A13" s="4"/>
      <c r="B13" s="4"/>
      <c r="C13" s="35">
        <v>44508</v>
      </c>
      <c r="D13" s="40"/>
      <c r="E13" s="37">
        <v>1</v>
      </c>
      <c r="F13" s="38"/>
    </row>
    <row r="14" spans="1:9" x14ac:dyDescent="0.25">
      <c r="A14" s="129"/>
      <c r="B14" s="4"/>
      <c r="C14" s="41">
        <v>44508</v>
      </c>
      <c r="D14" s="40"/>
      <c r="E14" s="38"/>
      <c r="F14" s="37">
        <v>0</v>
      </c>
      <c r="I14" s="130"/>
    </row>
    <row r="15" spans="1:9" x14ac:dyDescent="0.25">
      <c r="A15" s="129"/>
      <c r="B15" s="4"/>
      <c r="C15" s="41">
        <v>44510</v>
      </c>
      <c r="D15" s="40" t="s">
        <v>88</v>
      </c>
      <c r="E15" s="38"/>
      <c r="F15" s="37">
        <v>2</v>
      </c>
    </row>
    <row r="16" spans="1:9" x14ac:dyDescent="0.25">
      <c r="A16" s="129"/>
      <c r="B16" s="4"/>
      <c r="C16" s="41">
        <v>44515</v>
      </c>
      <c r="D16" s="40" t="s">
        <v>20</v>
      </c>
      <c r="E16" s="37">
        <v>2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15</v>
      </c>
      <c r="F21" s="9">
        <f>SUM(F8:F20)</f>
        <v>13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Nasdaq-100 PLN-Hedged Portfelowy FIZ (2021)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90" priority="9" rank="1"/>
  </conditionalFormatting>
  <conditionalFormatting sqref="D1">
    <cfRule type="top10" dxfId="189" priority="1" rank="1"/>
  </conditionalFormatting>
  <hyperlinks>
    <hyperlink ref="A1" location="'Spis treści'!A1" display="Spis treści" xr:uid="{00000000-0004-0000-7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6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6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72"/>
  <dimension ref="A1:I157"/>
  <sheetViews>
    <sheetView topLeftCell="A142" zoomScaleNormal="100" zoomScaleSheetLayoutView="160" workbookViewId="0">
      <selection activeCell="E155" sqref="E15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452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45427</v>
      </c>
      <c r="D8" s="32" t="s">
        <v>6</v>
      </c>
      <c r="E8" s="33"/>
      <c r="F8" s="34"/>
    </row>
    <row r="9" spans="1:9" x14ac:dyDescent="0.25">
      <c r="A9" s="4"/>
      <c r="B9" s="4"/>
      <c r="C9" s="46">
        <v>45441</v>
      </c>
      <c r="D9" s="36"/>
      <c r="E9" s="37">
        <v>10</v>
      </c>
      <c r="F9" s="38"/>
    </row>
    <row r="10" spans="1:9" x14ac:dyDescent="0.25">
      <c r="A10" s="4"/>
      <c r="B10" s="4"/>
      <c r="C10" s="35">
        <v>45455</v>
      </c>
      <c r="D10" s="39"/>
      <c r="E10" s="38"/>
      <c r="F10" s="37">
        <v>9</v>
      </c>
    </row>
    <row r="11" spans="1:9" x14ac:dyDescent="0.25">
      <c r="A11" s="4"/>
      <c r="B11" s="4"/>
      <c r="C11" s="35">
        <v>45462</v>
      </c>
      <c r="D11" s="40"/>
      <c r="E11" s="37">
        <v>5</v>
      </c>
      <c r="F11" s="38"/>
    </row>
    <row r="12" spans="1:9" x14ac:dyDescent="0.25">
      <c r="A12" s="129"/>
      <c r="B12" s="4"/>
      <c r="C12" s="35">
        <v>45475</v>
      </c>
      <c r="D12" s="40"/>
      <c r="E12" s="38"/>
      <c r="F12" s="37">
        <v>9</v>
      </c>
    </row>
    <row r="13" spans="1:9" x14ac:dyDescent="0.25">
      <c r="A13" s="4"/>
      <c r="B13" s="4"/>
      <c r="C13" s="35">
        <v>45481</v>
      </c>
      <c r="D13" s="40"/>
      <c r="E13" s="37">
        <v>4</v>
      </c>
      <c r="F13" s="38"/>
    </row>
    <row r="14" spans="1:9" x14ac:dyDescent="0.25">
      <c r="A14" s="129"/>
      <c r="B14" s="4"/>
      <c r="C14" s="41">
        <v>45489</v>
      </c>
      <c r="D14" s="40"/>
      <c r="E14" s="38"/>
      <c r="F14" s="38">
        <v>6</v>
      </c>
      <c r="I14" s="130"/>
    </row>
    <row r="15" spans="1:9" x14ac:dyDescent="0.25">
      <c r="A15" s="129"/>
      <c r="B15" s="4"/>
      <c r="C15" s="41">
        <v>45495</v>
      </c>
      <c r="D15" s="40"/>
      <c r="E15" s="38">
        <v>4</v>
      </c>
      <c r="F15" s="38"/>
    </row>
    <row r="16" spans="1:9" x14ac:dyDescent="0.25">
      <c r="A16" s="129"/>
      <c r="B16" s="4"/>
      <c r="C16" s="41">
        <v>45504</v>
      </c>
      <c r="D16" s="40"/>
      <c r="E16" s="38"/>
      <c r="F16" s="38">
        <v>7</v>
      </c>
    </row>
    <row r="17" spans="1:6" x14ac:dyDescent="0.25">
      <c r="A17" s="129"/>
      <c r="B17" s="4"/>
      <c r="C17" s="41">
        <v>45516</v>
      </c>
      <c r="D17" s="40"/>
      <c r="E17" s="38">
        <v>8</v>
      </c>
      <c r="F17" s="38"/>
    </row>
    <row r="18" spans="1:6" x14ac:dyDescent="0.25">
      <c r="A18" s="129"/>
      <c r="B18" s="4"/>
      <c r="C18" s="41">
        <v>45526</v>
      </c>
      <c r="D18" s="40"/>
      <c r="E18" s="38"/>
      <c r="F18" s="38">
        <v>7</v>
      </c>
    </row>
    <row r="19" spans="1:6" x14ac:dyDescent="0.25">
      <c r="A19" s="129"/>
      <c r="B19" s="4"/>
      <c r="C19" s="41">
        <v>45530</v>
      </c>
      <c r="D19" s="40"/>
      <c r="E19" s="38">
        <v>2</v>
      </c>
      <c r="F19" s="38"/>
    </row>
    <row r="20" spans="1:6" x14ac:dyDescent="0.25">
      <c r="A20" s="129"/>
      <c r="B20" s="4"/>
      <c r="C20" s="41">
        <v>45546</v>
      </c>
      <c r="D20" s="40"/>
      <c r="E20" s="38"/>
      <c r="F20" s="38">
        <v>12</v>
      </c>
    </row>
    <row r="21" spans="1:6" x14ac:dyDescent="0.25">
      <c r="A21" s="129"/>
      <c r="B21" s="4"/>
      <c r="C21" s="41">
        <v>45553</v>
      </c>
      <c r="D21" s="40" t="s">
        <v>20</v>
      </c>
      <c r="E21" s="38">
        <v>5</v>
      </c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38</v>
      </c>
      <c r="F27" s="9">
        <f>SUM(F8:F26)</f>
        <v>50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6.25" x14ac:dyDescent="0.4">
      <c r="A31" s="127" t="s">
        <v>23</v>
      </c>
      <c r="C31" s="2" t="str">
        <f>$C$2</f>
        <v>Kruk S.A.</v>
      </c>
    </row>
    <row r="32" spans="1:6" x14ac:dyDescent="0.25">
      <c r="B32" s="124" t="s">
        <v>109</v>
      </c>
      <c r="C32" s="13" t="s">
        <v>22</v>
      </c>
    </row>
    <row r="33" spans="2:6" ht="15.75" thickBot="1" x14ac:dyDescent="0.3"/>
    <row r="34" spans="2:6" ht="30" x14ac:dyDescent="0.25">
      <c r="C34" s="282" t="s">
        <v>2</v>
      </c>
      <c r="D34" s="29"/>
      <c r="E34" s="29" t="s">
        <v>3</v>
      </c>
      <c r="F34" s="29" t="s">
        <v>4</v>
      </c>
    </row>
    <row r="35" spans="2:6" ht="15.75" thickBot="1" x14ac:dyDescent="0.3">
      <c r="C35" s="283"/>
      <c r="D35" s="30"/>
      <c r="E35" s="284" t="s">
        <v>9</v>
      </c>
      <c r="F35" s="284"/>
    </row>
    <row r="36" spans="2:6" x14ac:dyDescent="0.25">
      <c r="C36" s="31">
        <v>45595</v>
      </c>
      <c r="D36" s="32" t="s">
        <v>6</v>
      </c>
      <c r="E36" s="33"/>
      <c r="F36" s="34"/>
    </row>
    <row r="37" spans="2:6" x14ac:dyDescent="0.25">
      <c r="C37" s="35">
        <v>45596</v>
      </c>
      <c r="D37" s="36" t="s">
        <v>20</v>
      </c>
      <c r="E37" s="37">
        <v>1</v>
      </c>
      <c r="F37" s="38"/>
    </row>
    <row r="38" spans="2:6" x14ac:dyDescent="0.25">
      <c r="C38" s="41"/>
      <c r="D38" s="40"/>
      <c r="E38" s="38"/>
      <c r="F38" s="37"/>
    </row>
    <row r="39" spans="2:6" x14ac:dyDescent="0.25">
      <c r="C39" s="24"/>
      <c r="D39" s="25"/>
      <c r="E39" s="26"/>
      <c r="F39" s="26"/>
    </row>
    <row r="40" spans="2:6" x14ac:dyDescent="0.25">
      <c r="C40" s="9" t="s">
        <v>8</v>
      </c>
      <c r="D40" s="9"/>
      <c r="E40" s="62">
        <f>SUM(E36:E39)</f>
        <v>1</v>
      </c>
      <c r="F40" s="62">
        <f>SUM(F36:F39)</f>
        <v>0</v>
      </c>
    </row>
    <row r="45" spans="2:6" ht="21" x14ac:dyDescent="0.35">
      <c r="C45" s="2" t="str">
        <f>$C$2</f>
        <v>Kruk S.A.</v>
      </c>
    </row>
    <row r="46" spans="2:6" x14ac:dyDescent="0.25">
      <c r="B46" s="124" t="s">
        <v>109</v>
      </c>
      <c r="C46" s="13" t="s">
        <v>27</v>
      </c>
    </row>
    <row r="47" spans="2:6" ht="15.75" thickBot="1" x14ac:dyDescent="0.3"/>
    <row r="48" spans="2:6" ht="30" x14ac:dyDescent="0.25">
      <c r="C48" s="290" t="s">
        <v>2</v>
      </c>
      <c r="D48" s="29"/>
      <c r="E48" s="29" t="s">
        <v>3</v>
      </c>
      <c r="F48" s="29" t="s">
        <v>4</v>
      </c>
    </row>
    <row r="49" spans="2:6" ht="15.75" thickBot="1" x14ac:dyDescent="0.3">
      <c r="C49" s="291"/>
      <c r="D49" s="30"/>
      <c r="E49" s="292" t="s">
        <v>9</v>
      </c>
      <c r="F49" s="292"/>
    </row>
    <row r="50" spans="2:6" ht="15.75" thickBot="1" x14ac:dyDescent="0.3">
      <c r="C50" s="209">
        <v>45642</v>
      </c>
      <c r="D50" s="32" t="s">
        <v>6</v>
      </c>
      <c r="E50" s="33"/>
      <c r="F50" s="34"/>
    </row>
    <row r="51" spans="2:6" x14ac:dyDescent="0.25">
      <c r="C51" s="209">
        <v>45642</v>
      </c>
      <c r="D51" s="36" t="s">
        <v>20</v>
      </c>
      <c r="E51" s="37">
        <v>1</v>
      </c>
      <c r="F51" s="38"/>
    </row>
    <row r="52" spans="2:6" x14ac:dyDescent="0.25">
      <c r="C52" s="41"/>
      <c r="D52" s="40"/>
      <c r="E52" s="38"/>
      <c r="F52" s="37"/>
    </row>
    <row r="53" spans="2:6" x14ac:dyDescent="0.25">
      <c r="C53" s="24"/>
      <c r="D53" s="25"/>
      <c r="E53" s="26"/>
      <c r="F53" s="26"/>
    </row>
    <row r="54" spans="2:6" x14ac:dyDescent="0.25">
      <c r="C54" s="9" t="s">
        <v>8</v>
      </c>
      <c r="D54" s="9"/>
      <c r="E54" s="62">
        <f>SUM(E50:E53)</f>
        <v>1</v>
      </c>
      <c r="F54" s="62">
        <f>SUM(F50:F53)</f>
        <v>0</v>
      </c>
    </row>
    <row r="57" spans="2:6" ht="21" x14ac:dyDescent="0.35">
      <c r="C57" s="2" t="str">
        <f>$C$2</f>
        <v>Kruk S.A.</v>
      </c>
    </row>
    <row r="58" spans="2:6" x14ac:dyDescent="0.25">
      <c r="B58" s="124" t="s">
        <v>109</v>
      </c>
      <c r="C58" s="13" t="s">
        <v>28</v>
      </c>
    </row>
    <row r="59" spans="2:6" ht="15.75" thickBot="1" x14ac:dyDescent="0.3"/>
    <row r="60" spans="2:6" ht="30" x14ac:dyDescent="0.25">
      <c r="C60" s="293" t="s">
        <v>2</v>
      </c>
      <c r="D60" s="29"/>
      <c r="E60" s="29" t="s">
        <v>3</v>
      </c>
      <c r="F60" s="29" t="s">
        <v>4</v>
      </c>
    </row>
    <row r="61" spans="2:6" ht="15.75" thickBot="1" x14ac:dyDescent="0.3">
      <c r="C61" s="294"/>
      <c r="D61" s="30"/>
      <c r="E61" s="295" t="s">
        <v>9</v>
      </c>
      <c r="F61" s="295"/>
    </row>
    <row r="62" spans="2:6" ht="15.75" thickBot="1" x14ac:dyDescent="0.3">
      <c r="C62" s="209">
        <v>45674</v>
      </c>
      <c r="D62" s="32" t="s">
        <v>6</v>
      </c>
      <c r="E62" s="33"/>
      <c r="F62" s="34"/>
    </row>
    <row r="63" spans="2:6" x14ac:dyDescent="0.25">
      <c r="C63" s="209">
        <v>45678</v>
      </c>
      <c r="D63" s="36" t="s">
        <v>20</v>
      </c>
      <c r="E63" s="37">
        <v>2</v>
      </c>
      <c r="F63" s="38"/>
    </row>
    <row r="64" spans="2:6" x14ac:dyDescent="0.25">
      <c r="C64" s="41"/>
      <c r="D64" s="40"/>
      <c r="E64" s="38"/>
      <c r="F64" s="37"/>
    </row>
    <row r="65" spans="2:6" x14ac:dyDescent="0.25">
      <c r="C65" s="24"/>
      <c r="D65" s="25"/>
      <c r="E65" s="26"/>
      <c r="F65" s="26"/>
    </row>
    <row r="66" spans="2:6" x14ac:dyDescent="0.25">
      <c r="C66" s="9" t="s">
        <v>8</v>
      </c>
      <c r="D66" s="9"/>
      <c r="E66" s="62">
        <f>SUM(E62:E65)</f>
        <v>2</v>
      </c>
      <c r="F66" s="62">
        <f>SUM(F62:F65)</f>
        <v>0</v>
      </c>
    </row>
    <row r="70" spans="2:6" ht="21" x14ac:dyDescent="0.35">
      <c r="C70" s="2" t="str">
        <f>$C$2</f>
        <v>Kruk S.A.</v>
      </c>
    </row>
    <row r="71" spans="2:6" x14ac:dyDescent="0.25">
      <c r="B71" s="124" t="s">
        <v>109</v>
      </c>
      <c r="C71" s="13" t="s">
        <v>29</v>
      </c>
    </row>
    <row r="72" spans="2:6" ht="15.75" thickBot="1" x14ac:dyDescent="0.3"/>
    <row r="73" spans="2:6" ht="30" x14ac:dyDescent="0.25">
      <c r="C73" s="296" t="s">
        <v>2</v>
      </c>
      <c r="D73" s="29"/>
      <c r="E73" s="29" t="s">
        <v>3</v>
      </c>
      <c r="F73" s="29" t="s">
        <v>4</v>
      </c>
    </row>
    <row r="74" spans="2:6" ht="15.75" thickBot="1" x14ac:dyDescent="0.3">
      <c r="C74" s="297"/>
      <c r="D74" s="30"/>
      <c r="E74" s="298" t="s">
        <v>9</v>
      </c>
      <c r="F74" s="298"/>
    </row>
    <row r="75" spans="2:6" ht="15.75" thickBot="1" x14ac:dyDescent="0.3">
      <c r="C75" s="209">
        <v>45716</v>
      </c>
      <c r="D75" s="32" t="s">
        <v>6</v>
      </c>
      <c r="E75" s="33"/>
      <c r="F75" s="34"/>
    </row>
    <row r="76" spans="2:6" x14ac:dyDescent="0.25">
      <c r="C76" s="209">
        <v>45720</v>
      </c>
      <c r="D76" s="36" t="s">
        <v>20</v>
      </c>
      <c r="E76" s="37">
        <v>2</v>
      </c>
      <c r="F76" s="38"/>
    </row>
    <row r="77" spans="2:6" x14ac:dyDescent="0.25">
      <c r="C77" s="41"/>
      <c r="D77" s="40"/>
      <c r="E77" s="38"/>
      <c r="F77" s="37"/>
    </row>
    <row r="78" spans="2:6" x14ac:dyDescent="0.25">
      <c r="C78" s="24"/>
      <c r="D78" s="25"/>
      <c r="E78" s="26"/>
      <c r="F78" s="26"/>
    </row>
    <row r="79" spans="2:6" x14ac:dyDescent="0.25">
      <c r="C79" s="9" t="s">
        <v>8</v>
      </c>
      <c r="D79" s="9"/>
      <c r="E79" s="62">
        <f>SUM(E75:E78)</f>
        <v>2</v>
      </c>
      <c r="F79" s="62">
        <f>SUM(F75:F78)</f>
        <v>0</v>
      </c>
    </row>
    <row r="83" spans="2:6" ht="21" x14ac:dyDescent="0.35">
      <c r="C83" s="2" t="str">
        <f>$C$2</f>
        <v>Kruk S.A.</v>
      </c>
    </row>
    <row r="84" spans="2:6" x14ac:dyDescent="0.25">
      <c r="B84" s="124" t="s">
        <v>109</v>
      </c>
      <c r="C84" s="13" t="s">
        <v>123</v>
      </c>
    </row>
    <row r="85" spans="2:6" ht="15.75" thickBot="1" x14ac:dyDescent="0.3"/>
    <row r="86" spans="2:6" ht="30" x14ac:dyDescent="0.25">
      <c r="C86" s="300" t="s">
        <v>2</v>
      </c>
      <c r="D86" s="29"/>
      <c r="E86" s="29" t="s">
        <v>3</v>
      </c>
      <c r="F86" s="29" t="s">
        <v>4</v>
      </c>
    </row>
    <row r="87" spans="2:6" ht="15.75" thickBot="1" x14ac:dyDescent="0.3">
      <c r="C87" s="301"/>
      <c r="D87" s="30"/>
      <c r="E87" s="302" t="s">
        <v>9</v>
      </c>
      <c r="F87" s="302"/>
    </row>
    <row r="88" spans="2:6" ht="15.75" thickBot="1" x14ac:dyDescent="0.3">
      <c r="C88" s="209">
        <v>45722</v>
      </c>
      <c r="D88" s="32" t="s">
        <v>6</v>
      </c>
      <c r="E88" s="33"/>
      <c r="F88" s="34"/>
    </row>
    <row r="89" spans="2:6" x14ac:dyDescent="0.25">
      <c r="C89" s="209">
        <v>45727</v>
      </c>
      <c r="D89" s="36" t="s">
        <v>20</v>
      </c>
      <c r="E89" s="37">
        <v>3</v>
      </c>
      <c r="F89" s="38"/>
    </row>
    <row r="90" spans="2:6" x14ac:dyDescent="0.25">
      <c r="C90" s="41"/>
      <c r="D90" s="40"/>
      <c r="E90" s="38"/>
      <c r="F90" s="37"/>
    </row>
    <row r="91" spans="2:6" x14ac:dyDescent="0.25">
      <c r="C91" s="24"/>
      <c r="D91" s="25"/>
      <c r="E91" s="26"/>
      <c r="F91" s="26"/>
    </row>
    <row r="92" spans="2:6" x14ac:dyDescent="0.25">
      <c r="C92" s="9" t="s">
        <v>8</v>
      </c>
      <c r="D92" s="9"/>
      <c r="E92" s="62">
        <f>SUM(E88:E91)</f>
        <v>3</v>
      </c>
      <c r="F92" s="62">
        <f>SUM(F88:F91)</f>
        <v>0</v>
      </c>
    </row>
    <row r="97" spans="2:6" ht="21" x14ac:dyDescent="0.35">
      <c r="C97" s="2" t="str">
        <f>$C$2</f>
        <v>Kruk S.A.</v>
      </c>
    </row>
    <row r="98" spans="2:6" x14ac:dyDescent="0.25">
      <c r="B98" s="124" t="s">
        <v>109</v>
      </c>
      <c r="C98" s="13" t="s">
        <v>133</v>
      </c>
    </row>
    <row r="99" spans="2:6" ht="15.75" thickBot="1" x14ac:dyDescent="0.3"/>
    <row r="100" spans="2:6" ht="30" x14ac:dyDescent="0.25">
      <c r="C100" s="303" t="s">
        <v>2</v>
      </c>
      <c r="D100" s="29"/>
      <c r="E100" s="29" t="s">
        <v>3</v>
      </c>
      <c r="F100" s="29" t="s">
        <v>4</v>
      </c>
    </row>
    <row r="101" spans="2:6" ht="15.75" thickBot="1" x14ac:dyDescent="0.3">
      <c r="C101" s="304"/>
      <c r="D101" s="30"/>
      <c r="E101" s="305" t="s">
        <v>9</v>
      </c>
      <c r="F101" s="305"/>
    </row>
    <row r="102" spans="2:6" ht="15.75" thickBot="1" x14ac:dyDescent="0.3">
      <c r="C102" s="209">
        <v>45744</v>
      </c>
      <c r="D102" s="32" t="s">
        <v>6</v>
      </c>
      <c r="E102" s="33"/>
      <c r="F102" s="34"/>
    </row>
    <row r="103" spans="2:6" x14ac:dyDescent="0.25">
      <c r="C103" s="209">
        <v>45747</v>
      </c>
      <c r="D103" s="36" t="s">
        <v>20</v>
      </c>
      <c r="E103" s="37">
        <v>1</v>
      </c>
      <c r="F103" s="38"/>
    </row>
    <row r="104" spans="2:6" x14ac:dyDescent="0.25">
      <c r="C104" s="41"/>
      <c r="D104" s="40"/>
      <c r="E104" s="38"/>
      <c r="F104" s="37"/>
    </row>
    <row r="105" spans="2:6" x14ac:dyDescent="0.25">
      <c r="C105" s="24"/>
      <c r="D105" s="25"/>
      <c r="E105" s="26"/>
      <c r="F105" s="26"/>
    </row>
    <row r="106" spans="2:6" x14ac:dyDescent="0.25">
      <c r="C106" s="9" t="s">
        <v>8</v>
      </c>
      <c r="D106" s="9"/>
      <c r="E106" s="62">
        <f>SUM(E102:E105)</f>
        <v>1</v>
      </c>
      <c r="F106" s="62">
        <f>SUM(F102:F105)</f>
        <v>0</v>
      </c>
    </row>
    <row r="111" spans="2:6" ht="21" x14ac:dyDescent="0.35">
      <c r="C111" s="2" t="str">
        <f>$C$2</f>
        <v>Kruk S.A.</v>
      </c>
    </row>
    <row r="112" spans="2:6" x14ac:dyDescent="0.25">
      <c r="B112" s="124" t="s">
        <v>109</v>
      </c>
      <c r="C112" s="13" t="s">
        <v>186</v>
      </c>
    </row>
    <row r="113" spans="2:6" ht="15.75" thickBot="1" x14ac:dyDescent="0.3"/>
    <row r="114" spans="2:6" ht="30" x14ac:dyDescent="0.25">
      <c r="C114" s="306" t="s">
        <v>2</v>
      </c>
      <c r="D114" s="29"/>
      <c r="E114" s="29" t="s">
        <v>3</v>
      </c>
      <c r="F114" s="29" t="s">
        <v>4</v>
      </c>
    </row>
    <row r="115" spans="2:6" ht="15.75" thickBot="1" x14ac:dyDescent="0.3">
      <c r="C115" s="307"/>
      <c r="D115" s="30"/>
      <c r="E115" s="308" t="s">
        <v>9</v>
      </c>
      <c r="F115" s="308"/>
    </row>
    <row r="116" spans="2:6" ht="15.75" thickBot="1" x14ac:dyDescent="0.3">
      <c r="C116" s="209">
        <v>45806</v>
      </c>
      <c r="D116" s="32" t="s">
        <v>6</v>
      </c>
      <c r="E116" s="33"/>
      <c r="F116" s="34"/>
    </row>
    <row r="117" spans="2:6" x14ac:dyDescent="0.25">
      <c r="C117" s="209">
        <v>45783</v>
      </c>
      <c r="D117" s="36" t="s">
        <v>20</v>
      </c>
      <c r="E117" s="37">
        <v>4</v>
      </c>
      <c r="F117" s="38"/>
    </row>
    <row r="118" spans="2:6" x14ac:dyDescent="0.25">
      <c r="C118" s="41"/>
      <c r="D118" s="40"/>
      <c r="E118" s="38"/>
      <c r="F118" s="37"/>
    </row>
    <row r="119" spans="2:6" x14ac:dyDescent="0.25">
      <c r="C119" s="24"/>
      <c r="D119" s="25"/>
      <c r="E119" s="26"/>
      <c r="F119" s="26"/>
    </row>
    <row r="120" spans="2:6" x14ac:dyDescent="0.25">
      <c r="C120" s="9" t="s">
        <v>8</v>
      </c>
      <c r="D120" s="9"/>
      <c r="E120" s="62">
        <f>SUM(E116:E119)</f>
        <v>4</v>
      </c>
      <c r="F120" s="62">
        <f>SUM(F116:F119)</f>
        <v>0</v>
      </c>
    </row>
    <row r="123" spans="2:6" ht="21" x14ac:dyDescent="0.35">
      <c r="C123" s="2" t="str">
        <f>$C$2</f>
        <v>Kruk S.A.</v>
      </c>
    </row>
    <row r="124" spans="2:6" x14ac:dyDescent="0.25">
      <c r="B124" s="124" t="s">
        <v>109</v>
      </c>
      <c r="C124" s="13" t="s">
        <v>187</v>
      </c>
    </row>
    <row r="125" spans="2:6" ht="15.75" thickBot="1" x14ac:dyDescent="0.3"/>
    <row r="126" spans="2:6" ht="30" x14ac:dyDescent="0.25">
      <c r="C126" s="309" t="s">
        <v>2</v>
      </c>
      <c r="D126" s="29"/>
      <c r="E126" s="29" t="s">
        <v>3</v>
      </c>
      <c r="F126" s="29" t="s">
        <v>4</v>
      </c>
    </row>
    <row r="127" spans="2:6" ht="15.75" thickBot="1" x14ac:dyDescent="0.3">
      <c r="C127" s="310"/>
      <c r="D127" s="30"/>
      <c r="E127" s="311" t="s">
        <v>9</v>
      </c>
      <c r="F127" s="311"/>
    </row>
    <row r="128" spans="2:6" ht="15.75" thickBot="1" x14ac:dyDescent="0.3">
      <c r="C128" s="209">
        <v>45811</v>
      </c>
      <c r="D128" s="32" t="s">
        <v>6</v>
      </c>
      <c r="E128" s="33"/>
      <c r="F128" s="34"/>
    </row>
    <row r="129" spans="2:6" x14ac:dyDescent="0.25">
      <c r="C129" s="209">
        <v>45814</v>
      </c>
      <c r="D129" s="36" t="s">
        <v>20</v>
      </c>
      <c r="E129" s="37">
        <v>3</v>
      </c>
      <c r="F129" s="38"/>
    </row>
    <row r="130" spans="2:6" x14ac:dyDescent="0.25">
      <c r="C130" s="41"/>
      <c r="D130" s="40"/>
      <c r="E130" s="38"/>
      <c r="F130" s="37"/>
    </row>
    <row r="131" spans="2:6" x14ac:dyDescent="0.25">
      <c r="C131" s="24"/>
      <c r="D131" s="25"/>
      <c r="E131" s="26"/>
      <c r="F131" s="26"/>
    </row>
    <row r="132" spans="2:6" x14ac:dyDescent="0.25">
      <c r="C132" s="9" t="s">
        <v>8</v>
      </c>
      <c r="D132" s="9"/>
      <c r="E132" s="62">
        <f>SUM(E128:E131)</f>
        <v>3</v>
      </c>
      <c r="F132" s="62">
        <f>SUM(F128:F131)</f>
        <v>0</v>
      </c>
    </row>
    <row r="135" spans="2:6" ht="21" x14ac:dyDescent="0.35">
      <c r="C135" s="2" t="str">
        <f>$C$2</f>
        <v>Kruk S.A.</v>
      </c>
    </row>
    <row r="136" spans="2:6" x14ac:dyDescent="0.25">
      <c r="B136" s="124" t="s">
        <v>109</v>
      </c>
      <c r="C136" s="13" t="s">
        <v>225</v>
      </c>
    </row>
    <row r="137" spans="2:6" ht="15.75" thickBot="1" x14ac:dyDescent="0.3"/>
    <row r="138" spans="2:6" ht="30" x14ac:dyDescent="0.25">
      <c r="C138" s="312" t="s">
        <v>2</v>
      </c>
      <c r="D138" s="29"/>
      <c r="E138" s="29" t="s">
        <v>3</v>
      </c>
      <c r="F138" s="29" t="s">
        <v>4</v>
      </c>
    </row>
    <row r="139" spans="2:6" ht="15.75" thickBot="1" x14ac:dyDescent="0.3">
      <c r="C139" s="313"/>
      <c r="D139" s="30"/>
      <c r="E139" s="314" t="s">
        <v>9</v>
      </c>
      <c r="F139" s="314"/>
    </row>
    <row r="140" spans="2:6" ht="15.75" thickBot="1" x14ac:dyDescent="0.3">
      <c r="C140" s="209">
        <v>45833</v>
      </c>
      <c r="D140" s="32" t="s">
        <v>6</v>
      </c>
      <c r="E140" s="33"/>
      <c r="F140" s="34"/>
    </row>
    <row r="141" spans="2:6" x14ac:dyDescent="0.25">
      <c r="C141" s="209">
        <v>45835</v>
      </c>
      <c r="D141" s="36" t="s">
        <v>20</v>
      </c>
      <c r="E141" s="37">
        <v>2</v>
      </c>
      <c r="F141" s="38"/>
    </row>
    <row r="142" spans="2:6" x14ac:dyDescent="0.25">
      <c r="C142" s="41"/>
      <c r="D142" s="40"/>
      <c r="E142" s="38"/>
      <c r="F142" s="37"/>
    </row>
    <row r="143" spans="2:6" x14ac:dyDescent="0.25">
      <c r="C143" s="24"/>
      <c r="D143" s="25"/>
      <c r="E143" s="26"/>
      <c r="F143" s="26"/>
    </row>
    <row r="144" spans="2:6" x14ac:dyDescent="0.25">
      <c r="C144" s="9" t="s">
        <v>8</v>
      </c>
      <c r="D144" s="9"/>
      <c r="E144" s="62">
        <f>SUM(E140:E143)</f>
        <v>2</v>
      </c>
      <c r="F144" s="62">
        <f>SUM(F140:F143)</f>
        <v>0</v>
      </c>
    </row>
    <row r="148" spans="2:6" ht="21" x14ac:dyDescent="0.35">
      <c r="C148" s="2" t="str">
        <f>$C$2</f>
        <v>Kruk S.A.</v>
      </c>
    </row>
    <row r="149" spans="2:6" x14ac:dyDescent="0.25">
      <c r="B149" s="124" t="s">
        <v>109</v>
      </c>
      <c r="C149" s="13" t="s">
        <v>317</v>
      </c>
    </row>
    <row r="150" spans="2:6" ht="15.75" thickBot="1" x14ac:dyDescent="0.3"/>
    <row r="151" spans="2:6" ht="30" x14ac:dyDescent="0.25">
      <c r="C151" s="316" t="s">
        <v>2</v>
      </c>
      <c r="D151" s="29"/>
      <c r="E151" s="29" t="s">
        <v>3</v>
      </c>
      <c r="F151" s="29" t="s">
        <v>4</v>
      </c>
    </row>
    <row r="152" spans="2:6" ht="15.75" thickBot="1" x14ac:dyDescent="0.3">
      <c r="C152" s="317"/>
      <c r="D152" s="30"/>
      <c r="E152" s="318" t="s">
        <v>9</v>
      </c>
      <c r="F152" s="318"/>
    </row>
    <row r="153" spans="2:6" ht="15.75" thickBot="1" x14ac:dyDescent="0.3">
      <c r="C153" s="209">
        <v>45896</v>
      </c>
      <c r="D153" s="32" t="s">
        <v>6</v>
      </c>
      <c r="E153" s="33"/>
      <c r="F153" s="34"/>
    </row>
    <row r="154" spans="2:6" x14ac:dyDescent="0.25">
      <c r="C154" s="209">
        <v>45902</v>
      </c>
      <c r="D154" s="36" t="s">
        <v>20</v>
      </c>
      <c r="E154" s="37">
        <v>4</v>
      </c>
      <c r="F154" s="38"/>
    </row>
    <row r="155" spans="2:6" x14ac:dyDescent="0.25">
      <c r="C155" s="41"/>
      <c r="D155" s="40"/>
      <c r="E155" s="38"/>
      <c r="F155" s="37"/>
    </row>
    <row r="156" spans="2:6" x14ac:dyDescent="0.25">
      <c r="C156" s="24"/>
      <c r="D156" s="25"/>
      <c r="E156" s="26"/>
      <c r="F156" s="26"/>
    </row>
    <row r="157" spans="2:6" x14ac:dyDescent="0.25">
      <c r="C157" s="9" t="s">
        <v>8</v>
      </c>
      <c r="D157" s="9"/>
      <c r="E157" s="62">
        <f>SUM(E153:E156)</f>
        <v>4</v>
      </c>
      <c r="F157" s="62">
        <f>SUM(F153:F156)</f>
        <v>0</v>
      </c>
    </row>
  </sheetData>
  <mergeCells count="2">
    <mergeCell ref="C6:C7"/>
    <mergeCell ref="E7:F7"/>
  </mergeCells>
  <conditionalFormatting sqref="C1:C30 C41:C44 C55:C56 C67:C69 C80:C82 C93:C96 C107:C110 C121:C122 C133:C134 C145:C147 C158:C1048576">
    <cfRule type="top10" dxfId="708" priority="12" rank="1"/>
  </conditionalFormatting>
  <conditionalFormatting sqref="D1">
    <cfRule type="top10" dxfId="707" priority="11" rank="1"/>
  </conditionalFormatting>
  <conditionalFormatting sqref="C31:C40">
    <cfRule type="top10" dxfId="706" priority="10" rank="1"/>
  </conditionalFormatting>
  <conditionalFormatting sqref="C45:C54">
    <cfRule type="top10" dxfId="705" priority="9" rank="1"/>
  </conditionalFormatting>
  <conditionalFormatting sqref="C57:C66">
    <cfRule type="top10" dxfId="704" priority="8" rank="1"/>
  </conditionalFormatting>
  <conditionalFormatting sqref="C70:C79">
    <cfRule type="top10" dxfId="703" priority="7" rank="1"/>
  </conditionalFormatting>
  <conditionalFormatting sqref="C83:C92">
    <cfRule type="top10" dxfId="702" priority="6" rank="1"/>
  </conditionalFormatting>
  <conditionalFormatting sqref="C97:C106">
    <cfRule type="top10" dxfId="701" priority="5" rank="1"/>
  </conditionalFormatting>
  <conditionalFormatting sqref="C111:C120">
    <cfRule type="top10" dxfId="700" priority="4" rank="1"/>
  </conditionalFormatting>
  <conditionalFormatting sqref="C123:C132">
    <cfRule type="top10" dxfId="699" priority="3" rank="1"/>
  </conditionalFormatting>
  <conditionalFormatting sqref="C135:C144">
    <cfRule type="top10" dxfId="698" priority="2" rank="1"/>
  </conditionalFormatting>
  <conditionalFormatting sqref="C148:C157">
    <cfRule type="top10" dxfId="697" priority="1" rank="1"/>
  </conditionalFormatting>
  <hyperlinks>
    <hyperlink ref="A1" location="'Spis treści'!A1" display="Spis treści" xr:uid="{00000000-0004-0000-0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B00-000000000000}">
          <x14:formula1>
            <xm:f>'H:\BAZY KNF\statystyki postępowań\[NIEPUBLIKOWANE Statystyka Wewnętrzna-2.xlsm]Zdarzenia'!#REF!</xm:f>
          </x14:formula1>
          <xm:sqref>E28:F28 D2:D30 D41:D44 D55:D56 D67:D69 D80:D82 D93:D96 D107:D110 D121:D122 D133:D134 D145:D147 D158:D1048576</xm:sqref>
        </x14:dataValidation>
        <x14:dataValidation type="list" allowBlank="1" showInputMessage="1" showErrorMessage="1" xr:uid="{00000000-0002-0000-0B00-000001000000}">
          <x14:formula1>
            <xm:f>'H:\BAZY KNF\statystyki postępowań\[NIEPUBLIKOWANE Statystyka Wewnętrzna-2.xlsm]Zdarzenia'!#REF!</xm:f>
          </x14:formula1>
          <xm:sqref>B3</xm:sqref>
        </x14:dataValidation>
        <x14:dataValidation type="list" allowBlank="1" showInputMessage="1" showErrorMessage="1" xr:uid="{00000000-0002-0000-0B00-000002000000}">
          <x14:formula1>
            <xm:f>Zdarzenia!$A$2:$A$7</xm:f>
          </x14:formula1>
          <xm:sqref>D31:D40 D45:D54 D57:D66 D70:D79 D83:D92 D97:D106 D111:D120 D123:D132 D135:D144 D148:D157</xm:sqref>
        </x14:dataValidation>
        <x14:dataValidation type="list" allowBlank="1" showInputMessage="1" showErrorMessage="1" xr:uid="{00000000-0002-0000-0B00-000003000000}">
          <x14:formula1>
            <xm:f>Zdarzenia!$A$13:$A$17</xm:f>
          </x14:formula1>
          <xm:sqref>B32 B46 B58 B71 B84 B98 B112 B124 B136 B149</xm:sqref>
        </x14:dataValidation>
      </x14:dataValidations>
    </ext>
  </extLst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 codeName="Arkusz72"/>
  <dimension ref="A1:I47"/>
  <sheetViews>
    <sheetView topLeftCell="B7" zoomScaleNormal="100" zoomScaleSheetLayoutView="160" workbookViewId="0">
      <selection activeCell="G24" sqref="G2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200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201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44470</v>
      </c>
      <c r="D8" s="32" t="s">
        <v>6</v>
      </c>
      <c r="E8" s="33"/>
      <c r="F8" s="34"/>
    </row>
    <row r="9" spans="1:9" x14ac:dyDescent="0.25">
      <c r="A9" s="4"/>
      <c r="B9" s="4"/>
      <c r="C9" s="46">
        <v>44483</v>
      </c>
      <c r="D9" s="36"/>
      <c r="E9" s="37">
        <v>9</v>
      </c>
      <c r="F9" s="38"/>
    </row>
    <row r="10" spans="1:9" x14ac:dyDescent="0.25">
      <c r="A10" s="129"/>
      <c r="B10" s="4"/>
      <c r="C10" s="35">
        <v>44497</v>
      </c>
      <c r="D10" s="39"/>
      <c r="E10" s="38"/>
      <c r="F10" s="37">
        <v>10</v>
      </c>
    </row>
    <row r="11" spans="1:9" x14ac:dyDescent="0.25">
      <c r="A11" s="4"/>
      <c r="B11" s="4"/>
      <c r="C11" s="35">
        <v>44515</v>
      </c>
      <c r="D11" s="40"/>
      <c r="E11" s="37">
        <v>10</v>
      </c>
      <c r="F11" s="38"/>
    </row>
    <row r="12" spans="1:9" x14ac:dyDescent="0.25">
      <c r="A12" s="129"/>
      <c r="B12" s="4"/>
      <c r="C12" s="35">
        <v>44529</v>
      </c>
      <c r="D12" s="40"/>
      <c r="E12" s="38"/>
      <c r="F12" s="37">
        <v>10</v>
      </c>
    </row>
    <row r="13" spans="1:9" x14ac:dyDescent="0.25">
      <c r="A13" s="4"/>
      <c r="B13" s="4"/>
      <c r="C13" s="35">
        <v>44543</v>
      </c>
      <c r="D13" s="40"/>
      <c r="E13" s="37">
        <v>10</v>
      </c>
      <c r="F13" s="38"/>
    </row>
    <row r="14" spans="1:9" x14ac:dyDescent="0.25">
      <c r="A14" s="129"/>
      <c r="B14" s="4"/>
      <c r="C14" s="41">
        <v>44550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44564</v>
      </c>
      <c r="D15" s="40"/>
      <c r="E15" s="37">
        <v>10</v>
      </c>
      <c r="F15" s="38"/>
    </row>
    <row r="16" spans="1:9" x14ac:dyDescent="0.25">
      <c r="A16" s="129"/>
      <c r="B16" s="4"/>
      <c r="C16" s="41">
        <v>44566</v>
      </c>
      <c r="D16" s="40"/>
      <c r="E16" s="38"/>
      <c r="F16" s="38">
        <v>2</v>
      </c>
    </row>
    <row r="17" spans="1:6" x14ac:dyDescent="0.25">
      <c r="A17" s="129"/>
      <c r="B17" s="4"/>
      <c r="C17" s="41">
        <v>44575</v>
      </c>
      <c r="D17" s="40"/>
      <c r="E17" s="38">
        <v>6</v>
      </c>
      <c r="F17" s="38"/>
    </row>
    <row r="18" spans="1:6" x14ac:dyDescent="0.25">
      <c r="A18" s="129"/>
      <c r="B18" s="4"/>
      <c r="C18" s="41">
        <v>44586</v>
      </c>
      <c r="D18" s="40"/>
      <c r="E18" s="38"/>
      <c r="F18" s="38">
        <v>7</v>
      </c>
    </row>
    <row r="19" spans="1:6" x14ac:dyDescent="0.25">
      <c r="A19" s="129"/>
      <c r="B19" s="4"/>
      <c r="C19" s="41">
        <v>44587</v>
      </c>
      <c r="D19" s="40"/>
      <c r="E19" s="38">
        <v>1</v>
      </c>
      <c r="F19" s="38"/>
    </row>
    <row r="20" spans="1:6" x14ac:dyDescent="0.25">
      <c r="A20" s="129"/>
      <c r="B20" s="4"/>
      <c r="C20" s="41">
        <v>44588</v>
      </c>
      <c r="D20" s="40"/>
      <c r="E20" s="38"/>
      <c r="F20" s="38">
        <v>1</v>
      </c>
    </row>
    <row r="21" spans="1:6" x14ac:dyDescent="0.25">
      <c r="A21" s="4"/>
      <c r="B21" s="13"/>
      <c r="C21" s="41">
        <v>44588</v>
      </c>
      <c r="D21" s="40" t="s">
        <v>20</v>
      </c>
      <c r="E21" s="38">
        <v>0</v>
      </c>
      <c r="F21" s="38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9">
        <f>SUM(E8:E22)</f>
        <v>46</v>
      </c>
      <c r="F23" s="9">
        <f>SUM(F8:F22)</f>
        <v>35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C27" s="2" t="str">
        <f>$C$2</f>
        <v>Polenergia SA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44658</v>
      </c>
      <c r="D32" s="32" t="s">
        <v>6</v>
      </c>
      <c r="E32" s="33"/>
      <c r="F32" s="34"/>
    </row>
    <row r="33" spans="1:6" x14ac:dyDescent="0.25">
      <c r="C33" s="35">
        <v>44658</v>
      </c>
      <c r="D33" s="36" t="s">
        <v>20</v>
      </c>
      <c r="E33" s="37">
        <v>0</v>
      </c>
      <c r="F33" s="38"/>
    </row>
    <row r="34" spans="1:6" x14ac:dyDescent="0.25">
      <c r="C34" s="41"/>
      <c r="D34" s="40"/>
      <c r="E34" s="38"/>
      <c r="F34" s="37"/>
    </row>
    <row r="35" spans="1:6" x14ac:dyDescent="0.25">
      <c r="C35" s="24"/>
      <c r="D35" s="25"/>
      <c r="E35" s="26"/>
      <c r="F35" s="26"/>
    </row>
    <row r="36" spans="1:6" x14ac:dyDescent="0.25">
      <c r="C36" s="9" t="s">
        <v>8</v>
      </c>
      <c r="D36" s="9"/>
      <c r="E36" s="62">
        <f>SUM(E32:E35)</f>
        <v>0</v>
      </c>
      <c r="F36" s="62">
        <f>SUM(F32:F35)</f>
        <v>0</v>
      </c>
    </row>
    <row r="38" spans="1:6" ht="39" customHeight="1" x14ac:dyDescent="0.4">
      <c r="A38" s="127" t="s">
        <v>23</v>
      </c>
      <c r="C38" s="2" t="str">
        <f>$C$2</f>
        <v>Polenergia SA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/>
    <row r="41" spans="1:6" ht="30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44658</v>
      </c>
      <c r="D43" s="32" t="s">
        <v>6</v>
      </c>
      <c r="E43" s="33"/>
      <c r="F43" s="34"/>
    </row>
    <row r="44" spans="1:6" x14ac:dyDescent="0.25">
      <c r="C44" s="35">
        <v>44659</v>
      </c>
      <c r="D44" s="36"/>
      <c r="E44" s="37">
        <v>1</v>
      </c>
      <c r="F44" s="38"/>
    </row>
    <row r="45" spans="1:6" x14ac:dyDescent="0.25">
      <c r="C45" s="41"/>
      <c r="D45" s="40"/>
      <c r="E45" s="38"/>
      <c r="F45" s="37"/>
    </row>
    <row r="46" spans="1:6" x14ac:dyDescent="0.25">
      <c r="C46" s="24"/>
      <c r="D46" s="25"/>
      <c r="E46" s="26"/>
      <c r="F46" s="26"/>
    </row>
    <row r="47" spans="1:6" x14ac:dyDescent="0.25">
      <c r="C47" s="9" t="s">
        <v>8</v>
      </c>
      <c r="D47" s="9"/>
      <c r="E47" s="62">
        <f>SUM(E43:E46)</f>
        <v>1</v>
      </c>
      <c r="F47" s="62">
        <f>SUM(F43:F46)</f>
        <v>0</v>
      </c>
    </row>
  </sheetData>
  <mergeCells count="6">
    <mergeCell ref="C6:C7"/>
    <mergeCell ref="E7:F7"/>
    <mergeCell ref="C30:C31"/>
    <mergeCell ref="E31:F31"/>
    <mergeCell ref="C41:C42"/>
    <mergeCell ref="E42:F42"/>
  </mergeCells>
  <conditionalFormatting sqref="C1:C37 C48:C1048576">
    <cfRule type="top10" dxfId="188" priority="18" rank="1"/>
  </conditionalFormatting>
  <conditionalFormatting sqref="C38:C47">
    <cfRule type="top10" dxfId="187" priority="2" rank="1"/>
  </conditionalFormatting>
  <conditionalFormatting sqref="D1">
    <cfRule type="top10" dxfId="186" priority="1" rank="1"/>
  </conditionalFormatting>
  <hyperlinks>
    <hyperlink ref="A1" location="'Spis treści'!A1" display="Spis treści" xr:uid="{00000000-0004-0000-7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700-000000000000}">
          <x14:formula1>
            <xm:f>Zdarzenia!$A$13:$A$17</xm:f>
          </x14:formula1>
          <xm:sqref>B3 B28 B39</xm:sqref>
        </x14:dataValidation>
        <x14:dataValidation type="list" allowBlank="1" showInputMessage="1" showErrorMessage="1" xr:uid="{00000000-0002-0000-7700-000001000000}">
          <x14:formula1>
            <xm:f>Zdarzenia!$A$2:$A$7</xm:f>
          </x14:formula1>
          <xm:sqref>E24:F24 D2:D1048576</xm:sqref>
        </x14:dataValidation>
      </x14:dataValidations>
    </ext>
  </extLst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 codeName="Arkusz71"/>
  <dimension ref="A1:I36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195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196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44463</v>
      </c>
      <c r="D8" s="32" t="s">
        <v>6</v>
      </c>
      <c r="E8" s="33"/>
      <c r="F8" s="34"/>
    </row>
    <row r="9" spans="1:9" x14ac:dyDescent="0.25">
      <c r="A9" s="4"/>
      <c r="B9" s="4"/>
      <c r="C9" s="46">
        <v>44491</v>
      </c>
      <c r="D9" s="36"/>
      <c r="E9" s="37">
        <v>20</v>
      </c>
      <c r="F9" s="38"/>
    </row>
    <row r="10" spans="1:9" x14ac:dyDescent="0.25">
      <c r="A10" s="129"/>
      <c r="B10" s="4"/>
      <c r="C10" s="35">
        <v>45708</v>
      </c>
      <c r="D10" s="39" t="s">
        <v>21</v>
      </c>
      <c r="E10" s="38"/>
      <c r="F10" s="37"/>
    </row>
    <row r="11" spans="1:9" x14ac:dyDescent="0.25">
      <c r="A11" s="4"/>
      <c r="B11" s="4"/>
      <c r="C11" s="35"/>
      <c r="D11" s="40"/>
      <c r="E11" s="37"/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20</v>
      </c>
      <c r="F21" s="9">
        <f>SUM(F8:F20)</f>
        <v>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 xml:space="preserve">Oferteo 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85" priority="8" rank="1"/>
  </conditionalFormatting>
  <conditionalFormatting sqref="D1">
    <cfRule type="top10" dxfId="184" priority="1" rank="1"/>
  </conditionalFormatting>
  <hyperlinks>
    <hyperlink ref="A1" location="'Spis treści'!A1" display="Spis treści" xr:uid="{00000000-0004-0000-7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8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8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 codeName="Arkusz70"/>
  <dimension ref="A1:I36"/>
  <sheetViews>
    <sheetView topLeftCell="B1" zoomScaleNormal="100" zoomScaleSheetLayoutView="160" workbookViewId="0">
      <selection activeCell="G20" sqref="G2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191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38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192</v>
      </c>
      <c r="B5" s="4"/>
      <c r="C5" s="4"/>
      <c r="D5" s="4"/>
      <c r="E5" s="4"/>
      <c r="F5" s="4"/>
    </row>
    <row r="6" spans="1:9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44445</v>
      </c>
      <c r="D8" s="32" t="s">
        <v>6</v>
      </c>
      <c r="E8" s="33"/>
      <c r="F8" s="34"/>
    </row>
    <row r="9" spans="1:9" x14ac:dyDescent="0.25">
      <c r="A9" s="4"/>
      <c r="B9" s="4"/>
      <c r="C9" s="46">
        <v>44463</v>
      </c>
      <c r="D9" s="36"/>
      <c r="E9" s="37">
        <v>14</v>
      </c>
      <c r="F9" s="38"/>
    </row>
    <row r="10" spans="1:9" x14ac:dyDescent="0.25">
      <c r="A10" s="129"/>
      <c r="B10" s="4"/>
      <c r="C10" s="35">
        <v>44470</v>
      </c>
      <c r="D10" s="39"/>
      <c r="E10" s="37"/>
      <c r="F10" s="37">
        <v>5</v>
      </c>
    </row>
    <row r="11" spans="1:9" x14ac:dyDescent="0.25">
      <c r="A11" s="4"/>
      <c r="B11" s="4"/>
      <c r="C11" s="35">
        <v>44483</v>
      </c>
      <c r="D11" s="40"/>
      <c r="E11" s="37">
        <v>9</v>
      </c>
      <c r="F11" s="37"/>
    </row>
    <row r="12" spans="1:9" x14ac:dyDescent="0.25">
      <c r="A12" s="129"/>
      <c r="B12" s="4"/>
      <c r="C12" s="35">
        <v>44491</v>
      </c>
      <c r="D12" s="40"/>
      <c r="E12" s="37"/>
      <c r="F12" s="37">
        <v>6</v>
      </c>
    </row>
    <row r="13" spans="1:9" x14ac:dyDescent="0.25">
      <c r="A13" s="4"/>
      <c r="B13" s="4"/>
      <c r="C13" s="35">
        <v>44508</v>
      </c>
      <c r="D13" s="40"/>
      <c r="E13" s="37">
        <v>10</v>
      </c>
      <c r="F13" s="37"/>
    </row>
    <row r="14" spans="1:9" x14ac:dyDescent="0.25">
      <c r="A14" s="129"/>
      <c r="B14" s="4"/>
      <c r="C14" s="41">
        <v>44510</v>
      </c>
      <c r="D14" s="40"/>
      <c r="E14" s="37"/>
      <c r="F14" s="37">
        <v>2</v>
      </c>
      <c r="I14" s="130"/>
    </row>
    <row r="15" spans="1:9" x14ac:dyDescent="0.25">
      <c r="A15" s="129"/>
      <c r="B15" s="4"/>
      <c r="C15" s="41">
        <v>44515</v>
      </c>
      <c r="D15" s="39" t="s">
        <v>20</v>
      </c>
      <c r="E15" s="37">
        <v>2</v>
      </c>
      <c r="F15" s="37"/>
      <c r="G15" s="1">
        <v>0</v>
      </c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35</v>
      </c>
      <c r="F21" s="9">
        <v>13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Grupa Pracuj S.A.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83" priority="10" rank="1"/>
  </conditionalFormatting>
  <conditionalFormatting sqref="D1">
    <cfRule type="top10" dxfId="182" priority="1" rank="1"/>
  </conditionalFormatting>
  <hyperlinks>
    <hyperlink ref="A1" location="'Spis treści'!A1" display="Spis treści" xr:uid="{00000000-0004-0000-7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9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9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 codeName="Arkusz69"/>
  <dimension ref="A1:K49"/>
  <sheetViews>
    <sheetView zoomScaleNormal="100" zoomScaleSheetLayoutView="160" workbookViewId="0">
      <selection activeCell="A15" sqref="A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0" width="9.42578125" style="1"/>
    <col min="11" max="11" width="10.42578125" style="1" bestFit="1" customWidth="1"/>
    <col min="12" max="16384" width="9.42578125" style="1"/>
  </cols>
  <sheetData>
    <row r="1" spans="1:11" ht="39" customHeight="1" x14ac:dyDescent="0.25">
      <c r="A1" s="131" t="s">
        <v>111</v>
      </c>
      <c r="B1" s="4"/>
    </row>
    <row r="2" spans="1:11" ht="21" x14ac:dyDescent="0.35">
      <c r="C2" s="2" t="s">
        <v>189</v>
      </c>
      <c r="D2" s="2"/>
      <c r="F2" s="3"/>
    </row>
    <row r="3" spans="1:11" ht="26.25" x14ac:dyDescent="0.4">
      <c r="A3" s="127" t="s">
        <v>24</v>
      </c>
      <c r="B3" s="124" t="s">
        <v>109</v>
      </c>
      <c r="C3" s="13" t="s">
        <v>34</v>
      </c>
      <c r="D3" s="4"/>
      <c r="K3" s="3"/>
    </row>
    <row r="4" spans="1:11" x14ac:dyDescent="0.25">
      <c r="A4" s="4"/>
      <c r="B4" s="4"/>
      <c r="C4" s="4"/>
      <c r="D4" s="4"/>
    </row>
    <row r="5" spans="1:11" ht="15.75" thickBot="1" x14ac:dyDescent="0.3">
      <c r="A5" s="150" t="s">
        <v>190</v>
      </c>
      <c r="B5" s="4"/>
      <c r="C5" s="4"/>
      <c r="D5" s="4"/>
      <c r="E5" s="4"/>
      <c r="F5" s="4"/>
    </row>
    <row r="6" spans="1:11" ht="35.25" customHeight="1" x14ac:dyDescent="0.25">
      <c r="A6" s="150"/>
      <c r="B6" s="128"/>
      <c r="C6" s="319" t="s">
        <v>2</v>
      </c>
      <c r="D6" s="29"/>
      <c r="E6" s="29" t="s">
        <v>3</v>
      </c>
      <c r="F6" s="29" t="s">
        <v>4</v>
      </c>
    </row>
    <row r="7" spans="1:11" ht="15.75" thickBot="1" x14ac:dyDescent="0.3">
      <c r="A7" s="131"/>
      <c r="B7" s="4"/>
      <c r="C7" s="320"/>
      <c r="D7" s="30"/>
      <c r="E7" s="321" t="s">
        <v>9</v>
      </c>
      <c r="F7" s="321"/>
    </row>
    <row r="8" spans="1:11" x14ac:dyDescent="0.25">
      <c r="A8" s="129"/>
      <c r="B8" s="4"/>
      <c r="C8" s="31">
        <v>44460</v>
      </c>
      <c r="D8" s="32" t="s">
        <v>6</v>
      </c>
      <c r="E8" s="33"/>
      <c r="F8" s="34"/>
    </row>
    <row r="9" spans="1:11" x14ac:dyDescent="0.25">
      <c r="A9" s="4"/>
      <c r="B9" s="4"/>
      <c r="C9" s="46">
        <v>44474</v>
      </c>
      <c r="D9" s="36"/>
      <c r="E9" s="37">
        <v>10</v>
      </c>
      <c r="F9" s="38"/>
    </row>
    <row r="10" spans="1:11" x14ac:dyDescent="0.25">
      <c r="A10" s="129"/>
      <c r="B10" s="4"/>
      <c r="C10" s="35">
        <v>44481</v>
      </c>
      <c r="D10" s="39"/>
      <c r="E10" s="38"/>
      <c r="F10" s="37">
        <v>5</v>
      </c>
    </row>
    <row r="11" spans="1:11" x14ac:dyDescent="0.25">
      <c r="A11" s="4"/>
      <c r="B11" s="4"/>
      <c r="C11" s="35">
        <v>44495</v>
      </c>
      <c r="D11" s="40"/>
      <c r="E11" s="37">
        <v>10</v>
      </c>
      <c r="F11" s="38"/>
    </row>
    <row r="12" spans="1:11" x14ac:dyDescent="0.25">
      <c r="A12" s="129"/>
      <c r="B12" s="4"/>
      <c r="C12" s="35">
        <v>44508</v>
      </c>
      <c r="D12" s="40"/>
      <c r="E12" s="38"/>
      <c r="F12" s="37">
        <v>8</v>
      </c>
    </row>
    <row r="13" spans="1:11" x14ac:dyDescent="0.25">
      <c r="A13" s="4"/>
      <c r="B13" s="4"/>
      <c r="C13" s="35">
        <v>44516</v>
      </c>
      <c r="D13" s="40" t="s">
        <v>88</v>
      </c>
      <c r="E13" s="37"/>
      <c r="F13" s="37">
        <v>5</v>
      </c>
    </row>
    <row r="14" spans="1:11" x14ac:dyDescent="0.25">
      <c r="A14" s="129"/>
      <c r="B14" s="4"/>
      <c r="C14" s="41">
        <v>44522</v>
      </c>
      <c r="D14" s="40"/>
      <c r="E14" s="37">
        <v>4</v>
      </c>
      <c r="F14" s="38"/>
      <c r="I14" s="130"/>
    </row>
    <row r="15" spans="1:11" x14ac:dyDescent="0.25">
      <c r="A15" s="129"/>
      <c r="B15" s="4"/>
      <c r="C15" s="41">
        <v>44530</v>
      </c>
      <c r="D15" s="40"/>
      <c r="E15" s="38"/>
      <c r="F15" s="38">
        <v>6</v>
      </c>
    </row>
    <row r="16" spans="1:11" x14ac:dyDescent="0.25">
      <c r="A16" s="129"/>
      <c r="B16" s="4"/>
      <c r="C16" s="41">
        <v>44544</v>
      </c>
      <c r="D16" s="40"/>
      <c r="E16" s="38">
        <v>10</v>
      </c>
      <c r="F16" s="38"/>
    </row>
    <row r="17" spans="1:6" x14ac:dyDescent="0.25">
      <c r="A17" s="129"/>
      <c r="B17" s="4"/>
      <c r="C17" s="41">
        <v>44552</v>
      </c>
      <c r="D17" s="40"/>
      <c r="E17" s="38"/>
      <c r="F17" s="38">
        <v>6</v>
      </c>
    </row>
    <row r="18" spans="1:6" x14ac:dyDescent="0.25">
      <c r="A18" s="129"/>
      <c r="B18" s="4"/>
      <c r="C18" s="41">
        <v>44564</v>
      </c>
      <c r="D18" s="39" t="s">
        <v>88</v>
      </c>
      <c r="E18" s="38"/>
      <c r="F18" s="38">
        <v>8</v>
      </c>
    </row>
    <row r="19" spans="1:6" x14ac:dyDescent="0.25">
      <c r="A19" s="4"/>
      <c r="B19" s="13"/>
      <c r="C19" s="41">
        <v>44571</v>
      </c>
      <c r="D19" s="40" t="s">
        <v>20</v>
      </c>
      <c r="E19" s="38">
        <v>4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38</v>
      </c>
      <c r="F21" s="9">
        <f>SUM(F8:F20)</f>
        <v>38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Cavatina Holding (obligacje)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44651</v>
      </c>
      <c r="D30" s="32" t="s">
        <v>6</v>
      </c>
      <c r="E30" s="33"/>
      <c r="F30" s="34"/>
    </row>
    <row r="31" spans="1:6" x14ac:dyDescent="0.25">
      <c r="C31" s="35">
        <v>44655</v>
      </c>
      <c r="D31" s="36"/>
      <c r="E31" s="37">
        <v>2</v>
      </c>
      <c r="F31" s="38"/>
    </row>
    <row r="32" spans="1:6" x14ac:dyDescent="0.25">
      <c r="C32" s="35">
        <v>44657</v>
      </c>
      <c r="D32" s="36"/>
      <c r="E32" s="37"/>
      <c r="F32" s="38">
        <v>2</v>
      </c>
    </row>
    <row r="33" spans="1:6" x14ac:dyDescent="0.25">
      <c r="C33" s="41">
        <v>44658</v>
      </c>
      <c r="D33" s="40"/>
      <c r="E33" s="38">
        <v>1</v>
      </c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SUM(E30:E34)</f>
        <v>3</v>
      </c>
      <c r="F35" s="62">
        <f>SUM(F30:F34)</f>
        <v>2</v>
      </c>
    </row>
    <row r="40" spans="1:6" ht="26.25" x14ac:dyDescent="0.4">
      <c r="A40" s="127" t="s">
        <v>23</v>
      </c>
      <c r="C40" s="2" t="str">
        <f>$C$2</f>
        <v>Cavatina Holding (obligacje)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44711</v>
      </c>
      <c r="D45" s="32" t="s">
        <v>6</v>
      </c>
      <c r="E45" s="33"/>
      <c r="F45" s="34"/>
    </row>
    <row r="46" spans="1:6" x14ac:dyDescent="0.25">
      <c r="C46" s="35">
        <v>44714</v>
      </c>
      <c r="D46" s="36"/>
      <c r="E46" s="37">
        <v>3</v>
      </c>
      <c r="F46" s="38"/>
    </row>
    <row r="47" spans="1:6" x14ac:dyDescent="0.25">
      <c r="C47" s="41"/>
      <c r="D47" s="40"/>
      <c r="E47" s="38"/>
      <c r="F47" s="37"/>
    </row>
    <row r="48" spans="1:6" x14ac:dyDescent="0.25">
      <c r="C48" s="24"/>
      <c r="D48" s="25"/>
      <c r="E48" s="26"/>
      <c r="F48" s="26"/>
    </row>
    <row r="49" spans="3:6" x14ac:dyDescent="0.25">
      <c r="C49" s="9" t="s">
        <v>8</v>
      </c>
      <c r="D49" s="9"/>
      <c r="E49" s="62">
        <f>SUM(E45:E48)</f>
        <v>3</v>
      </c>
      <c r="F49" s="62">
        <f>SUM(F45:F48)</f>
        <v>0</v>
      </c>
    </row>
  </sheetData>
  <mergeCells count="6">
    <mergeCell ref="C6:C7"/>
    <mergeCell ref="E7:F7"/>
    <mergeCell ref="C28:C29"/>
    <mergeCell ref="E29:F29"/>
    <mergeCell ref="C43:C44"/>
    <mergeCell ref="E44:F44"/>
  </mergeCells>
  <conditionalFormatting sqref="C1:C39 C50:C1048576">
    <cfRule type="top10" dxfId="181" priority="16" rank="1"/>
  </conditionalFormatting>
  <conditionalFormatting sqref="C40:C49">
    <cfRule type="top10" dxfId="180" priority="2" rank="1"/>
  </conditionalFormatting>
  <conditionalFormatting sqref="D1">
    <cfRule type="top10" dxfId="179" priority="1" rank="1"/>
  </conditionalFormatting>
  <hyperlinks>
    <hyperlink ref="A1" location="'Spis treści'!A1" display="Spis treści" xr:uid="{00000000-0004-0000-7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A00-000000000000}">
          <x14:formula1>
            <xm:f>Zdarzenia!$A$13:$A$17</xm:f>
          </x14:formula1>
          <xm:sqref>B3 B26 B41</xm:sqref>
        </x14:dataValidation>
        <x14:dataValidation type="list" allowBlank="1" showInputMessage="1" showErrorMessage="1" xr:uid="{00000000-0002-0000-7A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 codeName="Arkusz65"/>
  <dimension ref="A1:I36"/>
  <sheetViews>
    <sheetView topLeftCell="B1" zoomScaleNormal="100" zoomScaleSheetLayoutView="160" workbookViewId="0">
      <selection activeCell="F15" sqref="F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182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183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44446</v>
      </c>
      <c r="D8" s="32" t="s">
        <v>6</v>
      </c>
      <c r="E8" s="33"/>
      <c r="F8" s="34"/>
    </row>
    <row r="9" spans="1:9" x14ac:dyDescent="0.25">
      <c r="A9" s="4"/>
      <c r="B9" s="4"/>
      <c r="C9" s="46">
        <v>44460</v>
      </c>
      <c r="D9" s="36"/>
      <c r="E9" s="37">
        <v>10</v>
      </c>
      <c r="F9" s="38"/>
    </row>
    <row r="10" spans="1:9" x14ac:dyDescent="0.25">
      <c r="A10" s="129"/>
      <c r="B10" s="4"/>
      <c r="C10" s="35">
        <v>44474</v>
      </c>
      <c r="D10" s="39"/>
      <c r="E10" s="38"/>
      <c r="F10" s="37">
        <v>10</v>
      </c>
    </row>
    <row r="11" spans="1:9" x14ac:dyDescent="0.25">
      <c r="A11" s="4"/>
      <c r="B11" s="4"/>
      <c r="C11" s="35">
        <v>44477</v>
      </c>
      <c r="D11" s="40"/>
      <c r="E11" s="37">
        <v>3</v>
      </c>
      <c r="F11" s="38"/>
    </row>
    <row r="12" spans="1:9" x14ac:dyDescent="0.25">
      <c r="A12" s="129"/>
      <c r="B12" s="4"/>
      <c r="C12" s="35">
        <v>44480</v>
      </c>
      <c r="D12" s="40"/>
      <c r="E12" s="38"/>
      <c r="F12" s="37">
        <v>1</v>
      </c>
    </row>
    <row r="13" spans="1:9" x14ac:dyDescent="0.25">
      <c r="A13" s="4"/>
      <c r="B13" s="4"/>
      <c r="C13" s="35">
        <v>44484</v>
      </c>
      <c r="D13" s="40" t="s">
        <v>20</v>
      </c>
      <c r="E13" s="37">
        <v>4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17</v>
      </c>
      <c r="F21" s="9">
        <v>11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WIG20TR Portfelowy FIZ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78" priority="14" rank="1"/>
  </conditionalFormatting>
  <conditionalFormatting sqref="D1">
    <cfRule type="top10" dxfId="177" priority="1" rank="1"/>
  </conditionalFormatting>
  <hyperlinks>
    <hyperlink ref="A1" location="'Spis treści'!A1" display="Spis treści" xr:uid="{00000000-0004-0000-7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B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B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 codeName="Arkusz68"/>
  <dimension ref="A1:I37"/>
  <sheetViews>
    <sheetView topLeftCell="B1" zoomScaleNormal="100" zoomScaleSheetLayoutView="160" workbookViewId="0">
      <selection activeCell="G18" sqref="G1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197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193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54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46">
        <v>44445</v>
      </c>
      <c r="D8" s="32" t="s">
        <v>6</v>
      </c>
      <c r="E8" s="33"/>
      <c r="F8" s="34"/>
    </row>
    <row r="9" spans="1:9" x14ac:dyDescent="0.25">
      <c r="A9" s="4"/>
      <c r="B9" s="4"/>
      <c r="C9" s="152">
        <v>44470</v>
      </c>
      <c r="D9" s="36"/>
      <c r="E9" s="37">
        <v>19</v>
      </c>
      <c r="F9" s="38"/>
    </row>
    <row r="10" spans="1:9" x14ac:dyDescent="0.25">
      <c r="A10" s="129"/>
      <c r="B10" s="4"/>
      <c r="C10" s="35">
        <v>44479</v>
      </c>
      <c r="D10" s="39"/>
      <c r="E10" s="38"/>
      <c r="F10" s="37">
        <v>5</v>
      </c>
    </row>
    <row r="11" spans="1:9" x14ac:dyDescent="0.25">
      <c r="A11" s="4"/>
      <c r="B11" s="4"/>
      <c r="C11" s="35">
        <v>44490</v>
      </c>
      <c r="D11" s="40"/>
      <c r="E11" s="37">
        <v>9</v>
      </c>
      <c r="F11" s="38"/>
    </row>
    <row r="12" spans="1:9" x14ac:dyDescent="0.25">
      <c r="A12" s="129"/>
      <c r="B12" s="4"/>
      <c r="C12" s="35">
        <v>44501</v>
      </c>
      <c r="D12" s="40"/>
      <c r="E12" s="38"/>
      <c r="F12" s="37">
        <v>6</v>
      </c>
    </row>
    <row r="13" spans="1:9" x14ac:dyDescent="0.25">
      <c r="A13" s="4"/>
      <c r="B13" s="4"/>
      <c r="C13" s="35">
        <v>44510</v>
      </c>
      <c r="D13" s="40"/>
      <c r="E13" s="37">
        <v>7</v>
      </c>
      <c r="F13" s="38"/>
    </row>
    <row r="14" spans="1:9" x14ac:dyDescent="0.25">
      <c r="A14" s="129"/>
      <c r="B14" s="4"/>
      <c r="C14" s="41">
        <v>44517</v>
      </c>
      <c r="D14" s="40"/>
      <c r="E14" s="38"/>
      <c r="F14" s="37">
        <v>4</v>
      </c>
      <c r="I14" s="130"/>
    </row>
    <row r="15" spans="1:9" x14ac:dyDescent="0.25">
      <c r="A15" s="129"/>
      <c r="B15" s="4"/>
      <c r="C15" s="41">
        <v>44518</v>
      </c>
      <c r="D15" s="40"/>
      <c r="E15" s="37">
        <v>1</v>
      </c>
      <c r="F15" s="38"/>
    </row>
    <row r="16" spans="1:9" x14ac:dyDescent="0.25">
      <c r="A16" s="129"/>
      <c r="B16" s="4"/>
      <c r="C16" s="41">
        <v>44519</v>
      </c>
      <c r="D16" s="40"/>
      <c r="E16" s="38"/>
      <c r="F16" s="37">
        <v>1</v>
      </c>
    </row>
    <row r="17" spans="1:6" x14ac:dyDescent="0.25">
      <c r="A17" s="129"/>
      <c r="B17" s="4"/>
      <c r="C17" s="41">
        <v>44523</v>
      </c>
      <c r="D17" s="40" t="s">
        <v>20</v>
      </c>
      <c r="E17" s="37">
        <v>2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38</v>
      </c>
      <c r="F21" s="9">
        <v>16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STS Holding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44526</v>
      </c>
      <c r="D30" s="32" t="s">
        <v>6</v>
      </c>
      <c r="E30" s="33"/>
      <c r="F30" s="34"/>
    </row>
    <row r="31" spans="1:6" x14ac:dyDescent="0.25">
      <c r="C31" s="35">
        <v>44529</v>
      </c>
      <c r="D31" s="36"/>
      <c r="E31" s="37">
        <v>1</v>
      </c>
      <c r="F31" s="38"/>
    </row>
    <row r="32" spans="1:6" x14ac:dyDescent="0.25">
      <c r="C32" s="35">
        <v>44529</v>
      </c>
      <c r="D32" s="36"/>
      <c r="E32" s="37"/>
      <c r="F32" s="38">
        <v>0</v>
      </c>
    </row>
    <row r="33" spans="1:6" x14ac:dyDescent="0.25">
      <c r="C33" s="41">
        <v>44530</v>
      </c>
      <c r="D33" s="40" t="s">
        <v>20</v>
      </c>
      <c r="E33" s="38">
        <v>1</v>
      </c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SUM(E30:E34)</f>
        <v>2</v>
      </c>
      <c r="F35" s="62">
        <f>SUM(F30:F34)</f>
        <v>0</v>
      </c>
    </row>
    <row r="37" spans="1:6" ht="39" customHeight="1" x14ac:dyDescent="0.25">
      <c r="A37" s="4"/>
      <c r="B37" s="4"/>
      <c r="C37" s="4"/>
      <c r="D37" s="4"/>
      <c r="E37" s="4"/>
      <c r="F37" s="4"/>
    </row>
  </sheetData>
  <mergeCells count="4">
    <mergeCell ref="C6:C7"/>
    <mergeCell ref="E7:F7"/>
    <mergeCell ref="C28:C29"/>
    <mergeCell ref="E29:F29"/>
  </mergeCells>
  <conditionalFormatting sqref="C10:C1048576 C1:C8">
    <cfRule type="top10" dxfId="176" priority="32" rank="1"/>
  </conditionalFormatting>
  <conditionalFormatting sqref="D1">
    <cfRule type="top10" dxfId="175" priority="1" rank="1"/>
  </conditionalFormatting>
  <hyperlinks>
    <hyperlink ref="A1" location="'Spis treści'!A1" display="Spis treści" xr:uid="{00000000-0004-0000-7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C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7C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 codeName="Arkusz67"/>
  <dimension ref="A1:I73"/>
  <sheetViews>
    <sheetView topLeftCell="B1" zoomScaleNormal="100" zoomScaleSheetLayoutView="160" workbookViewId="0">
      <selection activeCell="G12" sqref="G1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21.75" customHeight="1" x14ac:dyDescent="0.25">
      <c r="A1" s="131" t="s">
        <v>111</v>
      </c>
    </row>
    <row r="2" spans="1:9" ht="39" customHeight="1" x14ac:dyDescent="0.4">
      <c r="A2" s="127"/>
      <c r="C2" s="330" t="s">
        <v>185</v>
      </c>
      <c r="D2" s="330"/>
      <c r="E2" s="162"/>
      <c r="F2" s="162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C4" s="4"/>
      <c r="D4" s="4"/>
    </row>
    <row r="5" spans="1:9" ht="15.75" thickBot="1" x14ac:dyDescent="0.3">
      <c r="C5" s="4"/>
      <c r="D5" s="4"/>
      <c r="E5" s="4"/>
      <c r="F5" s="4"/>
    </row>
    <row r="6" spans="1:9" ht="30" x14ac:dyDescent="0.25">
      <c r="C6" s="319" t="s">
        <v>2</v>
      </c>
      <c r="D6" s="29"/>
      <c r="E6" s="29" t="s">
        <v>3</v>
      </c>
      <c r="F6" s="29" t="s">
        <v>4</v>
      </c>
    </row>
    <row r="7" spans="1:9" ht="35.25" customHeight="1" thickBot="1" x14ac:dyDescent="0.3">
      <c r="C7" s="320"/>
      <c r="D7" s="30"/>
      <c r="E7" s="321" t="s">
        <v>9</v>
      </c>
      <c r="F7" s="321"/>
    </row>
    <row r="8" spans="1:9" x14ac:dyDescent="0.25">
      <c r="C8" s="46">
        <v>44440</v>
      </c>
      <c r="D8" s="32" t="s">
        <v>6</v>
      </c>
      <c r="E8" s="33"/>
      <c r="F8" s="34"/>
    </row>
    <row r="9" spans="1:9" x14ac:dyDescent="0.25">
      <c r="C9" s="152">
        <v>44453</v>
      </c>
      <c r="D9" s="36"/>
      <c r="E9" s="37">
        <v>9</v>
      </c>
      <c r="F9" s="38"/>
    </row>
    <row r="10" spans="1:9" x14ac:dyDescent="0.25">
      <c r="C10" s="35">
        <v>44474</v>
      </c>
      <c r="D10" s="39"/>
      <c r="E10" s="38"/>
      <c r="F10" s="37">
        <v>15</v>
      </c>
    </row>
    <row r="11" spans="1:9" x14ac:dyDescent="0.25">
      <c r="C11" s="35">
        <v>44488</v>
      </c>
      <c r="D11" s="40"/>
      <c r="E11" s="37">
        <v>10</v>
      </c>
      <c r="F11" s="38"/>
    </row>
    <row r="12" spans="1:9" x14ac:dyDescent="0.25">
      <c r="A12" s="4"/>
      <c r="B12" s="4"/>
      <c r="C12" s="35">
        <v>44503</v>
      </c>
      <c r="D12" s="40"/>
      <c r="E12" s="38"/>
      <c r="F12" s="37">
        <v>10</v>
      </c>
    </row>
    <row r="13" spans="1:9" x14ac:dyDescent="0.25">
      <c r="A13" s="129"/>
      <c r="B13" s="4"/>
      <c r="C13" s="35">
        <v>44517</v>
      </c>
      <c r="D13" s="40"/>
      <c r="E13" s="37">
        <v>9</v>
      </c>
      <c r="F13" s="38"/>
    </row>
    <row r="14" spans="1:9" x14ac:dyDescent="0.25">
      <c r="A14" s="4"/>
      <c r="B14" s="4"/>
      <c r="C14" s="41">
        <v>44518</v>
      </c>
      <c r="D14" s="40"/>
      <c r="E14" s="38"/>
      <c r="F14" s="37">
        <v>1</v>
      </c>
    </row>
    <row r="15" spans="1:9" x14ac:dyDescent="0.25">
      <c r="A15" s="129"/>
      <c r="B15" s="4"/>
      <c r="C15" s="41">
        <v>44523</v>
      </c>
      <c r="D15" s="40"/>
      <c r="E15" s="37">
        <v>3</v>
      </c>
      <c r="F15" s="38"/>
      <c r="I15" s="130"/>
    </row>
    <row r="16" spans="1:9" x14ac:dyDescent="0.25">
      <c r="A16" s="129"/>
      <c r="B16" s="4"/>
      <c r="C16" s="41">
        <v>44524</v>
      </c>
      <c r="D16" s="40"/>
      <c r="E16" s="38"/>
      <c r="F16" s="37">
        <v>1</v>
      </c>
    </row>
    <row r="17" spans="1:6" x14ac:dyDescent="0.25">
      <c r="A17" s="129"/>
      <c r="B17" s="4"/>
      <c r="C17" s="41">
        <v>44524</v>
      </c>
      <c r="D17" s="40"/>
      <c r="E17" s="37">
        <v>0</v>
      </c>
      <c r="F17" s="38"/>
    </row>
    <row r="18" spans="1:6" x14ac:dyDescent="0.25">
      <c r="A18" s="129"/>
      <c r="B18" s="4"/>
      <c r="C18" s="41">
        <v>44526</v>
      </c>
      <c r="D18" s="40" t="s">
        <v>20</v>
      </c>
      <c r="E18" s="38"/>
      <c r="F18" s="38">
        <v>2</v>
      </c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D20" s="6"/>
    </row>
    <row r="21" spans="1:6" x14ac:dyDescent="0.25">
      <c r="A21" s="4"/>
      <c r="B21" s="13"/>
      <c r="C21" s="9" t="s">
        <v>8</v>
      </c>
      <c r="D21" s="9"/>
      <c r="E21" s="9">
        <v>31</v>
      </c>
      <c r="F21" s="9">
        <v>29</v>
      </c>
    </row>
    <row r="22" spans="1:6" x14ac:dyDescent="0.25">
      <c r="A22" s="4"/>
      <c r="B22" s="4"/>
      <c r="C22" s="7"/>
      <c r="D22" s="7"/>
      <c r="E22" s="7"/>
      <c r="F22" s="7"/>
    </row>
    <row r="23" spans="1:6" x14ac:dyDescent="0.25">
      <c r="A23" s="4"/>
      <c r="B23" s="4"/>
      <c r="C23" s="9"/>
      <c r="D23" s="9"/>
      <c r="E23" s="9"/>
      <c r="F23" s="9"/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C27" s="2" t="str">
        <f>$C$3</f>
        <v>Prospekt podstawowy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44533</v>
      </c>
      <c r="D32" s="32" t="s">
        <v>6</v>
      </c>
      <c r="E32" s="33"/>
      <c r="F32" s="34"/>
    </row>
    <row r="33" spans="1:6" x14ac:dyDescent="0.25">
      <c r="C33" s="35">
        <v>44537</v>
      </c>
      <c r="D33" s="36"/>
      <c r="E33" s="37"/>
      <c r="F33" s="38">
        <v>2</v>
      </c>
    </row>
    <row r="34" spans="1:6" x14ac:dyDescent="0.25">
      <c r="C34" s="41">
        <v>44538</v>
      </c>
      <c r="D34" s="40" t="s">
        <v>20</v>
      </c>
      <c r="E34" s="38">
        <v>1</v>
      </c>
      <c r="F34" s="37"/>
    </row>
    <row r="35" spans="1:6" x14ac:dyDescent="0.25">
      <c r="C35" s="24"/>
      <c r="D35" s="25"/>
      <c r="E35" s="26"/>
      <c r="F35" s="26"/>
    </row>
    <row r="36" spans="1:6" x14ac:dyDescent="0.25">
      <c r="C36" s="9" t="s">
        <v>8</v>
      </c>
      <c r="D36" s="9"/>
      <c r="E36" s="62">
        <f>SUM(E32:E35)</f>
        <v>1</v>
      </c>
      <c r="F36" s="62">
        <f>SUM(F32:F35)</f>
        <v>2</v>
      </c>
    </row>
    <row r="38" spans="1:6" ht="39" customHeight="1" x14ac:dyDescent="0.25">
      <c r="A38" s="4"/>
      <c r="B38" s="4"/>
      <c r="C38" s="4"/>
      <c r="D38" s="4"/>
      <c r="E38" s="4"/>
      <c r="F38" s="4"/>
    </row>
    <row r="39" spans="1:6" ht="26.25" x14ac:dyDescent="0.4">
      <c r="A39" s="127"/>
      <c r="C39" s="2" t="str">
        <f>$C$3</f>
        <v>Prospekt podstawowy</v>
      </c>
    </row>
    <row r="40" spans="1:6" x14ac:dyDescent="0.25">
      <c r="B40" s="124" t="s">
        <v>109</v>
      </c>
      <c r="C40" s="13" t="s">
        <v>27</v>
      </c>
    </row>
    <row r="41" spans="1:6" ht="15.75" thickBot="1" x14ac:dyDescent="0.3"/>
    <row r="42" spans="1:6" ht="30" x14ac:dyDescent="0.25"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C43" s="320"/>
      <c r="D43" s="30"/>
      <c r="E43" s="321" t="s">
        <v>9</v>
      </c>
      <c r="F43" s="321"/>
    </row>
    <row r="44" spans="1:6" x14ac:dyDescent="0.25">
      <c r="C44" s="31">
        <v>44665</v>
      </c>
      <c r="D44" s="32" t="s">
        <v>6</v>
      </c>
      <c r="E44" s="33"/>
      <c r="F44" s="34"/>
    </row>
    <row r="45" spans="1:6" x14ac:dyDescent="0.25">
      <c r="C45" s="35">
        <v>44672</v>
      </c>
      <c r="D45" s="36"/>
      <c r="E45" s="37">
        <v>4</v>
      </c>
      <c r="F45" s="38"/>
    </row>
    <row r="46" spans="1:6" x14ac:dyDescent="0.25">
      <c r="C46" s="35">
        <v>44672</v>
      </c>
      <c r="D46" s="36"/>
      <c r="E46" s="37"/>
      <c r="F46" s="38">
        <v>0</v>
      </c>
    </row>
    <row r="47" spans="1:6" x14ac:dyDescent="0.25">
      <c r="C47" s="41">
        <v>44676</v>
      </c>
      <c r="D47" s="40" t="s">
        <v>20</v>
      </c>
      <c r="E47" s="38">
        <v>2</v>
      </c>
      <c r="F47" s="37"/>
    </row>
    <row r="48" spans="1:6" x14ac:dyDescent="0.25">
      <c r="C48" s="24"/>
      <c r="D48" s="25"/>
      <c r="E48" s="26"/>
      <c r="F48" s="26"/>
    </row>
    <row r="49" spans="1:6" x14ac:dyDescent="0.25">
      <c r="C49" s="9" t="s">
        <v>8</v>
      </c>
      <c r="D49" s="9"/>
      <c r="E49" s="62">
        <f>SUM(E44:E48)</f>
        <v>6</v>
      </c>
      <c r="F49" s="62">
        <f>SUM(F44:F48)</f>
        <v>0</v>
      </c>
    </row>
    <row r="51" spans="1:6" ht="26.25" x14ac:dyDescent="0.4">
      <c r="A51" s="127"/>
      <c r="C51" s="2" t="str">
        <f>$C$3</f>
        <v>Prospekt podstawowy</v>
      </c>
    </row>
    <row r="52" spans="1:6" x14ac:dyDescent="0.25">
      <c r="B52" s="124" t="s">
        <v>109</v>
      </c>
      <c r="C52" s="13" t="s">
        <v>28</v>
      </c>
    </row>
    <row r="53" spans="1:6" ht="15.75" thickBot="1" x14ac:dyDescent="0.3"/>
    <row r="54" spans="1:6" ht="30" x14ac:dyDescent="0.25"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C55" s="320"/>
      <c r="D55" s="30"/>
      <c r="E55" s="321" t="s">
        <v>9</v>
      </c>
      <c r="F55" s="321"/>
    </row>
    <row r="56" spans="1:6" x14ac:dyDescent="0.25">
      <c r="C56" s="31">
        <v>44719</v>
      </c>
      <c r="D56" s="32" t="s">
        <v>6</v>
      </c>
      <c r="E56" s="33"/>
      <c r="F56" s="34"/>
    </row>
    <row r="57" spans="1:6" x14ac:dyDescent="0.25">
      <c r="C57" s="35">
        <v>44720</v>
      </c>
      <c r="D57" s="36" t="s">
        <v>20</v>
      </c>
      <c r="E57" s="37">
        <v>1</v>
      </c>
      <c r="F57" s="38"/>
    </row>
    <row r="58" spans="1:6" x14ac:dyDescent="0.25">
      <c r="C58" s="24"/>
      <c r="D58" s="25"/>
      <c r="E58" s="26"/>
      <c r="F58" s="26"/>
    </row>
    <row r="59" spans="1:6" x14ac:dyDescent="0.25">
      <c r="C59" s="9" t="s">
        <v>8</v>
      </c>
      <c r="D59" s="9"/>
      <c r="E59" s="62">
        <f>SUM(E56:E58)</f>
        <v>1</v>
      </c>
      <c r="F59" s="62">
        <f>SUM(F56:F58)</f>
        <v>0</v>
      </c>
    </row>
    <row r="64" spans="1:6" ht="26.25" x14ac:dyDescent="0.4">
      <c r="A64" s="127" t="s">
        <v>23</v>
      </c>
      <c r="C64" s="2" t="str">
        <f>$C$2</f>
        <v xml:space="preserve">Echo Investment S.A. </v>
      </c>
    </row>
    <row r="65" spans="2:6" x14ac:dyDescent="0.25">
      <c r="B65" s="124" t="s">
        <v>109</v>
      </c>
      <c r="C65" s="13" t="s">
        <v>29</v>
      </c>
    </row>
    <row r="66" spans="2:6" ht="15.75" thickBot="1" x14ac:dyDescent="0.3"/>
    <row r="67" spans="2:6" ht="30" x14ac:dyDescent="0.25">
      <c r="C67" s="319" t="s">
        <v>2</v>
      </c>
      <c r="D67" s="29"/>
      <c r="E67" s="29" t="s">
        <v>3</v>
      </c>
      <c r="F67" s="29" t="s">
        <v>4</v>
      </c>
    </row>
    <row r="68" spans="2:6" ht="15.75" thickBot="1" x14ac:dyDescent="0.3">
      <c r="C68" s="320"/>
      <c r="D68" s="30"/>
      <c r="E68" s="321" t="s">
        <v>9</v>
      </c>
      <c r="F68" s="321"/>
    </row>
    <row r="69" spans="2:6" x14ac:dyDescent="0.25">
      <c r="C69" s="31">
        <v>44841</v>
      </c>
      <c r="D69" s="32" t="s">
        <v>6</v>
      </c>
      <c r="E69" s="33"/>
      <c r="F69" s="34"/>
    </row>
    <row r="70" spans="2:6" x14ac:dyDescent="0.25">
      <c r="C70" s="35">
        <v>44844</v>
      </c>
      <c r="D70" s="36" t="s">
        <v>20</v>
      </c>
      <c r="E70" s="37">
        <v>1</v>
      </c>
      <c r="F70" s="38"/>
    </row>
    <row r="71" spans="2:6" x14ac:dyDescent="0.25">
      <c r="C71" s="41"/>
      <c r="D71" s="40"/>
      <c r="E71" s="38"/>
      <c r="F71" s="37"/>
    </row>
    <row r="72" spans="2:6" x14ac:dyDescent="0.25">
      <c r="C72" s="24"/>
      <c r="D72" s="25"/>
      <c r="E72" s="26"/>
      <c r="F72" s="26"/>
    </row>
    <row r="73" spans="2:6" x14ac:dyDescent="0.25">
      <c r="C73" s="9" t="s">
        <v>8</v>
      </c>
      <c r="D73" s="9"/>
      <c r="E73" s="62">
        <f>SUM(E69:E72)</f>
        <v>1</v>
      </c>
      <c r="F73" s="62">
        <f>SUM(F69:F72)</f>
        <v>0</v>
      </c>
    </row>
  </sheetData>
  <mergeCells count="11">
    <mergeCell ref="C67:C68"/>
    <mergeCell ref="E68:F68"/>
    <mergeCell ref="C2:D2"/>
    <mergeCell ref="C6:C7"/>
    <mergeCell ref="E7:F7"/>
    <mergeCell ref="C54:C55"/>
    <mergeCell ref="E55:F55"/>
    <mergeCell ref="C42:C43"/>
    <mergeCell ref="E43:F43"/>
    <mergeCell ref="C30:C31"/>
    <mergeCell ref="E31:F31"/>
  </mergeCells>
  <conditionalFormatting sqref="C60:C63 C50 C23:C37 C74:C1048576">
    <cfRule type="top10" dxfId="174" priority="18" rank="1"/>
  </conditionalFormatting>
  <conditionalFormatting sqref="C10:C22 C3:C8">
    <cfRule type="top10" dxfId="173" priority="4" rank="1"/>
  </conditionalFormatting>
  <conditionalFormatting sqref="C38:C49">
    <cfRule type="top10" dxfId="172" priority="3" rank="1"/>
  </conditionalFormatting>
  <conditionalFormatting sqref="C51:C59">
    <cfRule type="top10" dxfId="171" priority="75" rank="1"/>
  </conditionalFormatting>
  <conditionalFormatting sqref="C64:C73">
    <cfRule type="top10" dxfId="170" priority="1" rank="1"/>
  </conditionalFormatting>
  <hyperlinks>
    <hyperlink ref="A1" location="'Spis treści'!A1" display="Spis treści" xr:uid="{00000000-0004-0000-7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2" max="21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D00-000000000000}">
          <x14:formula1>
            <xm:f>Zdarzenia!$A$13:$A$17</xm:f>
          </x14:formula1>
          <xm:sqref>B28 B3 B40 B52 B65</xm:sqref>
        </x14:dataValidation>
        <x14:dataValidation type="list" allowBlank="1" showInputMessage="1" showErrorMessage="1" xr:uid="{00000000-0002-0000-7D00-000001000000}">
          <x14:formula1>
            <xm:f>Zdarzenia!$A$2:$A$7</xm:f>
          </x14:formula1>
          <xm:sqref>E24:F24 E22:F22 D3:D1048576</xm:sqref>
        </x14:dataValidation>
      </x14:dataValidations>
    </ext>
  </extLst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 codeName="Arkusz66"/>
  <dimension ref="A1:I51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184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194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44440</v>
      </c>
      <c r="D8" s="32" t="s">
        <v>6</v>
      </c>
      <c r="E8" s="33"/>
      <c r="F8" s="34"/>
    </row>
    <row r="9" spans="1:9" x14ac:dyDescent="0.25">
      <c r="A9" s="4"/>
      <c r="B9" s="4"/>
      <c r="C9" s="46">
        <v>44468</v>
      </c>
      <c r="D9" s="36"/>
      <c r="E9" s="37">
        <v>20</v>
      </c>
      <c r="F9" s="38"/>
    </row>
    <row r="10" spans="1:9" x14ac:dyDescent="0.25">
      <c r="A10" s="129"/>
      <c r="B10" s="4"/>
      <c r="C10" s="35">
        <v>44489</v>
      </c>
      <c r="D10" s="39"/>
      <c r="E10" s="38"/>
      <c r="F10" s="37">
        <v>15</v>
      </c>
    </row>
    <row r="11" spans="1:9" x14ac:dyDescent="0.25">
      <c r="A11" s="4"/>
      <c r="B11" s="4"/>
      <c r="C11" s="35">
        <v>44504</v>
      </c>
      <c r="D11" s="40"/>
      <c r="E11" s="37">
        <v>10</v>
      </c>
      <c r="F11" s="38"/>
    </row>
    <row r="12" spans="1:9" x14ac:dyDescent="0.25">
      <c r="A12" s="129"/>
      <c r="B12" s="4"/>
      <c r="C12" s="35">
        <v>44522</v>
      </c>
      <c r="D12" s="40"/>
      <c r="E12" s="38"/>
      <c r="F12" s="37">
        <v>11</v>
      </c>
    </row>
    <row r="13" spans="1:9" x14ac:dyDescent="0.25">
      <c r="A13" s="4"/>
      <c r="B13" s="4"/>
      <c r="C13" s="35">
        <v>44536</v>
      </c>
      <c r="D13" s="40"/>
      <c r="E13" s="37">
        <v>10</v>
      </c>
      <c r="F13" s="38"/>
    </row>
    <row r="14" spans="1:9" x14ac:dyDescent="0.25">
      <c r="A14" s="129"/>
      <c r="B14" s="4"/>
      <c r="C14" s="41">
        <v>44540</v>
      </c>
      <c r="D14" s="40"/>
      <c r="E14" s="38"/>
      <c r="F14" s="38">
        <v>4</v>
      </c>
      <c r="I14" s="130"/>
    </row>
    <row r="15" spans="1:9" x14ac:dyDescent="0.25">
      <c r="A15" s="129"/>
      <c r="B15" s="4"/>
      <c r="C15" s="41">
        <v>44544</v>
      </c>
      <c r="D15" s="40"/>
      <c r="E15" s="38"/>
      <c r="F15" s="38">
        <v>2</v>
      </c>
    </row>
    <row r="16" spans="1:9" x14ac:dyDescent="0.25">
      <c r="A16" s="129"/>
      <c r="B16" s="4"/>
      <c r="C16" s="41">
        <v>44553</v>
      </c>
      <c r="D16" s="40"/>
      <c r="E16" s="38">
        <v>7</v>
      </c>
      <c r="F16" s="38"/>
    </row>
    <row r="17" spans="1:6" x14ac:dyDescent="0.25">
      <c r="A17" s="129"/>
      <c r="B17" s="4"/>
      <c r="C17" s="41">
        <v>44558</v>
      </c>
      <c r="D17" s="40"/>
      <c r="E17" s="38"/>
      <c r="F17" s="38">
        <v>3</v>
      </c>
    </row>
    <row r="18" spans="1:6" x14ac:dyDescent="0.25">
      <c r="A18" s="129"/>
      <c r="B18" s="4"/>
      <c r="C18" s="41">
        <v>44559</v>
      </c>
      <c r="D18" s="40"/>
      <c r="E18" s="38"/>
      <c r="F18" s="38">
        <v>1</v>
      </c>
    </row>
    <row r="19" spans="1:6" x14ac:dyDescent="0.25">
      <c r="A19" s="129"/>
      <c r="B19" s="4"/>
      <c r="C19" s="41">
        <v>44560</v>
      </c>
      <c r="D19" s="40"/>
      <c r="E19" s="38"/>
      <c r="F19" s="38">
        <v>1</v>
      </c>
    </row>
    <row r="20" spans="1:6" x14ac:dyDescent="0.25">
      <c r="A20" s="4"/>
      <c r="B20" s="13"/>
      <c r="C20" s="41">
        <v>44561</v>
      </c>
      <c r="D20" s="40" t="s">
        <v>20</v>
      </c>
      <c r="E20" s="38">
        <v>1</v>
      </c>
      <c r="F20" s="38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48</v>
      </c>
      <c r="F22" s="9">
        <f>SUM(F8:F21)</f>
        <v>37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25">
      <c r="A25" s="4"/>
      <c r="B25" s="4"/>
      <c r="C25" s="4"/>
      <c r="D25" s="4"/>
      <c r="E25" s="4"/>
      <c r="F25" s="4"/>
    </row>
    <row r="26" spans="1:6" ht="26.25" x14ac:dyDescent="0.4">
      <c r="A26" s="127" t="s">
        <v>23</v>
      </c>
      <c r="C26" s="2" t="str">
        <f>$C$2</f>
        <v>BioMaxima S.A.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5.25" customHeight="1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44573</v>
      </c>
      <c r="D31" s="32" t="s">
        <v>6</v>
      </c>
      <c r="E31" s="33"/>
      <c r="F31" s="34"/>
    </row>
    <row r="32" spans="1:6" x14ac:dyDescent="0.25">
      <c r="C32" s="35">
        <v>44574</v>
      </c>
      <c r="D32" s="36"/>
      <c r="E32" s="37"/>
      <c r="F32" s="38">
        <v>1</v>
      </c>
    </row>
    <row r="33" spans="1:6" x14ac:dyDescent="0.25">
      <c r="C33" s="35">
        <v>44575</v>
      </c>
      <c r="D33" s="36"/>
      <c r="E33" s="37">
        <v>1</v>
      </c>
      <c r="F33" s="38"/>
    </row>
    <row r="34" spans="1:6" x14ac:dyDescent="0.25">
      <c r="C34" s="35">
        <v>44578</v>
      </c>
      <c r="D34" s="36"/>
      <c r="E34" s="37"/>
      <c r="F34" s="38">
        <v>1</v>
      </c>
    </row>
    <row r="35" spans="1:6" x14ac:dyDescent="0.25">
      <c r="C35" s="35">
        <v>44582</v>
      </c>
      <c r="D35" s="36"/>
      <c r="E35" s="37"/>
      <c r="F35" s="38">
        <v>4</v>
      </c>
    </row>
    <row r="36" spans="1:6" x14ac:dyDescent="0.25">
      <c r="C36" s="41">
        <v>44582</v>
      </c>
      <c r="D36" s="40" t="s">
        <v>20</v>
      </c>
      <c r="E36" s="38">
        <v>0</v>
      </c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SUM(E31:E37)</f>
        <v>1</v>
      </c>
      <c r="F38" s="62">
        <f>SUM(F31:F37)</f>
        <v>6</v>
      </c>
    </row>
    <row r="40" spans="1:6" ht="39" customHeight="1" x14ac:dyDescent="0.35">
      <c r="A40" s="4"/>
      <c r="C40" s="2" t="str">
        <f>$C$2</f>
        <v>BioMaxima S.A.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44574</v>
      </c>
      <c r="D45" s="32" t="s">
        <v>6</v>
      </c>
      <c r="E45" s="33"/>
      <c r="F45" s="34"/>
    </row>
    <row r="46" spans="1:6" x14ac:dyDescent="0.25">
      <c r="C46" s="35">
        <v>44575</v>
      </c>
      <c r="D46" s="36"/>
      <c r="E46" s="37"/>
      <c r="F46" s="38">
        <v>1</v>
      </c>
    </row>
    <row r="47" spans="1:6" x14ac:dyDescent="0.25">
      <c r="C47" s="35">
        <v>44582</v>
      </c>
      <c r="D47" s="36" t="s">
        <v>20</v>
      </c>
      <c r="E47" s="37">
        <v>5</v>
      </c>
      <c r="F47" s="38"/>
    </row>
    <row r="48" spans="1:6" x14ac:dyDescent="0.25">
      <c r="C48" s="35"/>
      <c r="D48" s="36"/>
      <c r="E48" s="37"/>
      <c r="F48" s="38"/>
    </row>
    <row r="49" spans="3:6" x14ac:dyDescent="0.25">
      <c r="C49" s="41"/>
      <c r="D49" s="40"/>
      <c r="E49" s="38"/>
      <c r="F49" s="37"/>
    </row>
    <row r="50" spans="3:6" x14ac:dyDescent="0.25">
      <c r="C50" s="24"/>
      <c r="D50" s="25"/>
      <c r="E50" s="26"/>
      <c r="F50" s="26"/>
    </row>
    <row r="51" spans="3:6" x14ac:dyDescent="0.25">
      <c r="C51" s="9" t="s">
        <v>8</v>
      </c>
      <c r="D51" s="9"/>
      <c r="E51" s="62">
        <f>SUM(E45:E50)</f>
        <v>5</v>
      </c>
      <c r="F51" s="62">
        <f>SUM(F45:F50)</f>
        <v>1</v>
      </c>
    </row>
  </sheetData>
  <mergeCells count="6">
    <mergeCell ref="C6:C7"/>
    <mergeCell ref="E7:F7"/>
    <mergeCell ref="C29:C30"/>
    <mergeCell ref="E30:F30"/>
    <mergeCell ref="C43:C44"/>
    <mergeCell ref="E44:F44"/>
  </mergeCells>
  <conditionalFormatting sqref="C52:C1048576 C1:C39">
    <cfRule type="top10" dxfId="169" priority="15" rank="1"/>
  </conditionalFormatting>
  <conditionalFormatting sqref="C40:C51">
    <cfRule type="top10" dxfId="168" priority="4" rank="1"/>
  </conditionalFormatting>
  <conditionalFormatting sqref="D1">
    <cfRule type="top10" dxfId="167" priority="1" rank="1"/>
  </conditionalFormatting>
  <hyperlinks>
    <hyperlink ref="A1" location="'Spis treści'!A1" display="Spis treści" xr:uid="{00000000-0004-0000-7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E00-000000000000}">
          <x14:formula1>
            <xm:f>Zdarzenia!$A$13:$A$17</xm:f>
          </x14:formula1>
          <xm:sqref>B3 B27 B41</xm:sqref>
        </x14:dataValidation>
        <x14:dataValidation type="list" allowBlank="1" showInputMessage="1" showErrorMessage="1" xr:uid="{00000000-0002-0000-7E00-000001000000}">
          <x14:formula1>
            <xm:f>Zdarzenia!$A$2:$A$7</xm:f>
          </x14:formula1>
          <xm:sqref>E23:F23 D2:D1048576</xm:sqref>
        </x14:dataValidation>
      </x14:dataValidations>
    </ext>
  </extLst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 codeName="Arkusz64"/>
  <dimension ref="A1:I45"/>
  <sheetViews>
    <sheetView zoomScaleNormal="100" zoomScaleSheetLayoutView="160" workbookViewId="0">
      <selection activeCell="H24" sqref="H2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180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181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44420</v>
      </c>
      <c r="D8" s="32" t="s">
        <v>6</v>
      </c>
      <c r="E8" s="33"/>
      <c r="F8" s="34"/>
    </row>
    <row r="9" spans="1:9" x14ac:dyDescent="0.25">
      <c r="A9" s="4"/>
      <c r="B9" s="4"/>
      <c r="C9" s="46">
        <v>44449</v>
      </c>
      <c r="D9" s="36"/>
      <c r="E9" s="37">
        <v>20</v>
      </c>
      <c r="F9" s="37"/>
    </row>
    <row r="10" spans="1:9" x14ac:dyDescent="0.25">
      <c r="A10" s="129"/>
      <c r="B10" s="4"/>
      <c r="C10" s="35">
        <v>44463</v>
      </c>
      <c r="D10" s="39"/>
      <c r="E10" s="37"/>
      <c r="F10" s="37">
        <v>10</v>
      </c>
    </row>
    <row r="11" spans="1:9" x14ac:dyDescent="0.25">
      <c r="A11" s="4"/>
      <c r="B11" s="4"/>
      <c r="C11" s="35">
        <v>44477</v>
      </c>
      <c r="D11" s="40"/>
      <c r="E11" s="37">
        <v>10</v>
      </c>
      <c r="F11" s="38"/>
    </row>
    <row r="12" spans="1:9" x14ac:dyDescent="0.25">
      <c r="A12" s="129"/>
      <c r="B12" s="4"/>
      <c r="C12" s="35">
        <v>44491</v>
      </c>
      <c r="D12" s="40"/>
      <c r="E12" s="37"/>
      <c r="F12" s="37">
        <v>10</v>
      </c>
    </row>
    <row r="13" spans="1:9" x14ac:dyDescent="0.25">
      <c r="A13" s="4"/>
      <c r="B13" s="4"/>
      <c r="C13" s="35">
        <v>44508</v>
      </c>
      <c r="D13" s="40"/>
      <c r="E13" s="37">
        <v>10</v>
      </c>
      <c r="F13" s="37"/>
    </row>
    <row r="14" spans="1:9" x14ac:dyDescent="0.25">
      <c r="A14" s="129"/>
      <c r="B14" s="4"/>
      <c r="C14" s="41">
        <v>44520</v>
      </c>
      <c r="D14" s="40"/>
      <c r="E14" s="37"/>
      <c r="F14" s="37">
        <v>10</v>
      </c>
      <c r="I14" s="130"/>
    </row>
    <row r="15" spans="1:9" x14ac:dyDescent="0.25">
      <c r="A15" s="129"/>
      <c r="B15" s="4"/>
      <c r="C15" s="41">
        <v>44533</v>
      </c>
      <c r="D15" s="40"/>
      <c r="E15" s="37">
        <v>10</v>
      </c>
      <c r="F15" s="37"/>
    </row>
    <row r="16" spans="1:9" x14ac:dyDescent="0.25">
      <c r="A16" s="129"/>
      <c r="B16" s="4"/>
      <c r="C16" s="41">
        <v>44548</v>
      </c>
      <c r="D16" s="40"/>
      <c r="E16" s="38"/>
      <c r="F16" s="38">
        <v>10</v>
      </c>
    </row>
    <row r="17" spans="1:6" x14ac:dyDescent="0.25">
      <c r="A17" s="129"/>
      <c r="B17" s="4"/>
      <c r="C17" s="41">
        <v>44559</v>
      </c>
      <c r="D17" s="40"/>
      <c r="E17" s="38">
        <v>8</v>
      </c>
      <c r="F17" s="38"/>
    </row>
    <row r="18" spans="1:6" x14ac:dyDescent="0.25">
      <c r="A18" s="129"/>
      <c r="B18" s="4"/>
      <c r="C18" s="41">
        <v>44573</v>
      </c>
      <c r="D18" s="40"/>
      <c r="E18" s="38"/>
      <c r="F18" s="38">
        <v>9</v>
      </c>
    </row>
    <row r="19" spans="1:6" x14ac:dyDescent="0.25">
      <c r="A19" s="129"/>
      <c r="B19" s="4"/>
      <c r="C19" s="41">
        <v>44583</v>
      </c>
      <c r="D19" s="40"/>
      <c r="E19" s="38">
        <v>7</v>
      </c>
      <c r="F19" s="38"/>
    </row>
    <row r="20" spans="1:6" x14ac:dyDescent="0.25">
      <c r="A20" s="129"/>
      <c r="B20" s="4"/>
      <c r="C20" s="136">
        <v>44588</v>
      </c>
      <c r="D20" s="40"/>
      <c r="E20" s="38"/>
      <c r="F20" s="38">
        <v>4</v>
      </c>
    </row>
    <row r="21" spans="1:6" x14ac:dyDescent="0.25">
      <c r="A21" s="4"/>
      <c r="B21" s="13"/>
      <c r="C21" s="107">
        <v>44592</v>
      </c>
      <c r="D21" s="40"/>
      <c r="E21" s="38">
        <v>2</v>
      </c>
      <c r="F21" s="38"/>
    </row>
    <row r="22" spans="1:6" x14ac:dyDescent="0.25">
      <c r="A22" s="4"/>
      <c r="B22" s="13"/>
      <c r="C22" s="107">
        <v>44600</v>
      </c>
      <c r="D22" s="40"/>
      <c r="E22" s="38"/>
      <c r="F22" s="38">
        <v>6</v>
      </c>
    </row>
    <row r="23" spans="1:6" x14ac:dyDescent="0.25">
      <c r="A23" s="4"/>
      <c r="B23" s="13"/>
      <c r="C23" s="35">
        <v>44613</v>
      </c>
      <c r="D23" s="36"/>
      <c r="E23" s="37">
        <v>9</v>
      </c>
      <c r="F23" s="38"/>
    </row>
    <row r="24" spans="1:6" x14ac:dyDescent="0.25">
      <c r="A24" s="4"/>
      <c r="B24" s="13"/>
      <c r="C24" s="35">
        <v>45355</v>
      </c>
      <c r="D24" s="36"/>
      <c r="E24" s="37"/>
      <c r="F24" s="38">
        <v>513</v>
      </c>
    </row>
    <row r="25" spans="1:6" x14ac:dyDescent="0.25">
      <c r="A25" s="4"/>
      <c r="B25" s="13"/>
      <c r="C25" s="41">
        <v>44627</v>
      </c>
      <c r="D25" s="40"/>
      <c r="E25" s="38">
        <v>3</v>
      </c>
      <c r="F25" s="37"/>
    </row>
    <row r="26" spans="1:6" x14ac:dyDescent="0.25">
      <c r="A26" s="4"/>
      <c r="B26" s="13"/>
      <c r="C26" s="41">
        <v>45470</v>
      </c>
      <c r="D26" s="40"/>
      <c r="E26" s="38"/>
      <c r="F26" s="37">
        <v>582</v>
      </c>
    </row>
    <row r="27" spans="1:6" x14ac:dyDescent="0.25">
      <c r="A27" s="4"/>
      <c r="B27" s="13"/>
      <c r="C27" s="41">
        <v>45485</v>
      </c>
      <c r="D27" s="40" t="s">
        <v>21</v>
      </c>
      <c r="E27" s="38">
        <v>11</v>
      </c>
      <c r="F27" s="37"/>
    </row>
    <row r="28" spans="1:6" x14ac:dyDescent="0.25">
      <c r="A28" s="4"/>
      <c r="B28" s="13"/>
      <c r="C28" s="41"/>
      <c r="D28" s="40"/>
      <c r="E28" s="38"/>
      <c r="F28" s="37"/>
    </row>
    <row r="29" spans="1:6" x14ac:dyDescent="0.25">
      <c r="A29" s="4"/>
      <c r="B29" s="4"/>
      <c r="D29" s="6"/>
    </row>
    <row r="30" spans="1:6" x14ac:dyDescent="0.25">
      <c r="A30" s="4"/>
      <c r="B30" s="4"/>
      <c r="C30" s="9" t="s">
        <v>8</v>
      </c>
      <c r="D30" s="9"/>
      <c r="E30" s="9">
        <f>SUM(E8:E29)</f>
        <v>90</v>
      </c>
      <c r="F30" s="9">
        <f>SUM(F8:F29)</f>
        <v>1154</v>
      </c>
    </row>
    <row r="31" spans="1:6" x14ac:dyDescent="0.25">
      <c r="C31" s="7"/>
      <c r="D31" s="7"/>
      <c r="E31" s="7"/>
      <c r="F31" s="7"/>
    </row>
    <row r="32" spans="1:6" x14ac:dyDescent="0.25">
      <c r="A32" s="5"/>
      <c r="B32" s="5"/>
      <c r="C32" s="5"/>
      <c r="D32" s="5"/>
      <c r="E32" s="5"/>
      <c r="F32" s="5"/>
    </row>
    <row r="33" spans="1:6" ht="39" customHeight="1" x14ac:dyDescent="0.25">
      <c r="A33" s="4"/>
      <c r="B33" s="4"/>
      <c r="C33" s="4"/>
      <c r="D33" s="4"/>
      <c r="E33" s="4"/>
      <c r="F33" s="4"/>
    </row>
    <row r="34" spans="1:6" ht="26.25" x14ac:dyDescent="0.4">
      <c r="A34" s="127" t="s">
        <v>23</v>
      </c>
      <c r="C34" s="2" t="str">
        <f>$C$2</f>
        <v>Transition Technologies MS SA</v>
      </c>
    </row>
    <row r="35" spans="1:6" x14ac:dyDescent="0.25">
      <c r="B35" s="124" t="s">
        <v>108</v>
      </c>
      <c r="C35" s="13" t="s">
        <v>22</v>
      </c>
    </row>
    <row r="36" spans="1:6" ht="15.75" thickBot="1" x14ac:dyDescent="0.3"/>
    <row r="37" spans="1:6" ht="35.25" customHeight="1" x14ac:dyDescent="0.25">
      <c r="C37" s="319" t="s">
        <v>2</v>
      </c>
      <c r="D37" s="29"/>
      <c r="E37" s="29" t="s">
        <v>3</v>
      </c>
      <c r="F37" s="29" t="s">
        <v>4</v>
      </c>
    </row>
    <row r="38" spans="1:6" ht="15.75" thickBot="1" x14ac:dyDescent="0.3">
      <c r="C38" s="320"/>
      <c r="D38" s="30"/>
      <c r="E38" s="321" t="s">
        <v>9</v>
      </c>
      <c r="F38" s="321"/>
    </row>
    <row r="39" spans="1:6" x14ac:dyDescent="0.25">
      <c r="C39" s="31"/>
      <c r="D39" s="32" t="s">
        <v>6</v>
      </c>
      <c r="E39" s="33"/>
      <c r="F39" s="34"/>
    </row>
    <row r="40" spans="1:6" x14ac:dyDescent="0.25">
      <c r="C40" s="35"/>
      <c r="D40" s="36"/>
      <c r="E40" s="37"/>
      <c r="F40" s="38"/>
    </row>
    <row r="41" spans="1:6" x14ac:dyDescent="0.25">
      <c r="C41" s="41"/>
      <c r="D41" s="40"/>
      <c r="E41" s="38"/>
      <c r="F41" s="37"/>
    </row>
    <row r="42" spans="1:6" x14ac:dyDescent="0.25">
      <c r="C42" s="24"/>
      <c r="D42" s="25"/>
      <c r="E42" s="26"/>
      <c r="F42" s="26"/>
    </row>
    <row r="43" spans="1:6" x14ac:dyDescent="0.25">
      <c r="C43" s="9" t="s">
        <v>8</v>
      </c>
      <c r="D43" s="9"/>
      <c r="E43" s="62">
        <f>SUM(E39:E42)</f>
        <v>0</v>
      </c>
      <c r="F43" s="62">
        <f>SUM(F39:F42)</f>
        <v>0</v>
      </c>
    </row>
    <row r="45" spans="1:6" ht="39" customHeight="1" x14ac:dyDescent="0.25">
      <c r="A45" s="4"/>
      <c r="B45" s="4"/>
      <c r="C45" s="4"/>
      <c r="D45" s="4"/>
      <c r="E45" s="4"/>
      <c r="F45" s="4"/>
    </row>
  </sheetData>
  <mergeCells count="4">
    <mergeCell ref="C6:C7"/>
    <mergeCell ref="E7:F7"/>
    <mergeCell ref="C37:C38"/>
    <mergeCell ref="E38:F38"/>
  </mergeCells>
  <conditionalFormatting sqref="C29:C1048576 C1:C20">
    <cfRule type="top10" dxfId="166" priority="18" rank="1"/>
  </conditionalFormatting>
  <conditionalFormatting sqref="C23:C27">
    <cfRule type="top10" dxfId="165" priority="7" rank="1"/>
  </conditionalFormatting>
  <conditionalFormatting sqref="D1">
    <cfRule type="top10" dxfId="164" priority="2" rank="1"/>
  </conditionalFormatting>
  <conditionalFormatting sqref="C28">
    <cfRule type="top10" dxfId="163" priority="1" rank="1"/>
  </conditionalFormatting>
  <hyperlinks>
    <hyperlink ref="A1" location="'Spis treści'!A1" display="Spis treści" xr:uid="{00000000-0004-0000-7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7F00-000000000000}">
          <x14:formula1>
            <xm:f>Zdarzenia!$A$13:$A$17</xm:f>
          </x14:formula1>
          <xm:sqref>B3 B35</xm:sqref>
        </x14:dataValidation>
        <x14:dataValidation type="list" allowBlank="1" showInputMessage="1" showErrorMessage="1" xr:uid="{00000000-0002-0000-7F00-000001000000}">
          <x14:formula1>
            <xm:f>Zdarzenia!$A$2:$A$7</xm:f>
          </x14:formula1>
          <xm:sqref>E31:F31 D2:D1048576</xm:sqref>
        </x14:dataValidation>
      </x14:dataValidations>
    </ext>
  </extLst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 codeName="Arkusz63"/>
  <dimension ref="A1:I36"/>
  <sheetViews>
    <sheetView topLeftCell="B1" zoomScaleNormal="100" zoomScaleSheetLayoutView="160" workbookViewId="0">
      <selection activeCell="G15" sqref="G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178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179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44400</v>
      </c>
      <c r="D8" s="32" t="s">
        <v>6</v>
      </c>
      <c r="E8" s="33"/>
      <c r="F8" s="34"/>
    </row>
    <row r="9" spans="1:9" x14ac:dyDescent="0.25">
      <c r="A9" s="4"/>
      <c r="B9" s="4"/>
      <c r="C9" s="46">
        <v>44428</v>
      </c>
      <c r="D9" s="36"/>
      <c r="E9" s="37">
        <v>20</v>
      </c>
      <c r="F9" s="38"/>
    </row>
    <row r="10" spans="1:9" x14ac:dyDescent="0.25">
      <c r="A10" s="129"/>
      <c r="B10" s="4"/>
      <c r="C10" s="35">
        <v>44440</v>
      </c>
      <c r="D10" s="39"/>
      <c r="E10" s="37"/>
      <c r="F10" s="37">
        <v>8</v>
      </c>
    </row>
    <row r="11" spans="1:9" x14ac:dyDescent="0.25">
      <c r="A11" s="4"/>
      <c r="B11" s="4"/>
      <c r="C11" s="35">
        <v>44454</v>
      </c>
      <c r="D11" s="40"/>
      <c r="E11" s="37">
        <v>10</v>
      </c>
      <c r="F11" s="37"/>
    </row>
    <row r="12" spans="1:9" x14ac:dyDescent="0.25">
      <c r="A12" s="129"/>
      <c r="B12" s="4"/>
      <c r="C12" s="35">
        <v>44463</v>
      </c>
      <c r="D12" s="40"/>
      <c r="E12" s="37"/>
      <c r="F12" s="37">
        <v>7</v>
      </c>
    </row>
    <row r="13" spans="1:9" x14ac:dyDescent="0.25">
      <c r="A13" s="4"/>
      <c r="B13" s="4"/>
      <c r="C13" s="35">
        <v>44476</v>
      </c>
      <c r="D13" s="40"/>
      <c r="E13" s="37">
        <v>9</v>
      </c>
      <c r="F13" s="37"/>
    </row>
    <row r="14" spans="1:9" x14ac:dyDescent="0.25">
      <c r="A14" s="129"/>
      <c r="B14" s="4"/>
      <c r="C14" s="41">
        <v>44483</v>
      </c>
      <c r="D14" s="40"/>
      <c r="E14" s="38"/>
      <c r="F14" s="37">
        <v>5</v>
      </c>
      <c r="I14" s="130"/>
    </row>
    <row r="15" spans="1:9" x14ac:dyDescent="0.25">
      <c r="A15" s="129"/>
      <c r="B15" s="4"/>
      <c r="C15" s="41">
        <v>44497</v>
      </c>
      <c r="D15" s="40" t="s">
        <v>20</v>
      </c>
      <c r="E15" s="37">
        <v>10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49</v>
      </c>
      <c r="F21" s="9">
        <v>20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Bio Planet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44516</v>
      </c>
      <c r="D30" s="32" t="s">
        <v>6</v>
      </c>
      <c r="E30" s="33"/>
      <c r="F30" s="34"/>
    </row>
    <row r="31" spans="1:6" x14ac:dyDescent="0.25">
      <c r="C31" s="35">
        <v>44517</v>
      </c>
      <c r="D31" s="138" t="s">
        <v>20</v>
      </c>
      <c r="E31" s="37">
        <v>1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v>1</v>
      </c>
      <c r="F34" s="62"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62" priority="10" rank="1"/>
  </conditionalFormatting>
  <conditionalFormatting sqref="D1">
    <cfRule type="top10" dxfId="161" priority="1" rank="1"/>
  </conditionalFormatting>
  <hyperlinks>
    <hyperlink ref="A1" location="'Spis treści'!A1" display="Spis treści" xr:uid="{00000000-0004-0000-8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0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80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71"/>
  <dimension ref="A1:I25"/>
  <sheetViews>
    <sheetView zoomScaleNormal="100" zoomScaleSheetLayoutView="160" workbookViewId="0">
      <selection activeCell="A26" sqref="A2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429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357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45408</v>
      </c>
      <c r="D8" s="32" t="s">
        <v>6</v>
      </c>
      <c r="E8" s="33"/>
      <c r="F8" s="34"/>
    </row>
    <row r="9" spans="1:9" x14ac:dyDescent="0.25">
      <c r="A9" s="4"/>
      <c r="B9" s="4"/>
      <c r="C9" s="46">
        <v>45426</v>
      </c>
      <c r="D9" s="36"/>
      <c r="E9" s="37">
        <v>10</v>
      </c>
      <c r="F9" s="38"/>
    </row>
    <row r="10" spans="1:9" x14ac:dyDescent="0.25">
      <c r="A10" s="4"/>
      <c r="B10" s="4"/>
      <c r="C10" s="35">
        <v>45440</v>
      </c>
      <c r="D10" s="39"/>
      <c r="E10" s="38"/>
      <c r="F10" s="37">
        <v>10</v>
      </c>
    </row>
    <row r="11" spans="1:9" x14ac:dyDescent="0.25">
      <c r="A11" s="4"/>
      <c r="B11" s="4"/>
      <c r="C11" s="35">
        <v>45454</v>
      </c>
      <c r="D11" s="40"/>
      <c r="E11" s="37">
        <v>9</v>
      </c>
      <c r="F11" s="38"/>
    </row>
    <row r="12" spans="1:9" x14ac:dyDescent="0.25">
      <c r="A12" s="129"/>
      <c r="B12" s="4"/>
      <c r="C12" s="35">
        <v>45463</v>
      </c>
      <c r="D12" s="40"/>
      <c r="E12" s="38"/>
      <c r="F12" s="37">
        <v>7</v>
      </c>
    </row>
    <row r="13" spans="1:9" x14ac:dyDescent="0.25">
      <c r="A13" s="4"/>
      <c r="B13" s="4"/>
      <c r="C13" s="35">
        <v>45470</v>
      </c>
      <c r="D13" s="40"/>
      <c r="E13" s="37">
        <v>5</v>
      </c>
      <c r="F13" s="38"/>
    </row>
    <row r="14" spans="1:9" x14ac:dyDescent="0.25">
      <c r="A14" s="129"/>
      <c r="B14" s="4"/>
      <c r="C14" s="41">
        <v>45484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45495</v>
      </c>
      <c r="D15" s="40"/>
      <c r="E15" s="38">
        <v>7</v>
      </c>
      <c r="F15" s="38"/>
    </row>
    <row r="16" spans="1:9" x14ac:dyDescent="0.25">
      <c r="A16" s="129"/>
      <c r="B16" s="4"/>
      <c r="C16" s="41">
        <v>45510</v>
      </c>
      <c r="D16" s="40"/>
      <c r="E16" s="38"/>
      <c r="F16" s="38">
        <v>11</v>
      </c>
    </row>
    <row r="17" spans="1:6" x14ac:dyDescent="0.25">
      <c r="A17" s="129"/>
      <c r="B17" s="4"/>
      <c r="C17" s="41">
        <v>45524</v>
      </c>
      <c r="D17" s="40"/>
      <c r="E17" s="38">
        <v>9</v>
      </c>
      <c r="F17" s="38"/>
    </row>
    <row r="18" spans="1:6" x14ac:dyDescent="0.25">
      <c r="A18" s="129"/>
      <c r="B18" s="4"/>
      <c r="C18" s="41">
        <v>45531</v>
      </c>
      <c r="D18" s="40"/>
      <c r="E18" s="38"/>
      <c r="F18" s="38">
        <v>5</v>
      </c>
    </row>
    <row r="19" spans="1:6" x14ac:dyDescent="0.25">
      <c r="A19" s="129"/>
      <c r="B19" s="4"/>
      <c r="C19" s="41">
        <v>45534</v>
      </c>
      <c r="D19" s="40" t="s">
        <v>20</v>
      </c>
      <c r="E19" s="38">
        <v>3</v>
      </c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43</v>
      </c>
      <c r="F22" s="9">
        <f>SUM(F8:F21)</f>
        <v>43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25">
      <c r="A25" s="4"/>
      <c r="B25" s="4"/>
      <c r="C25" s="4"/>
      <c r="D25" s="4"/>
      <c r="E25" s="4"/>
      <c r="F25" s="4"/>
    </row>
  </sheetData>
  <mergeCells count="2">
    <mergeCell ref="C6:C7"/>
    <mergeCell ref="E7:F7"/>
  </mergeCells>
  <conditionalFormatting sqref="C1:C1048576">
    <cfRule type="top10" dxfId="696" priority="2" rank="1"/>
  </conditionalFormatting>
  <conditionalFormatting sqref="D1">
    <cfRule type="top10" dxfId="695" priority="1" rank="1"/>
  </conditionalFormatting>
  <hyperlinks>
    <hyperlink ref="A1" location="'Spis treści'!A1" display="Spis treści" xr:uid="{00000000-0004-0000-0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0000000}">
          <x14:formula1>
            <xm:f>'C:\Users\fidop\Documents\[NIEPUBLIKOWANE Statystyka Wewnętrzna.xlsm]Zdarzenia'!#REF!</xm:f>
          </x14:formula1>
          <xm:sqref>E23:F23 D2:D1048576</xm:sqref>
        </x14:dataValidation>
        <x14:dataValidation type="list" allowBlank="1" showInputMessage="1" showErrorMessage="1" xr:uid="{00000000-0002-0000-0C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 codeName="Arkusz62"/>
  <dimension ref="A1:I48"/>
  <sheetViews>
    <sheetView zoomScale="70" zoomScaleNormal="70" zoomScaleSheetLayoutView="160" workbookViewId="0">
      <selection activeCell="A30" sqref="A3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176</v>
      </c>
      <c r="D2" s="2"/>
      <c r="F2" s="3"/>
    </row>
    <row r="3" spans="1:9" ht="26.25" x14ac:dyDescent="0.4">
      <c r="A3" s="127" t="s">
        <v>24</v>
      </c>
      <c r="B3" s="124" t="s">
        <v>103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177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44425</v>
      </c>
      <c r="D8" s="32" t="s">
        <v>6</v>
      </c>
      <c r="E8" s="33"/>
      <c r="F8" s="34"/>
    </row>
    <row r="9" spans="1:9" x14ac:dyDescent="0.25">
      <c r="A9" s="4"/>
      <c r="B9" s="4"/>
      <c r="C9" s="46">
        <v>44453</v>
      </c>
      <c r="D9" s="36"/>
      <c r="E9" s="37">
        <v>20</v>
      </c>
      <c r="F9" s="38"/>
    </row>
    <row r="10" spans="1:9" x14ac:dyDescent="0.25">
      <c r="A10" s="129"/>
      <c r="B10" s="4"/>
      <c r="C10" s="35">
        <v>44470</v>
      </c>
      <c r="D10" s="39"/>
      <c r="E10" s="38"/>
      <c r="F10" s="37">
        <v>13</v>
      </c>
    </row>
    <row r="11" spans="1:9" x14ac:dyDescent="0.25">
      <c r="A11" s="4"/>
      <c r="B11" s="4"/>
      <c r="C11" s="35">
        <v>44484</v>
      </c>
      <c r="D11" s="40"/>
      <c r="E11" s="37">
        <v>10</v>
      </c>
      <c r="F11" s="38"/>
    </row>
    <row r="12" spans="1:9" x14ac:dyDescent="0.25">
      <c r="A12" s="129"/>
      <c r="B12" s="4"/>
      <c r="C12" s="35">
        <v>44495</v>
      </c>
      <c r="D12" s="40"/>
      <c r="E12" s="38"/>
      <c r="F12" s="37">
        <v>7</v>
      </c>
    </row>
    <row r="13" spans="1:9" x14ac:dyDescent="0.25">
      <c r="A13" s="4"/>
      <c r="B13" s="4"/>
      <c r="C13" s="35">
        <v>44509</v>
      </c>
      <c r="D13" s="40"/>
      <c r="E13" s="37">
        <v>9</v>
      </c>
      <c r="F13" s="38"/>
    </row>
    <row r="14" spans="1:9" x14ac:dyDescent="0.25">
      <c r="A14" s="129"/>
      <c r="B14" s="4"/>
      <c r="C14" s="41">
        <v>44516</v>
      </c>
      <c r="D14" s="40"/>
      <c r="E14" s="38"/>
      <c r="F14" s="37">
        <v>4</v>
      </c>
      <c r="I14" s="130"/>
    </row>
    <row r="15" spans="1:9" x14ac:dyDescent="0.25">
      <c r="A15" s="129"/>
      <c r="B15" s="4"/>
      <c r="C15" s="41">
        <v>44519</v>
      </c>
      <c r="D15" s="40"/>
      <c r="E15" s="37">
        <v>3</v>
      </c>
      <c r="F15" s="38"/>
    </row>
    <row r="16" spans="1:9" x14ac:dyDescent="0.25">
      <c r="A16" s="129"/>
      <c r="B16" s="4"/>
      <c r="C16" s="41">
        <v>44529</v>
      </c>
      <c r="D16" s="40"/>
      <c r="E16" s="38"/>
      <c r="F16" s="37">
        <v>6</v>
      </c>
    </row>
    <row r="17" spans="1:6" x14ac:dyDescent="0.25">
      <c r="A17" s="129"/>
      <c r="B17" s="4"/>
      <c r="C17" s="41">
        <v>44532</v>
      </c>
      <c r="D17" s="40"/>
      <c r="E17" s="38"/>
      <c r="F17" s="38">
        <v>3</v>
      </c>
    </row>
    <row r="18" spans="1:6" x14ac:dyDescent="0.25">
      <c r="A18" s="129"/>
      <c r="B18" s="4"/>
      <c r="C18" s="41">
        <v>44540</v>
      </c>
      <c r="D18" s="40"/>
      <c r="E18" s="37">
        <v>6</v>
      </c>
      <c r="F18" s="38"/>
    </row>
    <row r="19" spans="1:6" x14ac:dyDescent="0.25">
      <c r="A19" s="129"/>
      <c r="B19" s="4"/>
      <c r="C19" s="41">
        <v>44593</v>
      </c>
      <c r="D19" s="40"/>
      <c r="E19" s="37"/>
      <c r="F19" s="38">
        <v>35</v>
      </c>
    </row>
    <row r="20" spans="1:6" x14ac:dyDescent="0.25">
      <c r="A20" s="129"/>
      <c r="B20" s="4"/>
      <c r="C20" s="41">
        <v>44607</v>
      </c>
      <c r="D20" s="40"/>
      <c r="E20" s="37">
        <v>10</v>
      </c>
      <c r="F20" s="38"/>
    </row>
    <row r="21" spans="1:6" x14ac:dyDescent="0.25">
      <c r="A21" s="129"/>
      <c r="B21" s="4"/>
      <c r="C21" s="41">
        <v>44610</v>
      </c>
      <c r="D21" s="40"/>
      <c r="E21" s="37"/>
      <c r="F21" s="38">
        <v>3</v>
      </c>
    </row>
    <row r="22" spans="1:6" x14ac:dyDescent="0.25">
      <c r="A22" s="129"/>
      <c r="B22" s="4"/>
      <c r="C22" s="41">
        <v>44621</v>
      </c>
      <c r="D22" s="40"/>
      <c r="E22" s="37">
        <v>7</v>
      </c>
      <c r="F22" s="38"/>
    </row>
    <row r="23" spans="1:6" x14ac:dyDescent="0.25">
      <c r="A23" s="129"/>
      <c r="B23" s="4"/>
      <c r="C23" s="41">
        <v>44635</v>
      </c>
      <c r="D23" s="40"/>
      <c r="E23" s="37"/>
      <c r="F23" s="38">
        <v>10</v>
      </c>
    </row>
    <row r="24" spans="1:6" x14ac:dyDescent="0.25">
      <c r="A24" s="129"/>
      <c r="B24" s="4"/>
      <c r="C24" s="41">
        <v>44645</v>
      </c>
      <c r="D24" s="40"/>
      <c r="E24" s="37">
        <v>8</v>
      </c>
      <c r="F24" s="38"/>
    </row>
    <row r="25" spans="1:6" x14ac:dyDescent="0.25">
      <c r="A25" s="129"/>
      <c r="B25" s="4"/>
      <c r="C25" s="41">
        <v>44687</v>
      </c>
      <c r="D25" s="40"/>
      <c r="E25" s="37"/>
      <c r="F25" s="38">
        <v>28</v>
      </c>
    </row>
    <row r="26" spans="1:6" x14ac:dyDescent="0.25">
      <c r="A26" s="129"/>
      <c r="B26" s="4"/>
      <c r="C26" s="41">
        <v>44701</v>
      </c>
      <c r="D26" s="40"/>
      <c r="E26" s="37">
        <v>10</v>
      </c>
      <c r="F26" s="38"/>
    </row>
    <row r="27" spans="1:6" x14ac:dyDescent="0.25">
      <c r="A27" s="129"/>
      <c r="B27" s="4"/>
      <c r="C27" s="41">
        <v>44714</v>
      </c>
      <c r="D27" s="40"/>
      <c r="E27" s="37"/>
      <c r="F27" s="38">
        <v>9</v>
      </c>
    </row>
    <row r="28" spans="1:6" x14ac:dyDescent="0.25">
      <c r="A28" s="129"/>
      <c r="B28" s="4"/>
      <c r="C28" s="41">
        <v>44727</v>
      </c>
      <c r="D28" s="40"/>
      <c r="E28" s="37">
        <v>9</v>
      </c>
      <c r="F28" s="38"/>
    </row>
    <row r="29" spans="1:6" x14ac:dyDescent="0.25">
      <c r="A29" s="129"/>
      <c r="B29" s="4"/>
      <c r="C29" s="41">
        <v>44739</v>
      </c>
      <c r="D29" s="40"/>
      <c r="E29" s="37"/>
      <c r="F29" s="38">
        <v>7</v>
      </c>
    </row>
    <row r="30" spans="1:6" x14ac:dyDescent="0.25">
      <c r="A30" s="129"/>
      <c r="B30" s="4"/>
      <c r="C30" s="41">
        <v>44746</v>
      </c>
      <c r="D30" s="40"/>
      <c r="E30" s="37">
        <v>5</v>
      </c>
      <c r="F30" s="38"/>
    </row>
    <row r="31" spans="1:6" x14ac:dyDescent="0.25">
      <c r="A31" s="4"/>
      <c r="B31" s="13"/>
      <c r="C31" s="41"/>
      <c r="D31" s="40"/>
      <c r="E31" s="38"/>
      <c r="F31" s="38"/>
    </row>
    <row r="32" spans="1:6" x14ac:dyDescent="0.25">
      <c r="A32" s="4"/>
      <c r="B32" s="4"/>
      <c r="D32" s="6"/>
    </row>
    <row r="33" spans="1:6" x14ac:dyDescent="0.25">
      <c r="A33" s="4"/>
      <c r="B33" s="4"/>
      <c r="C33" s="9" t="s">
        <v>8</v>
      </c>
      <c r="D33" s="9"/>
      <c r="E33" s="9">
        <f>SUM(E8:E32)</f>
        <v>97</v>
      </c>
      <c r="F33" s="9">
        <f>SUM(F8:F32)</f>
        <v>125</v>
      </c>
    </row>
    <row r="34" spans="1:6" x14ac:dyDescent="0.25">
      <c r="C34" s="7"/>
      <c r="D34" s="7"/>
      <c r="E34" s="7"/>
      <c r="F34" s="7"/>
    </row>
    <row r="35" spans="1:6" x14ac:dyDescent="0.25">
      <c r="A35" s="5"/>
      <c r="B35" s="5"/>
      <c r="C35" s="5"/>
      <c r="D35" s="5"/>
      <c r="E35" s="5"/>
      <c r="F35" s="5"/>
    </row>
    <row r="36" spans="1:6" ht="39" customHeight="1" x14ac:dyDescent="0.25">
      <c r="A36" s="4"/>
      <c r="B36" s="4"/>
      <c r="C36" s="4"/>
      <c r="D36" s="4"/>
      <c r="E36" s="4"/>
      <c r="F36" s="4"/>
    </row>
    <row r="37" spans="1:6" ht="26.25" x14ac:dyDescent="0.4">
      <c r="A37" s="127" t="s">
        <v>23</v>
      </c>
      <c r="C37" s="2" t="str">
        <f>$C$2</f>
        <v>DESA S.A.</v>
      </c>
    </row>
    <row r="38" spans="1:6" x14ac:dyDescent="0.25">
      <c r="B38" s="124" t="s">
        <v>108</v>
      </c>
      <c r="C38" s="13" t="s">
        <v>22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/>
      <c r="D42" s="32" t="s">
        <v>6</v>
      </c>
      <c r="E42" s="33"/>
      <c r="F42" s="34"/>
    </row>
    <row r="43" spans="1:6" x14ac:dyDescent="0.25">
      <c r="C43" s="35"/>
      <c r="D43" s="36"/>
      <c r="E43" s="37"/>
      <c r="F43" s="38"/>
    </row>
    <row r="44" spans="1:6" x14ac:dyDescent="0.25">
      <c r="C44" s="41"/>
      <c r="D44" s="40"/>
      <c r="E44" s="38"/>
      <c r="F44" s="37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SUM(E42:E45)</f>
        <v>0</v>
      </c>
      <c r="F46" s="62">
        <f>SUM(F42:F45)</f>
        <v>0</v>
      </c>
    </row>
    <row r="48" spans="1:6" ht="39" customHeight="1" x14ac:dyDescent="0.25">
      <c r="A48" s="4"/>
      <c r="B48" s="4"/>
      <c r="C48" s="4"/>
      <c r="D48" s="4"/>
      <c r="E48" s="4"/>
      <c r="F48" s="4"/>
    </row>
  </sheetData>
  <mergeCells count="4">
    <mergeCell ref="C6:C7"/>
    <mergeCell ref="E7:F7"/>
    <mergeCell ref="C40:C41"/>
    <mergeCell ref="E41:F41"/>
  </mergeCells>
  <conditionalFormatting sqref="C1:C1048576">
    <cfRule type="top10" dxfId="160" priority="17" rank="1"/>
  </conditionalFormatting>
  <conditionalFormatting sqref="D1">
    <cfRule type="top10" dxfId="159" priority="1" rank="1"/>
  </conditionalFormatting>
  <hyperlinks>
    <hyperlink ref="A1" location="'Spis treści'!A1" display="Spis treści" xr:uid="{00000000-0004-0000-8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100-000000000000}">
          <x14:formula1>
            <xm:f>Zdarzenia!$A$13:$A$17</xm:f>
          </x14:formula1>
          <xm:sqref>B3 B38</xm:sqref>
        </x14:dataValidation>
        <x14:dataValidation type="list" allowBlank="1" showInputMessage="1" showErrorMessage="1" xr:uid="{00000000-0002-0000-8100-000001000000}">
          <x14:formula1>
            <xm:f>Zdarzenia!$A$2:$A$7</xm:f>
          </x14:formula1>
          <xm:sqref>E34:F34 D2:D1048576</xm:sqref>
        </x14:dataValidation>
      </x14:dataValidations>
    </ext>
  </extLst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 codeName="Arkusz61"/>
  <dimension ref="A1:I71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170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171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44420</v>
      </c>
      <c r="D8" s="32" t="s">
        <v>6</v>
      </c>
      <c r="E8" s="33"/>
      <c r="F8" s="34"/>
    </row>
    <row r="9" spans="1:9" x14ac:dyDescent="0.25">
      <c r="A9" s="4"/>
      <c r="B9" s="4"/>
      <c r="C9" s="46">
        <v>44448</v>
      </c>
      <c r="D9" s="36"/>
      <c r="E9" s="37">
        <v>20</v>
      </c>
      <c r="F9" s="38"/>
    </row>
    <row r="10" spans="1:9" x14ac:dyDescent="0.25">
      <c r="A10" s="129"/>
      <c r="B10" s="4"/>
      <c r="C10" s="35">
        <v>44466</v>
      </c>
      <c r="D10" s="39"/>
      <c r="E10" s="38"/>
      <c r="F10" s="37">
        <v>12</v>
      </c>
    </row>
    <row r="11" spans="1:9" x14ac:dyDescent="0.25">
      <c r="A11" s="4"/>
      <c r="B11" s="4"/>
      <c r="C11" s="35">
        <v>44480</v>
      </c>
      <c r="D11" s="40"/>
      <c r="E11" s="37">
        <v>10</v>
      </c>
      <c r="F11" s="38"/>
    </row>
    <row r="12" spans="1:9" x14ac:dyDescent="0.25">
      <c r="A12" s="129"/>
      <c r="B12" s="4"/>
      <c r="C12" s="35">
        <v>44487</v>
      </c>
      <c r="D12" s="40"/>
      <c r="E12" s="38"/>
      <c r="F12" s="37">
        <v>5</v>
      </c>
    </row>
    <row r="13" spans="1:9" x14ac:dyDescent="0.25">
      <c r="A13" s="4"/>
      <c r="B13" s="4"/>
      <c r="C13" s="35">
        <v>44502</v>
      </c>
      <c r="D13" s="40"/>
      <c r="E13" s="37">
        <v>10</v>
      </c>
      <c r="F13" s="38"/>
    </row>
    <row r="14" spans="1:9" x14ac:dyDescent="0.25">
      <c r="A14" s="129"/>
      <c r="B14" s="4"/>
      <c r="C14" s="41">
        <v>44508</v>
      </c>
      <c r="D14" s="40"/>
      <c r="E14" s="38"/>
      <c r="F14" s="37">
        <v>4</v>
      </c>
      <c r="I14" s="130"/>
    </row>
    <row r="15" spans="1:9" x14ac:dyDescent="0.25">
      <c r="A15" s="129"/>
      <c r="B15" s="4"/>
      <c r="C15" s="41">
        <v>44523</v>
      </c>
      <c r="D15" s="40"/>
      <c r="E15" s="37">
        <v>10</v>
      </c>
      <c r="F15" s="38"/>
    </row>
    <row r="16" spans="1:9" x14ac:dyDescent="0.25">
      <c r="A16" s="129"/>
      <c r="B16" s="4"/>
      <c r="C16" s="41">
        <v>44529</v>
      </c>
      <c r="D16" s="40"/>
      <c r="E16" s="38"/>
      <c r="F16" s="37">
        <v>4</v>
      </c>
    </row>
    <row r="17" spans="1:6" x14ac:dyDescent="0.25">
      <c r="A17" s="129"/>
      <c r="B17" s="4"/>
      <c r="C17" s="41">
        <v>44543</v>
      </c>
      <c r="D17" s="40"/>
      <c r="E17" s="37">
        <v>10</v>
      </c>
      <c r="F17" s="38"/>
    </row>
    <row r="18" spans="1:6" x14ac:dyDescent="0.25">
      <c r="A18" s="129"/>
      <c r="B18" s="4"/>
      <c r="C18" s="41">
        <v>44553</v>
      </c>
      <c r="D18" s="40"/>
      <c r="E18" s="38"/>
      <c r="F18" s="37">
        <v>8</v>
      </c>
    </row>
    <row r="19" spans="1:6" x14ac:dyDescent="0.25">
      <c r="A19" s="129"/>
      <c r="B19" s="4"/>
      <c r="C19" s="41">
        <v>44564</v>
      </c>
      <c r="D19" s="40"/>
      <c r="E19" s="38">
        <v>7</v>
      </c>
      <c r="F19" s="37"/>
    </row>
    <row r="20" spans="1:6" x14ac:dyDescent="0.25">
      <c r="A20" s="129"/>
      <c r="B20" s="4"/>
      <c r="C20" s="41">
        <v>44572</v>
      </c>
      <c r="D20" s="40"/>
      <c r="E20" s="38"/>
      <c r="F20" s="37">
        <v>5</v>
      </c>
    </row>
    <row r="21" spans="1:6" x14ac:dyDescent="0.25">
      <c r="A21" s="129"/>
      <c r="B21" s="4"/>
      <c r="C21" s="41">
        <v>44582</v>
      </c>
      <c r="D21" s="40"/>
      <c r="E21" s="38">
        <v>8</v>
      </c>
      <c r="F21" s="37"/>
    </row>
    <row r="22" spans="1:6" x14ac:dyDescent="0.25">
      <c r="A22" s="129"/>
      <c r="B22" s="4"/>
      <c r="C22" s="41">
        <v>44587</v>
      </c>
      <c r="D22" s="40"/>
      <c r="E22" s="38"/>
      <c r="F22" s="37">
        <v>3</v>
      </c>
    </row>
    <row r="23" spans="1:6" x14ac:dyDescent="0.25">
      <c r="A23" s="129"/>
      <c r="B23" s="4"/>
      <c r="C23" s="41">
        <v>44595</v>
      </c>
      <c r="D23" s="40"/>
      <c r="E23" s="38">
        <v>6</v>
      </c>
      <c r="F23" s="37"/>
    </row>
    <row r="24" spans="1:6" x14ac:dyDescent="0.25">
      <c r="A24" s="129"/>
      <c r="B24" s="4"/>
      <c r="C24" s="41">
        <v>44596</v>
      </c>
      <c r="D24" s="40"/>
      <c r="E24" s="38"/>
      <c r="F24" s="37">
        <v>1</v>
      </c>
    </row>
    <row r="25" spans="1:6" x14ac:dyDescent="0.25">
      <c r="A25" s="129"/>
      <c r="B25" s="4"/>
      <c r="C25" s="41">
        <v>44601</v>
      </c>
      <c r="D25" s="40"/>
      <c r="E25" s="37">
        <v>3</v>
      </c>
    </row>
    <row r="26" spans="1:6" x14ac:dyDescent="0.25">
      <c r="A26" s="129"/>
      <c r="B26" s="4"/>
      <c r="C26" s="41">
        <v>44603</v>
      </c>
      <c r="D26" s="40"/>
      <c r="E26" s="38"/>
      <c r="F26" s="37">
        <v>2</v>
      </c>
    </row>
    <row r="27" spans="1:6" x14ac:dyDescent="0.25">
      <c r="A27" s="129"/>
      <c r="B27" s="4"/>
      <c r="C27" s="41">
        <v>44607</v>
      </c>
      <c r="D27" s="40"/>
      <c r="E27" s="38"/>
      <c r="F27" s="37">
        <v>2</v>
      </c>
    </row>
    <row r="28" spans="1:6" x14ac:dyDescent="0.25">
      <c r="A28" s="4"/>
      <c r="B28" s="13"/>
      <c r="C28" s="41">
        <v>44609</v>
      </c>
      <c r="D28" s="40" t="s">
        <v>20</v>
      </c>
      <c r="E28" s="38">
        <v>2</v>
      </c>
      <c r="F28" s="38"/>
    </row>
    <row r="29" spans="1:6" x14ac:dyDescent="0.25">
      <c r="A29" s="4"/>
      <c r="B29" s="4"/>
      <c r="D29" s="6"/>
    </row>
    <row r="30" spans="1:6" x14ac:dyDescent="0.25">
      <c r="A30" s="4"/>
      <c r="B30" s="4"/>
      <c r="C30" s="9" t="s">
        <v>8</v>
      </c>
      <c r="D30" s="9"/>
      <c r="E30" s="9">
        <f>SUM(E8:E29)</f>
        <v>86</v>
      </c>
      <c r="F30" s="9">
        <f>SUM(F8:F29)</f>
        <v>46</v>
      </c>
    </row>
    <row r="31" spans="1:6" x14ac:dyDescent="0.25">
      <c r="C31" s="7"/>
      <c r="D31" s="7"/>
      <c r="E31" s="7"/>
      <c r="F31" s="7"/>
    </row>
    <row r="32" spans="1:6" x14ac:dyDescent="0.25">
      <c r="A32" s="5"/>
      <c r="B32" s="5"/>
      <c r="C32" s="5"/>
      <c r="D32" s="5"/>
      <c r="E32" s="5"/>
      <c r="F32" s="5"/>
    </row>
    <row r="33" spans="1:6" ht="39" customHeight="1" x14ac:dyDescent="0.25">
      <c r="A33" s="4"/>
      <c r="B33" s="4"/>
      <c r="C33" s="4"/>
      <c r="D33" s="4"/>
      <c r="E33" s="4"/>
      <c r="F33" s="4"/>
    </row>
    <row r="34" spans="1:6" ht="26.25" x14ac:dyDescent="0.4">
      <c r="A34" s="127" t="s">
        <v>23</v>
      </c>
      <c r="C34" s="2" t="str">
        <f>$C$2</f>
        <v>Vortex Energy S.A.</v>
      </c>
    </row>
    <row r="35" spans="1:6" x14ac:dyDescent="0.25">
      <c r="B35" s="124" t="s">
        <v>109</v>
      </c>
      <c r="C35" s="13" t="s">
        <v>22</v>
      </c>
    </row>
    <row r="36" spans="1:6" ht="15.75" thickBot="1" x14ac:dyDescent="0.3"/>
    <row r="37" spans="1:6" ht="35.25" customHeight="1" x14ac:dyDescent="0.25">
      <c r="C37" s="319" t="s">
        <v>2</v>
      </c>
      <c r="D37" s="29"/>
      <c r="E37" s="29" t="s">
        <v>3</v>
      </c>
      <c r="F37" s="29" t="s">
        <v>4</v>
      </c>
    </row>
    <row r="38" spans="1:6" ht="15.75" thickBot="1" x14ac:dyDescent="0.3">
      <c r="C38" s="320"/>
      <c r="D38" s="30"/>
      <c r="E38" s="321" t="s">
        <v>9</v>
      </c>
      <c r="F38" s="321"/>
    </row>
    <row r="39" spans="1:6" x14ac:dyDescent="0.25">
      <c r="C39" s="31">
        <v>44622</v>
      </c>
      <c r="D39" s="32" t="s">
        <v>6</v>
      </c>
      <c r="E39" s="33"/>
      <c r="F39" s="34"/>
    </row>
    <row r="40" spans="1:6" x14ac:dyDescent="0.25">
      <c r="C40" s="35">
        <v>44623</v>
      </c>
      <c r="D40" s="36" t="s">
        <v>20</v>
      </c>
      <c r="E40" s="37">
        <v>1</v>
      </c>
      <c r="F40" s="38"/>
    </row>
    <row r="41" spans="1:6" x14ac:dyDescent="0.25">
      <c r="C41" s="41"/>
      <c r="D41" s="40"/>
      <c r="E41" s="38"/>
      <c r="F41" s="37"/>
    </row>
    <row r="42" spans="1:6" x14ac:dyDescent="0.25">
      <c r="C42" s="24"/>
      <c r="D42" s="25"/>
      <c r="E42" s="26"/>
      <c r="F42" s="26"/>
    </row>
    <row r="43" spans="1:6" x14ac:dyDescent="0.25">
      <c r="C43" s="9" t="s">
        <v>8</v>
      </c>
      <c r="D43" s="9"/>
      <c r="E43" s="62">
        <f>SUM(E39:E42)</f>
        <v>1</v>
      </c>
      <c r="F43" s="62">
        <f>SUM(F39:F42)</f>
        <v>0</v>
      </c>
    </row>
    <row r="45" spans="1:6" ht="39" customHeight="1" x14ac:dyDescent="0.25">
      <c r="A45" s="4"/>
      <c r="B45" s="4"/>
      <c r="C45" s="4"/>
      <c r="D45" s="4"/>
      <c r="E45" s="4"/>
      <c r="F45" s="4"/>
    </row>
    <row r="46" spans="1:6" ht="26.25" x14ac:dyDescent="0.4">
      <c r="A46" s="127"/>
      <c r="C46" s="2" t="str">
        <f>$C$2</f>
        <v>Vortex Energy S.A.</v>
      </c>
    </row>
    <row r="47" spans="1:6" x14ac:dyDescent="0.25">
      <c r="B47" s="124" t="s">
        <v>109</v>
      </c>
      <c r="C47" s="13" t="s">
        <v>27</v>
      </c>
    </row>
    <row r="48" spans="1:6" ht="15.75" thickBot="1" x14ac:dyDescent="0.3"/>
    <row r="49" spans="1:6" ht="30" x14ac:dyDescent="0.25">
      <c r="C49" s="319" t="s">
        <v>2</v>
      </c>
      <c r="D49" s="29"/>
      <c r="E49" s="29" t="s">
        <v>3</v>
      </c>
      <c r="F49" s="29" t="s">
        <v>4</v>
      </c>
    </row>
    <row r="50" spans="1:6" ht="15.75" thickBot="1" x14ac:dyDescent="0.3">
      <c r="C50" s="320"/>
      <c r="D50" s="30"/>
      <c r="E50" s="321" t="s">
        <v>9</v>
      </c>
      <c r="F50" s="321"/>
    </row>
    <row r="51" spans="1:6" x14ac:dyDescent="0.25">
      <c r="C51" s="31">
        <v>44678</v>
      </c>
      <c r="D51" s="32" t="s">
        <v>6</v>
      </c>
      <c r="E51" s="33"/>
      <c r="F51" s="34"/>
    </row>
    <row r="52" spans="1:6" x14ac:dyDescent="0.25">
      <c r="C52" s="119">
        <v>44679</v>
      </c>
      <c r="D52" s="68"/>
      <c r="E52" s="69">
        <v>1</v>
      </c>
      <c r="F52" s="120"/>
    </row>
    <row r="53" spans="1:6" x14ac:dyDescent="0.25">
      <c r="C53" s="119">
        <v>44685</v>
      </c>
      <c r="D53" s="68"/>
      <c r="E53" s="69"/>
      <c r="F53" s="153">
        <v>3</v>
      </c>
    </row>
    <row r="54" spans="1:6" x14ac:dyDescent="0.25">
      <c r="C54" s="35">
        <v>44686</v>
      </c>
      <c r="D54" s="36"/>
      <c r="E54" s="37"/>
      <c r="F54" s="38">
        <v>1</v>
      </c>
    </row>
    <row r="55" spans="1:6" x14ac:dyDescent="0.25">
      <c r="C55" s="35">
        <v>44687</v>
      </c>
      <c r="D55" s="36"/>
      <c r="E55" s="37"/>
      <c r="F55" s="38">
        <v>1</v>
      </c>
    </row>
    <row r="56" spans="1:6" x14ac:dyDescent="0.25">
      <c r="C56" s="35">
        <v>44691</v>
      </c>
      <c r="D56" s="36"/>
      <c r="E56" s="37">
        <v>2</v>
      </c>
      <c r="F56" s="38"/>
    </row>
    <row r="57" spans="1:6" x14ac:dyDescent="0.25">
      <c r="C57" s="35">
        <v>44692</v>
      </c>
      <c r="D57" s="36"/>
      <c r="E57" s="37"/>
      <c r="F57" s="38">
        <v>1</v>
      </c>
    </row>
    <row r="58" spans="1:6" x14ac:dyDescent="0.25">
      <c r="C58" s="41">
        <v>44692</v>
      </c>
      <c r="D58" s="40" t="s">
        <v>20</v>
      </c>
      <c r="E58" s="38">
        <v>0</v>
      </c>
      <c r="F58" s="37"/>
    </row>
    <row r="59" spans="1:6" x14ac:dyDescent="0.25">
      <c r="C59" s="24"/>
      <c r="D59" s="25"/>
      <c r="E59" s="26"/>
      <c r="F59" s="26"/>
    </row>
    <row r="60" spans="1:6" x14ac:dyDescent="0.25">
      <c r="C60" s="9" t="s">
        <v>8</v>
      </c>
      <c r="D60" s="9"/>
      <c r="E60" s="62">
        <f>SUM(E51:E59)</f>
        <v>3</v>
      </c>
      <c r="F60" s="62">
        <f>SUM(F51:F59)</f>
        <v>6</v>
      </c>
    </row>
    <row r="62" spans="1:6" ht="26.25" x14ac:dyDescent="0.4">
      <c r="A62" s="127"/>
      <c r="C62" s="2" t="str">
        <f>$C$2</f>
        <v>Vortex Energy S.A.</v>
      </c>
    </row>
    <row r="63" spans="1:6" x14ac:dyDescent="0.25">
      <c r="B63" s="124" t="s">
        <v>109</v>
      </c>
      <c r="C63" s="13" t="s">
        <v>28</v>
      </c>
    </row>
    <row r="64" spans="1:6" ht="15.75" thickBot="1" x14ac:dyDescent="0.3"/>
    <row r="65" spans="3:6" ht="35.25" customHeight="1" x14ac:dyDescent="0.25">
      <c r="C65" s="319" t="s">
        <v>2</v>
      </c>
      <c r="D65" s="29"/>
      <c r="E65" s="29" t="s">
        <v>3</v>
      </c>
      <c r="F65" s="29" t="s">
        <v>4</v>
      </c>
    </row>
    <row r="66" spans="3:6" ht="15.75" thickBot="1" x14ac:dyDescent="0.3">
      <c r="C66" s="320"/>
      <c r="D66" s="30"/>
      <c r="E66" s="321" t="s">
        <v>9</v>
      </c>
      <c r="F66" s="321"/>
    </row>
    <row r="67" spans="3:6" x14ac:dyDescent="0.25">
      <c r="C67" s="31">
        <v>44714</v>
      </c>
      <c r="D67" s="32" t="s">
        <v>6</v>
      </c>
      <c r="E67" s="33"/>
      <c r="F67" s="34"/>
    </row>
    <row r="68" spans="3:6" x14ac:dyDescent="0.25">
      <c r="C68" s="35">
        <v>44719</v>
      </c>
      <c r="D68" s="36" t="s">
        <v>20</v>
      </c>
      <c r="E68" s="37">
        <v>3</v>
      </c>
      <c r="F68" s="38"/>
    </row>
    <row r="69" spans="3:6" x14ac:dyDescent="0.25">
      <c r="C69" s="41"/>
      <c r="D69" s="40"/>
      <c r="E69" s="38"/>
      <c r="F69" s="37"/>
    </row>
    <row r="70" spans="3:6" x14ac:dyDescent="0.25">
      <c r="C70" s="24"/>
      <c r="D70" s="25"/>
      <c r="E70" s="26"/>
      <c r="F70" s="26"/>
    </row>
    <row r="71" spans="3:6" x14ac:dyDescent="0.25">
      <c r="C71" s="9" t="s">
        <v>8</v>
      </c>
      <c r="D71" s="9"/>
      <c r="E71" s="62">
        <f>SUM(E67:E70)</f>
        <v>3</v>
      </c>
      <c r="F71" s="62">
        <f>SUM(F67:F70)</f>
        <v>0</v>
      </c>
    </row>
  </sheetData>
  <mergeCells count="8">
    <mergeCell ref="C65:C66"/>
    <mergeCell ref="E66:F66"/>
    <mergeCell ref="C6:C7"/>
    <mergeCell ref="E7:F7"/>
    <mergeCell ref="C37:C38"/>
    <mergeCell ref="E38:F38"/>
    <mergeCell ref="C49:C50"/>
    <mergeCell ref="E50:F50"/>
  </mergeCells>
  <conditionalFormatting sqref="C72:C1048576 C61 C1:C44">
    <cfRule type="top10" dxfId="158" priority="19" rank="1"/>
  </conditionalFormatting>
  <conditionalFormatting sqref="C45:C60">
    <cfRule type="top10" dxfId="157" priority="4" rank="1"/>
  </conditionalFormatting>
  <conditionalFormatting sqref="C62:C71">
    <cfRule type="top10" dxfId="156" priority="2" rank="1"/>
  </conditionalFormatting>
  <conditionalFormatting sqref="D1">
    <cfRule type="top10" dxfId="155" priority="1" rank="1"/>
  </conditionalFormatting>
  <hyperlinks>
    <hyperlink ref="A1" location="'Spis treści'!A1" display="Spis treści" xr:uid="{00000000-0004-0000-8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200-000000000000}">
          <x14:formula1>
            <xm:f>Zdarzenia!$A$13:$A$17</xm:f>
          </x14:formula1>
          <xm:sqref>B3 B35 B47 B63</xm:sqref>
        </x14:dataValidation>
        <x14:dataValidation type="list" allowBlank="1" showInputMessage="1" showErrorMessage="1" xr:uid="{00000000-0002-0000-8200-000001000000}">
          <x14:formula1>
            <xm:f>Zdarzenia!$A$2:$A$7</xm:f>
          </x14:formula1>
          <xm:sqref>E31:F31 D2:D1048576</xm:sqref>
        </x14:dataValidation>
      </x14:dataValidations>
    </ext>
  </extLst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 codeName="Arkusz60"/>
  <dimension ref="A1:I37"/>
  <sheetViews>
    <sheetView zoomScale="70" zoomScaleNormal="70" zoomScaleSheetLayoutView="160" workbookViewId="0">
      <selection activeCell="F11" sqref="F1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148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44419</v>
      </c>
      <c r="D8" s="32" t="s">
        <v>6</v>
      </c>
      <c r="E8" s="33"/>
      <c r="F8" s="34"/>
    </row>
    <row r="9" spans="1:9" x14ac:dyDescent="0.25">
      <c r="A9" s="4"/>
      <c r="B9" s="4"/>
      <c r="C9" s="46">
        <v>44433</v>
      </c>
      <c r="D9" s="36"/>
      <c r="E9" s="37">
        <v>10</v>
      </c>
      <c r="F9" s="38"/>
    </row>
    <row r="10" spans="1:9" x14ac:dyDescent="0.25">
      <c r="A10" s="129"/>
      <c r="B10" s="4"/>
      <c r="C10" s="35">
        <v>44447</v>
      </c>
      <c r="D10" s="39"/>
      <c r="E10" s="38"/>
      <c r="F10" s="37">
        <v>10</v>
      </c>
    </row>
    <row r="11" spans="1:9" x14ac:dyDescent="0.25">
      <c r="A11" s="4"/>
      <c r="B11" s="4"/>
      <c r="C11" s="35">
        <v>44461</v>
      </c>
      <c r="D11" s="40"/>
      <c r="E11" s="37">
        <v>10</v>
      </c>
      <c r="F11" s="38"/>
    </row>
    <row r="12" spans="1:9" x14ac:dyDescent="0.25">
      <c r="A12" s="129"/>
      <c r="B12" s="4"/>
      <c r="C12" s="35">
        <v>44475</v>
      </c>
      <c r="D12" s="40"/>
      <c r="E12" s="38"/>
      <c r="F12" s="37">
        <v>10</v>
      </c>
    </row>
    <row r="13" spans="1:9" x14ac:dyDescent="0.25">
      <c r="A13" s="4"/>
      <c r="B13" s="4"/>
      <c r="C13" s="35">
        <v>44488</v>
      </c>
      <c r="D13" s="40"/>
      <c r="E13" s="37">
        <v>9</v>
      </c>
      <c r="F13" s="38"/>
    </row>
    <row r="14" spans="1:9" x14ac:dyDescent="0.25">
      <c r="A14" s="129"/>
      <c r="B14" s="4"/>
      <c r="C14" s="41">
        <v>44491</v>
      </c>
      <c r="D14" s="40"/>
      <c r="E14" s="38"/>
      <c r="F14" s="37">
        <v>3</v>
      </c>
      <c r="I14" s="130"/>
    </row>
    <row r="15" spans="1:9" x14ac:dyDescent="0.25">
      <c r="A15" s="129"/>
      <c r="B15" s="4"/>
      <c r="C15" s="41">
        <v>44503</v>
      </c>
      <c r="D15" s="40"/>
      <c r="E15" s="37">
        <v>7</v>
      </c>
      <c r="F15" s="38"/>
    </row>
    <row r="16" spans="1:9" x14ac:dyDescent="0.25">
      <c r="A16" s="129"/>
      <c r="B16" s="4"/>
      <c r="C16" s="41">
        <v>44504</v>
      </c>
      <c r="D16" s="40"/>
      <c r="E16" s="38"/>
      <c r="F16" s="37">
        <v>1</v>
      </c>
    </row>
    <row r="17" spans="1:6" x14ac:dyDescent="0.25">
      <c r="A17" s="129"/>
      <c r="B17" s="4"/>
      <c r="C17" s="41">
        <v>44518</v>
      </c>
      <c r="D17" s="40"/>
      <c r="E17" s="37">
        <v>9</v>
      </c>
      <c r="F17" s="38"/>
    </row>
    <row r="18" spans="1:6" x14ac:dyDescent="0.25">
      <c r="A18" s="129"/>
      <c r="B18" s="4"/>
      <c r="C18" s="41">
        <v>44531</v>
      </c>
      <c r="D18" s="40"/>
      <c r="E18" s="38"/>
      <c r="F18" s="38">
        <v>9</v>
      </c>
    </row>
    <row r="19" spans="1:6" x14ac:dyDescent="0.25">
      <c r="A19" s="4"/>
      <c r="B19" s="13"/>
      <c r="C19" s="41">
        <v>44545</v>
      </c>
      <c r="D19" s="40"/>
      <c r="E19" s="38">
        <v>10</v>
      </c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13"/>
      <c r="C21" s="24"/>
      <c r="D21" s="25"/>
      <c r="E21" s="26"/>
      <c r="F21" s="26"/>
    </row>
    <row r="22" spans="1:6" x14ac:dyDescent="0.25">
      <c r="A22" s="4"/>
      <c r="B22" s="13"/>
      <c r="C22" s="24"/>
      <c r="D22" s="25"/>
      <c r="E22" s="26"/>
      <c r="F22" s="26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55</v>
      </c>
      <c r="F24" s="9">
        <f>SUM(F8:F23)</f>
        <v>33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3R Games SA</v>
      </c>
    </row>
    <row r="29" spans="1:6" x14ac:dyDescent="0.25">
      <c r="B29" s="124" t="s">
        <v>108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3:6" x14ac:dyDescent="0.25">
      <c r="C33" s="31"/>
      <c r="D33" s="32" t="s">
        <v>6</v>
      </c>
      <c r="E33" s="33"/>
      <c r="F33" s="34"/>
    </row>
    <row r="34" spans="3:6" x14ac:dyDescent="0.25">
      <c r="C34" s="35"/>
      <c r="D34" s="36"/>
      <c r="E34" s="37"/>
      <c r="F34" s="38"/>
    </row>
    <row r="35" spans="3:6" x14ac:dyDescent="0.25">
      <c r="C35" s="41"/>
      <c r="D35" s="40"/>
      <c r="E35" s="38"/>
      <c r="F35" s="37"/>
    </row>
    <row r="36" spans="3:6" x14ac:dyDescent="0.25">
      <c r="C36" s="24"/>
      <c r="D36" s="25"/>
      <c r="E36" s="26"/>
      <c r="F36" s="26"/>
    </row>
    <row r="37" spans="3:6" x14ac:dyDescent="0.25">
      <c r="C37" s="9" t="s">
        <v>8</v>
      </c>
      <c r="D37" s="9"/>
      <c r="E37" s="62">
        <f>SUM(E33:E36)</f>
        <v>0</v>
      </c>
      <c r="F37" s="62">
        <f>SUM(F33:F36)</f>
        <v>0</v>
      </c>
    </row>
  </sheetData>
  <mergeCells count="4">
    <mergeCell ref="C6:C7"/>
    <mergeCell ref="E7:F7"/>
    <mergeCell ref="C31:C32"/>
    <mergeCell ref="E32:F32"/>
  </mergeCells>
  <conditionalFormatting sqref="C1:C1048576">
    <cfRule type="top10" dxfId="154" priority="12" rank="1"/>
  </conditionalFormatting>
  <conditionalFormatting sqref="D1">
    <cfRule type="top10" dxfId="153" priority="1" rank="1"/>
  </conditionalFormatting>
  <hyperlinks>
    <hyperlink ref="A1" location="'Spis treści'!A1" display="Spis treści" xr:uid="{00000000-0004-0000-8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300-000000000000}">
          <x14:formula1>
            <xm:f>Zdarzenia!$A$13:$A$17</xm:f>
          </x14:formula1>
          <xm:sqref>B3 B29</xm:sqref>
        </x14:dataValidation>
        <x14:dataValidation type="list" allowBlank="1" showInputMessage="1" showErrorMessage="1" xr:uid="{00000000-0002-0000-83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 codeName="Arkusz59"/>
  <dimension ref="A1:I34"/>
  <sheetViews>
    <sheetView topLeftCell="B1" zoomScaleNormal="100" zoomScaleSheetLayoutView="160" workbookViewId="0">
      <selection activeCell="F21" sqref="F2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145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38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149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44407</v>
      </c>
      <c r="D8" s="32" t="s">
        <v>6</v>
      </c>
      <c r="E8" s="33"/>
      <c r="F8" s="34"/>
    </row>
    <row r="9" spans="1:9" x14ac:dyDescent="0.25">
      <c r="A9" s="4"/>
      <c r="B9" s="4"/>
      <c r="C9" s="46">
        <v>44421</v>
      </c>
      <c r="D9" s="36"/>
      <c r="E9" s="37">
        <v>10</v>
      </c>
      <c r="F9" s="38"/>
    </row>
    <row r="10" spans="1:9" x14ac:dyDescent="0.25">
      <c r="A10" s="129"/>
      <c r="B10" s="4"/>
      <c r="C10" s="35">
        <v>44436</v>
      </c>
      <c r="D10" s="39"/>
      <c r="E10" s="37"/>
      <c r="F10" s="37">
        <v>10</v>
      </c>
    </row>
    <row r="11" spans="1:9" x14ac:dyDescent="0.25">
      <c r="A11" s="4"/>
      <c r="B11" s="4"/>
      <c r="C11" s="35">
        <v>44449</v>
      </c>
      <c r="D11" s="40"/>
      <c r="E11" s="37">
        <v>10</v>
      </c>
      <c r="F11" s="37"/>
    </row>
    <row r="12" spans="1:9" x14ac:dyDescent="0.25">
      <c r="A12" s="129"/>
      <c r="B12" s="4"/>
      <c r="C12" s="35">
        <v>44462</v>
      </c>
      <c r="D12" s="40"/>
      <c r="E12" s="37"/>
      <c r="F12" s="37">
        <v>9</v>
      </c>
    </row>
    <row r="13" spans="1:9" x14ac:dyDescent="0.25">
      <c r="A13" s="4"/>
      <c r="B13" s="4"/>
      <c r="C13" s="35">
        <v>44475</v>
      </c>
      <c r="D13" s="40"/>
      <c r="E13" s="37">
        <v>9</v>
      </c>
      <c r="F13" s="37"/>
    </row>
    <row r="14" spans="1:9" x14ac:dyDescent="0.25">
      <c r="A14" s="129"/>
      <c r="B14" s="4"/>
      <c r="C14" s="41">
        <v>44488</v>
      </c>
      <c r="D14" s="40"/>
      <c r="E14" s="37"/>
      <c r="F14" s="37">
        <v>9</v>
      </c>
      <c r="I14" s="130"/>
    </row>
    <row r="15" spans="1:9" x14ac:dyDescent="0.25">
      <c r="A15" s="129"/>
      <c r="B15" s="4"/>
      <c r="C15" s="41">
        <v>44502</v>
      </c>
      <c r="D15" s="40"/>
      <c r="E15" s="37">
        <v>9</v>
      </c>
      <c r="F15" s="38"/>
    </row>
    <row r="16" spans="1:9" x14ac:dyDescent="0.25">
      <c r="A16" s="129"/>
      <c r="B16" s="4"/>
      <c r="C16" s="41">
        <v>44512</v>
      </c>
      <c r="D16" s="40"/>
      <c r="E16" s="37"/>
      <c r="F16" s="37">
        <v>7</v>
      </c>
    </row>
    <row r="17" spans="1:6" x14ac:dyDescent="0.25">
      <c r="A17" s="129"/>
      <c r="B17" s="4"/>
      <c r="C17" s="41">
        <v>44519</v>
      </c>
      <c r="D17" s="40" t="s">
        <v>20</v>
      </c>
      <c r="E17" s="37">
        <v>5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43</v>
      </c>
      <c r="F21" s="9">
        <v>35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Murapol S.A.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3:6" x14ac:dyDescent="0.25">
      <c r="C33" s="24"/>
      <c r="D33" s="25"/>
      <c r="E33" s="26"/>
      <c r="F33" s="26"/>
    </row>
    <row r="34" spans="3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152" priority="9" rank="1"/>
  </conditionalFormatting>
  <conditionalFormatting sqref="D1">
    <cfRule type="top10" dxfId="151" priority="1" rank="1"/>
  </conditionalFormatting>
  <hyperlinks>
    <hyperlink ref="A1" location="'Spis treści'!A1" display="Spis treści" xr:uid="{00000000-0004-0000-8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4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84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 codeName="Arkusz58"/>
  <dimension ref="A1:I40"/>
  <sheetViews>
    <sheetView topLeftCell="B4" zoomScaleNormal="100" zoomScaleSheetLayoutView="160" workbookViewId="0">
      <selection activeCell="G22" sqref="G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143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150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44405</v>
      </c>
      <c r="D8" s="32" t="s">
        <v>6</v>
      </c>
      <c r="E8" s="33"/>
      <c r="F8" s="34"/>
    </row>
    <row r="9" spans="1:9" x14ac:dyDescent="0.25">
      <c r="A9" s="4"/>
      <c r="B9" s="4"/>
      <c r="C9" s="46">
        <v>44432</v>
      </c>
      <c r="D9" s="36"/>
      <c r="E9" s="37">
        <v>19</v>
      </c>
      <c r="F9" s="38"/>
    </row>
    <row r="10" spans="1:9" x14ac:dyDescent="0.25">
      <c r="A10" s="129"/>
      <c r="B10" s="4"/>
      <c r="C10" s="35">
        <v>44446</v>
      </c>
      <c r="D10" s="39"/>
      <c r="E10" s="38"/>
      <c r="F10" s="37">
        <v>10</v>
      </c>
    </row>
    <row r="11" spans="1:9" x14ac:dyDescent="0.25">
      <c r="A11" s="4"/>
      <c r="B11" s="4"/>
      <c r="C11" s="35">
        <v>44460</v>
      </c>
      <c r="D11" s="40"/>
      <c r="E11" s="37">
        <v>10</v>
      </c>
      <c r="F11" s="38"/>
    </row>
    <row r="12" spans="1:9" x14ac:dyDescent="0.25">
      <c r="A12" s="129"/>
      <c r="B12" s="4"/>
      <c r="C12" s="35">
        <v>44475</v>
      </c>
      <c r="D12" s="40"/>
      <c r="E12" s="38"/>
      <c r="F12" s="37">
        <v>11</v>
      </c>
    </row>
    <row r="13" spans="1:9" x14ac:dyDescent="0.25">
      <c r="A13" s="4"/>
      <c r="B13" s="4"/>
      <c r="C13" s="35">
        <v>44489</v>
      </c>
      <c r="D13" s="40"/>
      <c r="E13" s="37">
        <v>10</v>
      </c>
      <c r="F13" s="38"/>
    </row>
    <row r="14" spans="1:9" x14ac:dyDescent="0.25">
      <c r="A14" s="129"/>
      <c r="B14" s="4"/>
      <c r="C14" s="41">
        <v>44495</v>
      </c>
      <c r="D14" s="40"/>
      <c r="E14" s="38"/>
      <c r="F14" s="37">
        <v>4</v>
      </c>
      <c r="I14" s="130"/>
    </row>
    <row r="15" spans="1:9" x14ac:dyDescent="0.25">
      <c r="A15" s="129"/>
      <c r="B15" s="4"/>
      <c r="C15" s="41">
        <v>44505</v>
      </c>
      <c r="D15" s="40"/>
      <c r="E15" s="37">
        <v>7</v>
      </c>
      <c r="F15" s="38"/>
    </row>
    <row r="16" spans="1:9" x14ac:dyDescent="0.25">
      <c r="A16" s="129"/>
      <c r="B16" s="4"/>
      <c r="C16" s="41">
        <v>44517</v>
      </c>
      <c r="D16" s="40"/>
      <c r="E16" s="38"/>
      <c r="F16" s="37">
        <v>7</v>
      </c>
    </row>
    <row r="17" spans="1:6" x14ac:dyDescent="0.25">
      <c r="A17" s="129"/>
      <c r="B17" s="4"/>
      <c r="C17" s="41">
        <v>44530</v>
      </c>
      <c r="D17" s="40"/>
      <c r="E17" s="37">
        <v>9</v>
      </c>
      <c r="F17" s="38"/>
    </row>
    <row r="18" spans="1:6" x14ac:dyDescent="0.25">
      <c r="A18" s="129"/>
      <c r="B18" s="4"/>
      <c r="C18" s="41">
        <v>44540</v>
      </c>
      <c r="D18" s="40"/>
      <c r="E18" s="38"/>
      <c r="F18" s="38">
        <v>8</v>
      </c>
    </row>
    <row r="19" spans="1:6" x14ac:dyDescent="0.25">
      <c r="A19" s="129"/>
      <c r="B19" s="4"/>
      <c r="C19" s="41">
        <v>44546</v>
      </c>
      <c r="D19" s="40"/>
      <c r="E19" s="38"/>
      <c r="F19" s="38">
        <v>4</v>
      </c>
    </row>
    <row r="20" spans="1:6" x14ac:dyDescent="0.25">
      <c r="A20" s="129"/>
      <c r="B20" s="4"/>
      <c r="C20" s="41">
        <v>44551</v>
      </c>
      <c r="D20" s="40"/>
      <c r="E20" s="38">
        <v>3</v>
      </c>
      <c r="F20" s="38"/>
    </row>
    <row r="21" spans="1:6" x14ac:dyDescent="0.25">
      <c r="A21" s="129"/>
      <c r="B21" s="4"/>
      <c r="C21" s="41">
        <v>44553</v>
      </c>
      <c r="D21" s="40"/>
      <c r="E21" s="38"/>
      <c r="F21" s="38">
        <v>2</v>
      </c>
    </row>
    <row r="22" spans="1:6" x14ac:dyDescent="0.25">
      <c r="A22" s="4"/>
      <c r="B22" s="13"/>
      <c r="C22" s="41">
        <v>44561</v>
      </c>
      <c r="D22" s="40" t="s">
        <v>20</v>
      </c>
      <c r="E22" s="38">
        <v>6</v>
      </c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64</v>
      </c>
      <c r="F24" s="9">
        <f>SUM(F8:F23)</f>
        <v>46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SpyroSoft S.A.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44614</v>
      </c>
      <c r="D33" s="32" t="s">
        <v>6</v>
      </c>
      <c r="E33" s="33"/>
      <c r="F33" s="34"/>
    </row>
    <row r="34" spans="1:6" x14ac:dyDescent="0.25">
      <c r="C34" s="35">
        <v>44616</v>
      </c>
      <c r="D34" s="36"/>
      <c r="E34" s="37">
        <v>2</v>
      </c>
      <c r="F34" s="38"/>
    </row>
    <row r="35" spans="1:6" x14ac:dyDescent="0.25">
      <c r="C35" s="35">
        <v>44616</v>
      </c>
      <c r="D35" s="36"/>
      <c r="E35" s="37"/>
      <c r="F35" s="38">
        <v>0</v>
      </c>
    </row>
    <row r="36" spans="1:6" x14ac:dyDescent="0.25">
      <c r="C36" s="41">
        <v>44620</v>
      </c>
      <c r="D36" s="40"/>
      <c r="E36" s="38">
        <v>2</v>
      </c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SUM(E33:E37)</f>
        <v>4</v>
      </c>
      <c r="F38" s="62">
        <f>SUM(F33:F37)</f>
        <v>0</v>
      </c>
    </row>
    <row r="40" spans="1:6" ht="39" customHeight="1" x14ac:dyDescent="0.25">
      <c r="A40" s="4"/>
      <c r="B40" s="4"/>
      <c r="C40" s="4"/>
      <c r="D40" s="4"/>
      <c r="E40" s="4"/>
      <c r="F40" s="4"/>
    </row>
  </sheetData>
  <mergeCells count="4">
    <mergeCell ref="C6:C7"/>
    <mergeCell ref="E7:F7"/>
    <mergeCell ref="C31:C32"/>
    <mergeCell ref="E32:F32"/>
  </mergeCells>
  <conditionalFormatting sqref="C1:C1048576">
    <cfRule type="top10" dxfId="150" priority="19" rank="1"/>
  </conditionalFormatting>
  <conditionalFormatting sqref="D1">
    <cfRule type="top10" dxfId="149" priority="1" rank="1"/>
  </conditionalFormatting>
  <hyperlinks>
    <hyperlink ref="A1" location="'Spis treści'!A1" display="Spis treści" xr:uid="{00000000-0004-0000-8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500-000000000000}">
          <x14:formula1>
            <xm:f>Zdarzenia!$A$13:$A$17</xm:f>
          </x14:formula1>
          <xm:sqref>B3 B29</xm:sqref>
        </x14:dataValidation>
        <x14:dataValidation type="list" allowBlank="1" showInputMessage="1" showErrorMessage="1" xr:uid="{00000000-0002-0000-85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 codeName="Arkusz56"/>
  <dimension ref="A1:I59"/>
  <sheetViews>
    <sheetView topLeftCell="A7" zoomScaleNormal="100" zoomScaleSheetLayoutView="160" workbookViewId="0">
      <selection activeCell="C6" sqref="C6:C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141</v>
      </c>
      <c r="D2" s="2"/>
      <c r="F2" s="3"/>
    </row>
    <row r="3" spans="1:9" ht="26.25" x14ac:dyDescent="0.4">
      <c r="A3" s="127" t="s">
        <v>24</v>
      </c>
      <c r="B3" s="124" t="s">
        <v>103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152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44403</v>
      </c>
      <c r="D8" s="32" t="s">
        <v>6</v>
      </c>
      <c r="E8" s="33"/>
      <c r="F8" s="34"/>
    </row>
    <row r="9" spans="1:9" x14ac:dyDescent="0.25">
      <c r="A9" s="4"/>
      <c r="B9" s="4"/>
      <c r="C9" s="46">
        <v>44417</v>
      </c>
      <c r="D9" s="36"/>
      <c r="E9" s="37">
        <v>10</v>
      </c>
      <c r="F9" s="38"/>
    </row>
    <row r="10" spans="1:9" x14ac:dyDescent="0.25">
      <c r="A10" s="129"/>
      <c r="B10" s="4"/>
      <c r="C10" s="35">
        <v>44431</v>
      </c>
      <c r="D10" s="39"/>
      <c r="E10" s="38"/>
      <c r="F10" s="37">
        <v>10</v>
      </c>
    </row>
    <row r="11" spans="1:9" x14ac:dyDescent="0.25">
      <c r="A11" s="4"/>
      <c r="B11" s="4"/>
      <c r="C11" s="35">
        <v>44442</v>
      </c>
      <c r="D11" s="40"/>
      <c r="E11" s="37">
        <v>9</v>
      </c>
      <c r="F11" s="38"/>
    </row>
    <row r="12" spans="1:9" x14ac:dyDescent="0.25">
      <c r="A12" s="129"/>
      <c r="B12" s="4"/>
      <c r="C12" s="35">
        <v>44456</v>
      </c>
      <c r="D12" s="40"/>
      <c r="E12" s="38"/>
      <c r="F12" s="37">
        <v>10</v>
      </c>
    </row>
    <row r="13" spans="1:9" x14ac:dyDescent="0.25">
      <c r="A13" s="4"/>
      <c r="B13" s="4"/>
      <c r="C13" s="35">
        <v>44470</v>
      </c>
      <c r="D13" s="40"/>
      <c r="E13" s="37">
        <v>10</v>
      </c>
      <c r="F13" s="38"/>
    </row>
    <row r="14" spans="1:9" x14ac:dyDescent="0.25">
      <c r="A14" s="129"/>
      <c r="B14" s="4"/>
      <c r="C14" s="41">
        <v>44484</v>
      </c>
      <c r="D14" s="40"/>
      <c r="E14" s="38"/>
      <c r="F14" s="37">
        <v>10</v>
      </c>
      <c r="I14" s="130"/>
    </row>
    <row r="15" spans="1:9" x14ac:dyDescent="0.25">
      <c r="A15" s="129"/>
      <c r="B15" s="4"/>
      <c r="C15" s="41">
        <v>44496</v>
      </c>
      <c r="D15" s="40"/>
      <c r="E15" s="37">
        <v>8</v>
      </c>
      <c r="F15" s="38"/>
    </row>
    <row r="16" spans="1:9" x14ac:dyDescent="0.25">
      <c r="A16" s="129"/>
      <c r="B16" s="4"/>
      <c r="C16" s="41">
        <v>44517</v>
      </c>
      <c r="D16" s="40"/>
      <c r="E16" s="38"/>
      <c r="F16" s="37">
        <v>13</v>
      </c>
    </row>
    <row r="17" spans="1:6" x14ac:dyDescent="0.25">
      <c r="A17" s="129"/>
      <c r="B17" s="4"/>
      <c r="C17" s="41">
        <v>44530</v>
      </c>
      <c r="D17" s="40"/>
      <c r="E17" s="37">
        <v>9</v>
      </c>
      <c r="F17" s="38"/>
    </row>
    <row r="18" spans="1:6" x14ac:dyDescent="0.25">
      <c r="A18" s="129"/>
      <c r="B18" s="4"/>
      <c r="C18" s="41">
        <v>44545</v>
      </c>
      <c r="D18" s="40"/>
      <c r="E18" s="38"/>
      <c r="F18" s="38">
        <v>11</v>
      </c>
    </row>
    <row r="19" spans="1:6" x14ac:dyDescent="0.25">
      <c r="A19" s="129"/>
      <c r="B19" s="4"/>
      <c r="C19" s="41">
        <v>44558</v>
      </c>
      <c r="D19" s="40"/>
      <c r="E19" s="38">
        <v>9</v>
      </c>
      <c r="F19" s="38"/>
    </row>
    <row r="20" spans="1:6" x14ac:dyDescent="0.25">
      <c r="A20" s="129"/>
      <c r="B20" s="4"/>
      <c r="C20" s="41">
        <v>44776</v>
      </c>
      <c r="D20" s="40"/>
      <c r="E20" s="38"/>
      <c r="F20" s="38">
        <v>152</v>
      </c>
    </row>
    <row r="21" spans="1:6" x14ac:dyDescent="0.25">
      <c r="A21" s="4"/>
      <c r="B21" s="13"/>
      <c r="C21" s="41">
        <v>44791</v>
      </c>
      <c r="D21" s="40"/>
      <c r="E21" s="38">
        <v>10</v>
      </c>
      <c r="F21" s="38"/>
    </row>
    <row r="22" spans="1:6" x14ac:dyDescent="0.25">
      <c r="A22" s="4"/>
      <c r="B22" s="13"/>
      <c r="C22" s="41">
        <v>44802</v>
      </c>
      <c r="D22" s="40"/>
      <c r="E22" s="38"/>
      <c r="F22" s="38">
        <v>7</v>
      </c>
    </row>
    <row r="23" spans="1:6" x14ac:dyDescent="0.25">
      <c r="A23" s="4"/>
      <c r="B23" s="13"/>
      <c r="C23" s="24">
        <v>44812</v>
      </c>
      <c r="D23" s="64"/>
      <c r="E23" s="65">
        <v>8</v>
      </c>
      <c r="F23" s="65"/>
    </row>
    <row r="24" spans="1:6" x14ac:dyDescent="0.25">
      <c r="A24" s="4"/>
      <c r="B24" s="13"/>
      <c r="C24" s="83">
        <v>44823</v>
      </c>
      <c r="D24" s="84"/>
      <c r="E24" s="164"/>
      <c r="F24" s="164">
        <v>8</v>
      </c>
    </row>
    <row r="25" spans="1:6" x14ac:dyDescent="0.25">
      <c r="A25" s="4"/>
      <c r="B25" s="13"/>
      <c r="C25" s="83">
        <v>44834</v>
      </c>
      <c r="D25" s="84"/>
      <c r="E25" s="164">
        <v>9</v>
      </c>
      <c r="F25" s="164"/>
    </row>
    <row r="26" spans="1:6" x14ac:dyDescent="0.25">
      <c r="A26" s="4"/>
      <c r="B26" s="13"/>
      <c r="C26" s="83">
        <v>44845</v>
      </c>
      <c r="D26" s="84"/>
      <c r="E26" s="164"/>
      <c r="F26" s="164">
        <v>8</v>
      </c>
    </row>
    <row r="27" spans="1:6" x14ac:dyDescent="0.25">
      <c r="A27" s="4"/>
      <c r="B27" s="13"/>
      <c r="C27" s="83">
        <v>44855</v>
      </c>
      <c r="D27" s="84"/>
      <c r="E27" s="164">
        <v>8</v>
      </c>
      <c r="F27" s="164"/>
    </row>
    <row r="28" spans="1:6" x14ac:dyDescent="0.25">
      <c r="A28" s="4"/>
      <c r="B28" s="13"/>
      <c r="C28" s="83">
        <v>44872</v>
      </c>
      <c r="D28" s="84"/>
      <c r="E28" s="164"/>
      <c r="F28" s="164">
        <v>10</v>
      </c>
    </row>
    <row r="29" spans="1:6" x14ac:dyDescent="0.25">
      <c r="A29" s="4"/>
      <c r="B29" s="13"/>
      <c r="C29" s="83">
        <v>44881</v>
      </c>
      <c r="D29" s="84"/>
      <c r="E29" s="164">
        <v>6</v>
      </c>
      <c r="F29" s="164"/>
    </row>
    <row r="30" spans="1:6" x14ac:dyDescent="0.25">
      <c r="A30" s="4"/>
      <c r="B30" s="13"/>
      <c r="C30" s="83">
        <v>44900</v>
      </c>
      <c r="D30" s="84"/>
      <c r="E30" s="164"/>
      <c r="F30" s="164">
        <v>13</v>
      </c>
    </row>
    <row r="31" spans="1:6" x14ac:dyDescent="0.25">
      <c r="A31" s="4"/>
      <c r="B31" s="13"/>
      <c r="C31" s="83">
        <v>44903</v>
      </c>
      <c r="D31" s="84"/>
      <c r="E31" s="164">
        <v>3</v>
      </c>
      <c r="F31" s="164"/>
    </row>
    <row r="32" spans="1:6" x14ac:dyDescent="0.25">
      <c r="A32" s="4"/>
      <c r="B32" s="13"/>
      <c r="C32" s="83">
        <v>44904</v>
      </c>
      <c r="D32" s="84"/>
      <c r="E32" s="164"/>
      <c r="F32" s="164">
        <v>1</v>
      </c>
    </row>
    <row r="33" spans="1:6" x14ac:dyDescent="0.25">
      <c r="A33" s="4"/>
      <c r="B33" s="13"/>
      <c r="C33" s="83">
        <v>44910</v>
      </c>
      <c r="D33" s="84"/>
      <c r="E33" s="164">
        <v>4</v>
      </c>
      <c r="F33" s="164"/>
    </row>
    <row r="34" spans="1:6" x14ac:dyDescent="0.25">
      <c r="A34" s="4"/>
      <c r="B34" s="13"/>
      <c r="C34" s="83">
        <v>44924</v>
      </c>
      <c r="D34" s="84"/>
      <c r="E34" s="164"/>
      <c r="F34" s="164">
        <v>9</v>
      </c>
    </row>
    <row r="35" spans="1:6" x14ac:dyDescent="0.25">
      <c r="A35" s="4"/>
      <c r="B35" s="13"/>
      <c r="C35" s="83">
        <v>44931</v>
      </c>
      <c r="D35" s="84"/>
      <c r="E35" s="164">
        <v>5</v>
      </c>
      <c r="F35" s="164"/>
    </row>
    <row r="36" spans="1:6" x14ac:dyDescent="0.25">
      <c r="A36" s="4"/>
      <c r="B36" s="13"/>
      <c r="C36" s="83">
        <v>44960</v>
      </c>
      <c r="D36" s="84"/>
      <c r="E36" s="164"/>
      <c r="F36" s="164">
        <v>20</v>
      </c>
    </row>
    <row r="37" spans="1:6" x14ac:dyDescent="0.25">
      <c r="A37" s="4"/>
      <c r="B37" s="13"/>
      <c r="C37" s="83">
        <v>44972</v>
      </c>
      <c r="D37" s="84"/>
      <c r="E37" s="164">
        <v>8</v>
      </c>
      <c r="F37" s="164"/>
    </row>
    <row r="38" spans="1:6" x14ac:dyDescent="0.25">
      <c r="A38" s="4"/>
      <c r="B38" s="13"/>
      <c r="C38" s="83">
        <v>44974</v>
      </c>
      <c r="D38" s="84"/>
      <c r="E38" s="164"/>
      <c r="F38" s="164">
        <v>2</v>
      </c>
    </row>
    <row r="39" spans="1:6" x14ac:dyDescent="0.25">
      <c r="A39" s="4"/>
      <c r="B39" s="13"/>
      <c r="C39" s="83">
        <v>44985</v>
      </c>
      <c r="D39" s="84"/>
      <c r="E39" s="164">
        <v>7</v>
      </c>
      <c r="F39" s="164"/>
    </row>
    <row r="40" spans="1:6" x14ac:dyDescent="0.25">
      <c r="A40" s="4"/>
      <c r="B40" s="13"/>
      <c r="C40" s="24"/>
      <c r="D40" s="25"/>
      <c r="E40" s="26"/>
      <c r="F40" s="26"/>
    </row>
    <row r="41" spans="1:6" x14ac:dyDescent="0.25">
      <c r="A41" s="4"/>
      <c r="B41" s="13"/>
      <c r="C41" s="24"/>
      <c r="D41" s="25"/>
      <c r="E41" s="26"/>
      <c r="F41" s="26"/>
    </row>
    <row r="42" spans="1:6" x14ac:dyDescent="0.25">
      <c r="A42" s="4"/>
      <c r="B42" s="13"/>
      <c r="C42" s="24"/>
      <c r="D42" s="25"/>
      <c r="E42" s="26"/>
      <c r="F42" s="26"/>
    </row>
    <row r="43" spans="1:6" x14ac:dyDescent="0.25">
      <c r="A43" s="4"/>
      <c r="B43" s="4"/>
      <c r="D43" s="6"/>
    </row>
    <row r="44" spans="1:6" x14ac:dyDescent="0.25">
      <c r="A44" s="4"/>
      <c r="B44" s="4"/>
      <c r="C44" s="9" t="s">
        <v>8</v>
      </c>
      <c r="D44" s="9"/>
      <c r="E44" s="62">
        <f>SUM(E8:E43)</f>
        <v>123</v>
      </c>
      <c r="F44" s="62">
        <f>SUM(F8:F43)</f>
        <v>284</v>
      </c>
    </row>
    <row r="45" spans="1:6" x14ac:dyDescent="0.25">
      <c r="C45" s="7"/>
      <c r="D45" s="7"/>
      <c r="E45" s="7"/>
      <c r="F45" s="7"/>
    </row>
    <row r="46" spans="1:6" x14ac:dyDescent="0.25">
      <c r="A46" s="5"/>
      <c r="B46" s="5"/>
      <c r="C46" s="5"/>
      <c r="D46" s="5"/>
      <c r="E46" s="5"/>
      <c r="F46" s="5"/>
    </row>
    <row r="47" spans="1:6" ht="39" customHeight="1" x14ac:dyDescent="0.25">
      <c r="A47" s="4"/>
      <c r="B47" s="4"/>
      <c r="C47" s="4"/>
      <c r="D47" s="4"/>
      <c r="E47" s="4"/>
      <c r="F47" s="4"/>
    </row>
    <row r="48" spans="1:6" ht="26.25" x14ac:dyDescent="0.4">
      <c r="A48" s="127" t="s">
        <v>23</v>
      </c>
      <c r="C48" s="2" t="str">
        <f>$C$2</f>
        <v>ALL IN! GAMES SA</v>
      </c>
    </row>
    <row r="49" spans="1:6" x14ac:dyDescent="0.25">
      <c r="B49" s="124" t="s">
        <v>108</v>
      </c>
      <c r="C49" s="13" t="s">
        <v>22</v>
      </c>
    </row>
    <row r="50" spans="1:6" ht="15.75" thickBot="1" x14ac:dyDescent="0.3"/>
    <row r="51" spans="1:6" ht="35.25" customHeight="1" x14ac:dyDescent="0.25">
      <c r="C51" s="319" t="s">
        <v>2</v>
      </c>
      <c r="D51" s="29"/>
      <c r="E51" s="29" t="s">
        <v>3</v>
      </c>
      <c r="F51" s="29" t="s">
        <v>4</v>
      </c>
    </row>
    <row r="52" spans="1:6" ht="15.75" thickBot="1" x14ac:dyDescent="0.3">
      <c r="C52" s="320"/>
      <c r="D52" s="30"/>
      <c r="E52" s="321" t="s">
        <v>9</v>
      </c>
      <c r="F52" s="321"/>
    </row>
    <row r="53" spans="1:6" x14ac:dyDescent="0.25">
      <c r="C53" s="31"/>
      <c r="D53" s="32" t="s">
        <v>6</v>
      </c>
      <c r="E53" s="33"/>
      <c r="F53" s="34"/>
    </row>
    <row r="54" spans="1:6" x14ac:dyDescent="0.25">
      <c r="C54" s="35"/>
      <c r="D54" s="36"/>
      <c r="E54" s="37"/>
      <c r="F54" s="38"/>
    </row>
    <row r="55" spans="1:6" x14ac:dyDescent="0.25">
      <c r="C55" s="41"/>
      <c r="D55" s="40"/>
      <c r="E55" s="38"/>
      <c r="F55" s="37"/>
    </row>
    <row r="56" spans="1:6" x14ac:dyDescent="0.25">
      <c r="C56" s="24"/>
      <c r="D56" s="25"/>
      <c r="E56" s="26"/>
      <c r="F56" s="26"/>
    </row>
    <row r="57" spans="1:6" x14ac:dyDescent="0.25">
      <c r="C57" s="9" t="s">
        <v>8</v>
      </c>
      <c r="D57" s="9"/>
      <c r="E57" s="62">
        <f>SUM(E53:E56)</f>
        <v>0</v>
      </c>
      <c r="F57" s="62">
        <f>SUM(F53:F56)</f>
        <v>0</v>
      </c>
    </row>
    <row r="59" spans="1:6" ht="39" customHeight="1" x14ac:dyDescent="0.25">
      <c r="A59" s="4"/>
      <c r="B59" s="4"/>
      <c r="C59" s="4"/>
      <c r="D59" s="4"/>
      <c r="E59" s="4"/>
      <c r="F59" s="4"/>
    </row>
  </sheetData>
  <mergeCells count="4">
    <mergeCell ref="C6:C7"/>
    <mergeCell ref="E7:F7"/>
    <mergeCell ref="C51:C52"/>
    <mergeCell ref="E52:F52"/>
  </mergeCells>
  <conditionalFormatting sqref="C8:C48">
    <cfRule type="top10" dxfId="148" priority="19" rank="1"/>
  </conditionalFormatting>
  <hyperlinks>
    <hyperlink ref="A1" location="'Spis treści'!A1" display="Spis treści" xr:uid="{00000000-0004-0000-8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600-000000000000}">
          <x14:formula1>
            <xm:f>Zdarzenia!$A$13:$A$17</xm:f>
          </x14:formula1>
          <xm:sqref>B3 B49</xm:sqref>
        </x14:dataValidation>
        <x14:dataValidation type="list" allowBlank="1" showInputMessage="1" showErrorMessage="1" xr:uid="{00000000-0002-0000-8600-000001000000}">
          <x14:formula1>
            <xm:f>Zdarzenia!$A$2:$A$7</xm:f>
          </x14:formula1>
          <xm:sqref>E45:F45 D2:D1048576</xm:sqref>
        </x14:dataValidation>
      </x14:dataValidations>
    </ext>
  </extLst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 codeName="Arkusz57"/>
  <dimension ref="A1:I36"/>
  <sheetViews>
    <sheetView zoomScaleNormal="100" zoomScaleSheetLayoutView="160" workbookViewId="0">
      <selection activeCell="B6" sqref="B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142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151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54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44398</v>
      </c>
      <c r="D8" s="32" t="s">
        <v>6</v>
      </c>
      <c r="E8" s="33"/>
      <c r="F8" s="34"/>
    </row>
    <row r="9" spans="1:9" x14ac:dyDescent="0.25">
      <c r="A9" s="4"/>
      <c r="B9" s="4"/>
      <c r="C9" s="46">
        <v>44426</v>
      </c>
      <c r="D9" s="36"/>
      <c r="E9" s="37">
        <v>20</v>
      </c>
      <c r="F9" s="38"/>
    </row>
    <row r="10" spans="1:9" x14ac:dyDescent="0.25">
      <c r="A10" s="129"/>
      <c r="B10" s="4"/>
      <c r="C10" s="35">
        <v>44476</v>
      </c>
      <c r="D10" s="39"/>
      <c r="E10" s="38"/>
      <c r="F10" s="37">
        <v>36</v>
      </c>
    </row>
    <row r="11" spans="1:9" x14ac:dyDescent="0.25">
      <c r="A11" s="4"/>
      <c r="B11" s="4"/>
      <c r="C11" s="35">
        <v>44490</v>
      </c>
      <c r="D11" s="40"/>
      <c r="E11" s="37">
        <v>10</v>
      </c>
      <c r="F11" s="38"/>
    </row>
    <row r="12" spans="1:9" x14ac:dyDescent="0.25">
      <c r="A12" s="129"/>
      <c r="B12" s="4"/>
      <c r="C12" s="35">
        <v>44511</v>
      </c>
      <c r="D12" s="40"/>
      <c r="E12" s="38"/>
      <c r="F12" s="37">
        <v>13</v>
      </c>
    </row>
    <row r="13" spans="1:9" x14ac:dyDescent="0.25">
      <c r="A13" s="4"/>
      <c r="B13" s="4"/>
      <c r="C13" s="35">
        <v>44525</v>
      </c>
      <c r="D13" s="40"/>
      <c r="E13" s="37">
        <v>10</v>
      </c>
      <c r="F13" s="38"/>
    </row>
    <row r="14" spans="1:9" x14ac:dyDescent="0.25">
      <c r="A14" s="129"/>
      <c r="B14" s="4"/>
      <c r="C14" s="41">
        <v>44544</v>
      </c>
      <c r="D14" s="40"/>
      <c r="E14" s="38"/>
      <c r="F14" s="38">
        <v>13</v>
      </c>
      <c r="I14" s="130"/>
    </row>
    <row r="15" spans="1:9" x14ac:dyDescent="0.25">
      <c r="A15" s="129"/>
      <c r="B15" s="4"/>
      <c r="C15" s="41">
        <v>44558</v>
      </c>
      <c r="D15" s="40"/>
      <c r="E15" s="38">
        <v>10</v>
      </c>
      <c r="F15" s="38"/>
    </row>
    <row r="16" spans="1:9" x14ac:dyDescent="0.25">
      <c r="A16" s="129"/>
      <c r="B16" s="4"/>
      <c r="C16" s="41">
        <v>44573</v>
      </c>
      <c r="D16" s="40"/>
      <c r="E16" s="38"/>
      <c r="F16" s="38">
        <v>10</v>
      </c>
    </row>
    <row r="17" spans="1:6" x14ac:dyDescent="0.25">
      <c r="A17" s="129"/>
      <c r="B17" s="4"/>
      <c r="C17" s="41">
        <v>44586</v>
      </c>
      <c r="D17" s="40"/>
      <c r="E17" s="38">
        <v>9</v>
      </c>
      <c r="F17" s="38"/>
    </row>
    <row r="18" spans="1:6" x14ac:dyDescent="0.25">
      <c r="A18" s="129"/>
      <c r="B18" s="4"/>
      <c r="C18" s="41">
        <v>45726</v>
      </c>
      <c r="D18" s="40" t="s">
        <v>21</v>
      </c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59</v>
      </c>
      <c r="F21" s="9">
        <f>SUM(F8:F20)</f>
        <v>72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Metalkas S.A.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47" priority="9" rank="1"/>
  </conditionalFormatting>
  <conditionalFormatting sqref="D1">
    <cfRule type="top10" dxfId="146" priority="1" rank="1"/>
  </conditionalFormatting>
  <hyperlinks>
    <hyperlink ref="A1" location="'Spis treści'!A1" display="Spis treści" xr:uid="{00000000-0004-0000-8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7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87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 codeName="Arkusz55"/>
  <dimension ref="A1:I71"/>
  <sheetViews>
    <sheetView topLeftCell="A2" zoomScale="85" zoomScaleNormal="85" zoomScaleSheetLayoutView="160" workbookViewId="0">
      <selection activeCell="D22" sqref="D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140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153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44382</v>
      </c>
      <c r="D8" s="32" t="s">
        <v>6</v>
      </c>
      <c r="E8" s="33"/>
      <c r="F8" s="34"/>
    </row>
    <row r="9" spans="1:9" x14ac:dyDescent="0.25">
      <c r="A9" s="4"/>
      <c r="B9" s="4"/>
      <c r="C9" s="46">
        <v>44407</v>
      </c>
      <c r="D9" s="36"/>
      <c r="E9" s="37">
        <v>19</v>
      </c>
      <c r="F9" s="38"/>
    </row>
    <row r="10" spans="1:9" x14ac:dyDescent="0.25">
      <c r="A10" s="129"/>
      <c r="B10" s="4"/>
      <c r="C10" s="35">
        <v>44421</v>
      </c>
      <c r="D10" s="39"/>
      <c r="E10" s="38"/>
      <c r="F10" s="37">
        <v>10</v>
      </c>
    </row>
    <row r="11" spans="1:9" x14ac:dyDescent="0.25">
      <c r="A11" s="4"/>
      <c r="B11" s="4"/>
      <c r="C11" s="35">
        <v>44434</v>
      </c>
      <c r="D11" s="40"/>
      <c r="E11" s="37">
        <v>9</v>
      </c>
      <c r="F11" s="38"/>
    </row>
    <row r="12" spans="1:9" x14ac:dyDescent="0.25">
      <c r="A12" s="129"/>
      <c r="B12" s="4"/>
      <c r="C12" s="35">
        <v>44448</v>
      </c>
      <c r="D12" s="40"/>
      <c r="E12" s="38"/>
      <c r="F12" s="37">
        <v>10</v>
      </c>
    </row>
    <row r="13" spans="1:9" x14ac:dyDescent="0.25">
      <c r="A13" s="4"/>
      <c r="B13" s="4"/>
      <c r="C13" s="35">
        <v>44461</v>
      </c>
      <c r="D13" s="40"/>
      <c r="E13" s="37">
        <v>9</v>
      </c>
      <c r="F13" s="38"/>
    </row>
    <row r="14" spans="1:9" x14ac:dyDescent="0.25">
      <c r="A14" s="129"/>
      <c r="B14" s="4"/>
      <c r="C14" s="41">
        <v>44468</v>
      </c>
      <c r="D14" s="40"/>
      <c r="E14" s="38"/>
      <c r="F14" s="37">
        <v>5</v>
      </c>
      <c r="I14" s="130"/>
    </row>
    <row r="15" spans="1:9" x14ac:dyDescent="0.25">
      <c r="A15" s="129"/>
      <c r="B15" s="4"/>
      <c r="C15" s="41">
        <v>44476</v>
      </c>
      <c r="D15" s="40"/>
      <c r="E15" s="37">
        <v>6</v>
      </c>
      <c r="F15" s="38"/>
    </row>
    <row r="16" spans="1:9" x14ac:dyDescent="0.25">
      <c r="A16" s="129"/>
      <c r="B16" s="4"/>
      <c r="C16" s="41">
        <v>44481</v>
      </c>
      <c r="D16" s="40"/>
      <c r="E16" s="38"/>
      <c r="F16" s="37">
        <v>3</v>
      </c>
    </row>
    <row r="17" spans="1:6" x14ac:dyDescent="0.25">
      <c r="A17" s="129"/>
      <c r="B17" s="4"/>
      <c r="C17" s="41">
        <v>44482</v>
      </c>
      <c r="D17" s="40" t="s">
        <v>20</v>
      </c>
      <c r="E17" s="37">
        <v>1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44</v>
      </c>
      <c r="F21" s="9">
        <v>28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Poltreg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44486</v>
      </c>
      <c r="D30" s="32" t="s">
        <v>6</v>
      </c>
      <c r="E30" s="33"/>
      <c r="F30" s="34"/>
    </row>
    <row r="31" spans="1:6" x14ac:dyDescent="0.25">
      <c r="C31" s="35">
        <v>44487</v>
      </c>
      <c r="D31" s="36" t="s">
        <v>20</v>
      </c>
      <c r="E31" s="37">
        <v>1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1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  <row r="37" spans="1:6" ht="26.25" x14ac:dyDescent="0.4">
      <c r="A37" s="127"/>
      <c r="C37" s="2" t="str">
        <f>$C$2</f>
        <v>Poltreg S.A.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44488</v>
      </c>
      <c r="D42" s="32" t="s">
        <v>6</v>
      </c>
      <c r="E42" s="33"/>
      <c r="F42" s="34"/>
    </row>
    <row r="43" spans="1:6" x14ac:dyDescent="0.25">
      <c r="C43" s="35">
        <v>44489</v>
      </c>
      <c r="D43" s="36"/>
      <c r="E43" s="37">
        <v>1</v>
      </c>
      <c r="F43" s="38"/>
    </row>
    <row r="44" spans="1:6" x14ac:dyDescent="0.25">
      <c r="C44" s="35">
        <v>44491</v>
      </c>
      <c r="D44" s="36"/>
      <c r="E44" s="37"/>
      <c r="F44" s="37">
        <v>3</v>
      </c>
    </row>
    <row r="45" spans="1:6" x14ac:dyDescent="0.25">
      <c r="C45" s="41">
        <v>44495</v>
      </c>
      <c r="D45" s="40"/>
      <c r="E45" s="37">
        <v>2</v>
      </c>
      <c r="F45" s="37"/>
    </row>
    <row r="46" spans="1:6" x14ac:dyDescent="0.25">
      <c r="C46" s="24"/>
      <c r="D46" s="25"/>
      <c r="E46" s="26"/>
      <c r="F46" s="26"/>
    </row>
    <row r="47" spans="1:6" x14ac:dyDescent="0.25">
      <c r="C47" s="9" t="s">
        <v>8</v>
      </c>
      <c r="D47" s="9"/>
      <c r="E47" s="62">
        <f>SUM(E42:E46)</f>
        <v>3</v>
      </c>
      <c r="F47" s="62">
        <f>SUM(F42:F46)</f>
        <v>3</v>
      </c>
    </row>
    <row r="49" spans="1:6" ht="39" customHeight="1" x14ac:dyDescent="0.25">
      <c r="A49" s="4"/>
      <c r="B49" s="4"/>
      <c r="C49" s="4"/>
      <c r="D49" s="4"/>
      <c r="E49" s="4"/>
      <c r="F49" s="4"/>
    </row>
    <row r="50" spans="1:6" ht="26.25" x14ac:dyDescent="0.4">
      <c r="A50" s="127"/>
      <c r="C50" s="2" t="str">
        <f>$C$2</f>
        <v>Poltreg S.A.</v>
      </c>
    </row>
    <row r="51" spans="1:6" x14ac:dyDescent="0.25">
      <c r="B51" s="124" t="s">
        <v>109</v>
      </c>
      <c r="C51" s="13" t="s">
        <v>28</v>
      </c>
    </row>
    <row r="52" spans="1:6" ht="15.75" thickBot="1" x14ac:dyDescent="0.3"/>
    <row r="53" spans="1:6" ht="35.25" customHeight="1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1">
        <v>44496</v>
      </c>
      <c r="D55" s="32" t="s">
        <v>6</v>
      </c>
      <c r="E55" s="33"/>
      <c r="F55" s="34"/>
    </row>
    <row r="56" spans="1:6" x14ac:dyDescent="0.25">
      <c r="C56" s="35">
        <v>44497</v>
      </c>
      <c r="D56" s="36" t="s">
        <v>20</v>
      </c>
      <c r="E56" s="37">
        <v>1</v>
      </c>
      <c r="F56" s="38"/>
    </row>
    <row r="57" spans="1:6" x14ac:dyDescent="0.25">
      <c r="C57" s="41"/>
      <c r="D57" s="40"/>
      <c r="E57" s="38"/>
      <c r="F57" s="37">
        <v>0</v>
      </c>
    </row>
    <row r="58" spans="1:6" x14ac:dyDescent="0.25">
      <c r="C58" s="24"/>
      <c r="D58" s="25"/>
      <c r="E58" s="26"/>
      <c r="F58" s="26"/>
    </row>
    <row r="59" spans="1:6" x14ac:dyDescent="0.25">
      <c r="C59" s="9" t="s">
        <v>8</v>
      </c>
      <c r="D59" s="9"/>
      <c r="E59" s="62">
        <f>SUM(E55:E58)</f>
        <v>1</v>
      </c>
      <c r="F59" s="62">
        <f>SUM(F55:F58)</f>
        <v>0</v>
      </c>
    </row>
    <row r="61" spans="1:6" ht="39" customHeight="1" x14ac:dyDescent="0.25">
      <c r="A61" s="4"/>
      <c r="B61" s="4"/>
      <c r="C61" s="4"/>
      <c r="D61" s="4"/>
      <c r="E61" s="4"/>
      <c r="F61" s="4"/>
    </row>
    <row r="62" spans="1:6" ht="26.25" x14ac:dyDescent="0.4">
      <c r="A62" s="127"/>
      <c r="C62" s="2" t="str">
        <f>$C$2</f>
        <v>Poltreg S.A.</v>
      </c>
    </row>
    <row r="63" spans="1:6" x14ac:dyDescent="0.25">
      <c r="B63" s="124" t="s">
        <v>109</v>
      </c>
      <c r="C63" s="13" t="s">
        <v>29</v>
      </c>
    </row>
    <row r="64" spans="1:6" ht="15.75" thickBot="1" x14ac:dyDescent="0.3"/>
    <row r="65" spans="3:6" ht="35.25" customHeight="1" x14ac:dyDescent="0.25">
      <c r="C65" s="319" t="s">
        <v>2</v>
      </c>
      <c r="D65" s="29"/>
      <c r="E65" s="29" t="s">
        <v>3</v>
      </c>
      <c r="F65" s="29" t="s">
        <v>4</v>
      </c>
    </row>
    <row r="66" spans="3:6" ht="15.75" thickBot="1" x14ac:dyDescent="0.3">
      <c r="C66" s="320"/>
      <c r="D66" s="30"/>
      <c r="E66" s="321" t="s">
        <v>9</v>
      </c>
      <c r="F66" s="321"/>
    </row>
    <row r="67" spans="3:6" x14ac:dyDescent="0.25">
      <c r="C67" s="31">
        <v>44516</v>
      </c>
      <c r="D67" s="32" t="s">
        <v>6</v>
      </c>
      <c r="E67" s="33"/>
      <c r="F67" s="34"/>
    </row>
    <row r="68" spans="3:6" x14ac:dyDescent="0.25">
      <c r="C68" s="35">
        <v>44519</v>
      </c>
      <c r="D68" s="36" t="s">
        <v>20</v>
      </c>
      <c r="E68" s="37">
        <v>3</v>
      </c>
      <c r="F68" s="38"/>
    </row>
    <row r="69" spans="3:6" x14ac:dyDescent="0.25">
      <c r="C69" s="41"/>
      <c r="D69" s="40"/>
      <c r="E69" s="38"/>
      <c r="F69" s="37">
        <v>0</v>
      </c>
    </row>
    <row r="70" spans="3:6" x14ac:dyDescent="0.25">
      <c r="C70" s="24"/>
      <c r="D70" s="25"/>
      <c r="E70" s="26"/>
      <c r="F70" s="26"/>
    </row>
    <row r="71" spans="3:6" x14ac:dyDescent="0.25">
      <c r="C71" s="9" t="s">
        <v>8</v>
      </c>
      <c r="D71" s="9"/>
      <c r="E71" s="62">
        <f>SUM(E67:E70)</f>
        <v>3</v>
      </c>
      <c r="F71" s="62">
        <f>SUM(F67:F70)</f>
        <v>0</v>
      </c>
    </row>
  </sheetData>
  <mergeCells count="10">
    <mergeCell ref="C53:C54"/>
    <mergeCell ref="E54:F54"/>
    <mergeCell ref="C65:C66"/>
    <mergeCell ref="E66:F66"/>
    <mergeCell ref="C6:C7"/>
    <mergeCell ref="E7:F7"/>
    <mergeCell ref="C28:C29"/>
    <mergeCell ref="E29:F29"/>
    <mergeCell ref="C40:C41"/>
    <mergeCell ref="E41:F41"/>
  </mergeCells>
  <conditionalFormatting sqref="C1:C1048576">
    <cfRule type="top10" dxfId="145" priority="15" rank="1"/>
  </conditionalFormatting>
  <conditionalFormatting sqref="D1">
    <cfRule type="top10" dxfId="144" priority="1" rank="1"/>
  </conditionalFormatting>
  <hyperlinks>
    <hyperlink ref="A1" location="'Spis treści'!A1" display="Spis treści" xr:uid="{00000000-0004-0000-8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800-000000000000}">
          <x14:formula1>
            <xm:f>Zdarzenia!$A$13:$A$17</xm:f>
          </x14:formula1>
          <xm:sqref>B3 B26 B38 B51 B63</xm:sqref>
        </x14:dataValidation>
        <x14:dataValidation type="list" allowBlank="1" showInputMessage="1" showErrorMessage="1" xr:uid="{00000000-0002-0000-88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 codeName="Arkusz54"/>
  <dimension ref="A1:I40"/>
  <sheetViews>
    <sheetView zoomScale="85" zoomScaleNormal="85" zoomScaleSheetLayoutView="160" workbookViewId="0">
      <selection activeCell="A27" sqref="A2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154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44377</v>
      </c>
      <c r="D8" s="32" t="s">
        <v>6</v>
      </c>
      <c r="E8" s="33"/>
      <c r="F8" s="34"/>
    </row>
    <row r="9" spans="1:9" x14ac:dyDescent="0.25">
      <c r="A9" s="4"/>
      <c r="B9" s="4"/>
      <c r="C9" s="46">
        <v>44391</v>
      </c>
      <c r="D9" s="36"/>
      <c r="E9" s="37">
        <v>10</v>
      </c>
      <c r="F9" s="38"/>
    </row>
    <row r="10" spans="1:9" x14ac:dyDescent="0.25">
      <c r="A10" s="129"/>
      <c r="B10" s="4"/>
      <c r="C10" s="35">
        <v>44404</v>
      </c>
      <c r="D10" s="39"/>
      <c r="E10" s="38"/>
      <c r="F10" s="37">
        <v>9</v>
      </c>
    </row>
    <row r="11" spans="1:9" x14ac:dyDescent="0.25">
      <c r="A11" s="4"/>
      <c r="B11" s="4"/>
      <c r="C11" s="35">
        <v>44418</v>
      </c>
      <c r="D11" s="40"/>
      <c r="E11" s="37">
        <v>10</v>
      </c>
      <c r="F11" s="38"/>
    </row>
    <row r="12" spans="1:9" x14ac:dyDescent="0.25">
      <c r="A12" s="129"/>
      <c r="B12" s="4"/>
      <c r="C12" s="35">
        <v>44433</v>
      </c>
      <c r="D12" s="40"/>
      <c r="E12" s="38"/>
      <c r="F12" s="37">
        <v>11</v>
      </c>
    </row>
    <row r="13" spans="1:9" x14ac:dyDescent="0.25">
      <c r="A13" s="4"/>
      <c r="B13" s="4"/>
      <c r="C13" s="35">
        <v>44439</v>
      </c>
      <c r="D13" s="40"/>
      <c r="E13" s="37"/>
      <c r="F13" s="37">
        <v>4</v>
      </c>
    </row>
    <row r="14" spans="1:9" x14ac:dyDescent="0.25">
      <c r="A14" s="129"/>
      <c r="B14" s="4"/>
      <c r="C14" s="41">
        <v>44449</v>
      </c>
      <c r="D14" s="40"/>
      <c r="E14" s="37">
        <v>8</v>
      </c>
      <c r="F14" s="38"/>
      <c r="I14" s="130"/>
    </row>
    <row r="15" spans="1:9" x14ac:dyDescent="0.25">
      <c r="A15" s="129"/>
      <c r="B15" s="4"/>
      <c r="C15" s="41">
        <v>44463</v>
      </c>
      <c r="D15" s="40"/>
      <c r="E15" s="38"/>
      <c r="F15" s="37">
        <v>10</v>
      </c>
    </row>
    <row r="16" spans="1:9" x14ac:dyDescent="0.25">
      <c r="A16" s="129"/>
      <c r="B16" s="4"/>
      <c r="C16" s="41">
        <v>44477</v>
      </c>
      <c r="D16" s="40"/>
      <c r="E16" s="37">
        <v>10</v>
      </c>
      <c r="F16" s="38"/>
    </row>
    <row r="17" spans="1:6" x14ac:dyDescent="0.25">
      <c r="A17" s="129"/>
      <c r="B17" s="4"/>
      <c r="C17" s="41">
        <v>44489</v>
      </c>
      <c r="D17" s="40"/>
      <c r="E17" s="38"/>
      <c r="F17" s="37">
        <v>8</v>
      </c>
    </row>
    <row r="18" spans="1:6" x14ac:dyDescent="0.25">
      <c r="A18" s="129"/>
      <c r="B18" s="4"/>
      <c r="C18" s="41">
        <v>44491</v>
      </c>
      <c r="D18" s="40"/>
      <c r="E18" s="37">
        <v>2</v>
      </c>
      <c r="F18" s="38"/>
    </row>
    <row r="19" spans="1:6" x14ac:dyDescent="0.25">
      <c r="A19" s="129"/>
      <c r="B19" s="4"/>
      <c r="C19" s="41">
        <v>44505</v>
      </c>
      <c r="D19" s="40"/>
      <c r="E19" s="38"/>
      <c r="F19" s="37">
        <v>9</v>
      </c>
    </row>
    <row r="20" spans="1:6" x14ac:dyDescent="0.25">
      <c r="A20" s="129"/>
      <c r="B20" s="4"/>
      <c r="C20" s="41">
        <v>44519</v>
      </c>
      <c r="D20" s="40"/>
      <c r="E20" s="37"/>
      <c r="F20" s="37">
        <v>9</v>
      </c>
    </row>
    <row r="21" spans="1:6" x14ac:dyDescent="0.25">
      <c r="A21" s="129"/>
      <c r="B21" s="4"/>
      <c r="C21" s="41">
        <v>44523</v>
      </c>
      <c r="D21" s="40" t="s">
        <v>20</v>
      </c>
      <c r="E21" s="37">
        <v>2</v>
      </c>
      <c r="F21" s="38"/>
    </row>
    <row r="22" spans="1:6" x14ac:dyDescent="0.25">
      <c r="A22" s="4"/>
      <c r="B22" s="13"/>
      <c r="C22" s="41"/>
      <c r="D22" s="40"/>
      <c r="E22" s="38"/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v>42</v>
      </c>
      <c r="F24" s="9">
        <v>60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Marvipol Development SA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44531</v>
      </c>
      <c r="D33" s="32" t="s">
        <v>6</v>
      </c>
      <c r="E33" s="33"/>
      <c r="F33" s="34"/>
    </row>
    <row r="34" spans="1:6" x14ac:dyDescent="0.25">
      <c r="C34" s="35">
        <v>44533</v>
      </c>
      <c r="D34" s="36"/>
      <c r="E34" s="37">
        <v>2</v>
      </c>
      <c r="F34" s="38"/>
    </row>
    <row r="35" spans="1:6" x14ac:dyDescent="0.25">
      <c r="C35" s="35">
        <v>44536</v>
      </c>
      <c r="D35" s="36"/>
      <c r="E35" s="37"/>
      <c r="F35" s="38">
        <v>1</v>
      </c>
    </row>
    <row r="36" spans="1:6" x14ac:dyDescent="0.25">
      <c r="C36" s="41">
        <v>44538</v>
      </c>
      <c r="D36" s="40" t="s">
        <v>20</v>
      </c>
      <c r="E36" s="38">
        <v>2</v>
      </c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SUM(E33:E37)</f>
        <v>4</v>
      </c>
      <c r="F38" s="62">
        <f>SUM(F33:F37)</f>
        <v>1</v>
      </c>
    </row>
    <row r="40" spans="1:6" ht="39" customHeight="1" x14ac:dyDescent="0.25">
      <c r="A40" s="4"/>
      <c r="B40" s="4"/>
      <c r="C40" s="4"/>
      <c r="D40" s="4"/>
      <c r="E40" s="4"/>
      <c r="F40" s="4"/>
    </row>
  </sheetData>
  <mergeCells count="4">
    <mergeCell ref="C6:C7"/>
    <mergeCell ref="E7:F7"/>
    <mergeCell ref="C31:C32"/>
    <mergeCell ref="E32:F32"/>
  </mergeCells>
  <conditionalFormatting sqref="C1:C1048576">
    <cfRule type="top10" dxfId="143" priority="16" rank="1"/>
  </conditionalFormatting>
  <conditionalFormatting sqref="D1">
    <cfRule type="top10" dxfId="142" priority="1" rank="1"/>
  </conditionalFormatting>
  <hyperlinks>
    <hyperlink ref="A1" location="'Spis treści'!A1" display="Spis treści" xr:uid="{00000000-0004-0000-8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900-000000000000}">
          <x14:formula1>
            <xm:f>Zdarzenia!$A$13:$A$17</xm:f>
          </x14:formula1>
          <xm:sqref>B3 B29</xm:sqref>
        </x14:dataValidation>
        <x14:dataValidation type="list" allowBlank="1" showInputMessage="1" showErrorMessage="1" xr:uid="{00000000-0002-0000-89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 codeName="Arkusz53"/>
  <dimension ref="A1:I71"/>
  <sheetViews>
    <sheetView zoomScale="55" zoomScaleNormal="5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138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155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44368</v>
      </c>
      <c r="D8" s="32" t="s">
        <v>6</v>
      </c>
      <c r="E8" s="33"/>
      <c r="F8" s="34"/>
    </row>
    <row r="9" spans="1:9" x14ac:dyDescent="0.25">
      <c r="A9" s="4"/>
      <c r="B9" s="4"/>
      <c r="C9" s="46">
        <v>44377</v>
      </c>
      <c r="D9" s="36"/>
      <c r="E9" s="37">
        <v>7</v>
      </c>
      <c r="F9" s="38"/>
    </row>
    <row r="10" spans="1:9" x14ac:dyDescent="0.25">
      <c r="A10" s="129"/>
      <c r="B10" s="4"/>
      <c r="C10" s="35">
        <v>44393</v>
      </c>
      <c r="D10" s="39"/>
      <c r="E10" s="38"/>
      <c r="F10" s="37">
        <v>12</v>
      </c>
    </row>
    <row r="11" spans="1:9" x14ac:dyDescent="0.25">
      <c r="A11" s="4"/>
      <c r="B11" s="4"/>
      <c r="C11" s="35">
        <v>44404</v>
      </c>
      <c r="D11" s="40"/>
      <c r="E11" s="37">
        <v>7</v>
      </c>
      <c r="F11" s="38"/>
    </row>
    <row r="12" spans="1:9" x14ac:dyDescent="0.25">
      <c r="A12" s="129"/>
      <c r="B12" s="4"/>
      <c r="C12" s="35">
        <v>44420</v>
      </c>
      <c r="D12" s="40"/>
      <c r="E12" s="38"/>
      <c r="F12" s="37">
        <v>12</v>
      </c>
    </row>
    <row r="13" spans="1:9" x14ac:dyDescent="0.25">
      <c r="A13" s="4"/>
      <c r="B13" s="4"/>
      <c r="C13" s="35">
        <v>44431</v>
      </c>
      <c r="D13" s="40"/>
      <c r="E13" s="37">
        <v>7</v>
      </c>
      <c r="F13" s="38"/>
    </row>
    <row r="14" spans="1:9" x14ac:dyDescent="0.25">
      <c r="A14" s="129"/>
      <c r="B14" s="4"/>
      <c r="C14" s="41">
        <v>44447</v>
      </c>
      <c r="D14" s="40"/>
      <c r="E14" s="38"/>
      <c r="F14" s="37">
        <v>12</v>
      </c>
      <c r="I14" s="130"/>
    </row>
    <row r="15" spans="1:9" x14ac:dyDescent="0.25">
      <c r="A15" s="129"/>
      <c r="B15" s="4"/>
      <c r="C15" s="41">
        <v>44456</v>
      </c>
      <c r="D15" s="40"/>
      <c r="E15" s="37">
        <v>7</v>
      </c>
      <c r="F15" s="38"/>
    </row>
    <row r="16" spans="1:9" x14ac:dyDescent="0.25">
      <c r="A16" s="129"/>
      <c r="B16" s="4"/>
      <c r="C16" s="41">
        <v>44476</v>
      </c>
      <c r="D16" s="40"/>
      <c r="E16" s="38"/>
      <c r="F16" s="37">
        <v>14</v>
      </c>
    </row>
    <row r="17" spans="1:6" x14ac:dyDescent="0.25">
      <c r="A17" s="129"/>
      <c r="B17" s="4"/>
      <c r="C17" s="41">
        <v>44487</v>
      </c>
      <c r="D17" s="40"/>
      <c r="E17" s="37">
        <v>7</v>
      </c>
      <c r="F17" s="38"/>
    </row>
    <row r="18" spans="1:6" x14ac:dyDescent="0.25">
      <c r="A18" s="129"/>
      <c r="B18" s="4"/>
      <c r="C18" s="41">
        <v>44510</v>
      </c>
      <c r="D18" s="40"/>
      <c r="E18" s="38"/>
      <c r="F18" s="37">
        <v>16</v>
      </c>
    </row>
    <row r="19" spans="1:6" x14ac:dyDescent="0.25">
      <c r="A19" s="129"/>
      <c r="B19" s="4"/>
      <c r="C19" s="41">
        <v>44522</v>
      </c>
      <c r="D19" s="40"/>
      <c r="E19" s="37">
        <v>7</v>
      </c>
      <c r="F19" s="38"/>
    </row>
    <row r="20" spans="1:6" x14ac:dyDescent="0.25">
      <c r="A20" s="129"/>
      <c r="B20" s="4"/>
      <c r="C20" s="41">
        <v>44534</v>
      </c>
      <c r="D20" s="40"/>
      <c r="E20" s="37"/>
      <c r="F20" s="38">
        <v>9</v>
      </c>
    </row>
    <row r="21" spans="1:6" x14ac:dyDescent="0.25">
      <c r="A21" s="129"/>
      <c r="B21" s="4"/>
      <c r="C21" s="41">
        <v>44543</v>
      </c>
      <c r="D21" s="40"/>
      <c r="E21" s="37">
        <v>6</v>
      </c>
      <c r="F21" s="38"/>
    </row>
    <row r="22" spans="1:6" x14ac:dyDescent="0.25">
      <c r="A22" s="129"/>
      <c r="B22" s="4"/>
      <c r="C22" s="41">
        <v>44558</v>
      </c>
      <c r="D22" s="40"/>
      <c r="E22" s="37"/>
      <c r="F22" s="38">
        <v>11</v>
      </c>
    </row>
    <row r="23" spans="1:6" x14ac:dyDescent="0.25">
      <c r="A23" s="129"/>
      <c r="B23" s="4"/>
      <c r="C23" s="41">
        <v>44566</v>
      </c>
      <c r="D23" s="40"/>
      <c r="E23" s="37">
        <v>6</v>
      </c>
      <c r="F23" s="38"/>
    </row>
    <row r="24" spans="1:6" x14ac:dyDescent="0.25">
      <c r="A24" s="129"/>
      <c r="B24" s="4"/>
      <c r="C24" s="41">
        <v>44608</v>
      </c>
      <c r="D24" s="40"/>
      <c r="E24" s="37"/>
      <c r="F24" s="38">
        <v>29</v>
      </c>
    </row>
    <row r="25" spans="1:6" x14ac:dyDescent="0.25">
      <c r="A25" s="129"/>
      <c r="B25" s="4"/>
      <c r="C25" s="41">
        <v>44617</v>
      </c>
      <c r="D25" s="40"/>
      <c r="E25" s="37">
        <v>7</v>
      </c>
      <c r="F25" s="38"/>
    </row>
    <row r="26" spans="1:6" x14ac:dyDescent="0.25">
      <c r="A26" s="129"/>
      <c r="B26" s="4"/>
      <c r="C26" s="41">
        <v>44634</v>
      </c>
      <c r="D26" s="40"/>
      <c r="E26" s="37"/>
      <c r="F26" s="38">
        <v>11</v>
      </c>
    </row>
    <row r="27" spans="1:6" x14ac:dyDescent="0.25">
      <c r="A27" s="129"/>
      <c r="B27" s="4"/>
      <c r="C27" s="41">
        <v>44642</v>
      </c>
      <c r="D27" s="40"/>
      <c r="E27" s="37">
        <v>6</v>
      </c>
      <c r="F27" s="38"/>
    </row>
    <row r="28" spans="1:6" x14ac:dyDescent="0.25">
      <c r="A28" s="129"/>
      <c r="B28" s="4"/>
      <c r="C28" s="41">
        <v>44666</v>
      </c>
      <c r="D28" s="40"/>
      <c r="E28" s="37"/>
      <c r="F28" s="38">
        <v>18</v>
      </c>
    </row>
    <row r="29" spans="1:6" x14ac:dyDescent="0.25">
      <c r="A29" s="129"/>
      <c r="B29" s="4"/>
      <c r="C29" s="41">
        <v>44678</v>
      </c>
      <c r="D29" s="40"/>
      <c r="E29" s="37">
        <v>7</v>
      </c>
      <c r="F29" s="38"/>
    </row>
    <row r="30" spans="1:6" x14ac:dyDescent="0.25">
      <c r="A30" s="129"/>
      <c r="B30" s="4"/>
      <c r="C30" s="41">
        <v>44692</v>
      </c>
      <c r="D30" s="40"/>
      <c r="E30" s="37"/>
      <c r="F30" s="38">
        <v>9</v>
      </c>
    </row>
    <row r="31" spans="1:6" x14ac:dyDescent="0.25">
      <c r="A31" s="129"/>
      <c r="B31" s="4"/>
      <c r="C31" s="41">
        <v>44701</v>
      </c>
      <c r="D31" s="40"/>
      <c r="E31" s="37">
        <v>7</v>
      </c>
      <c r="F31" s="38"/>
    </row>
    <row r="32" spans="1:6" x14ac:dyDescent="0.25">
      <c r="A32" s="129"/>
      <c r="B32" s="4"/>
      <c r="C32" s="41">
        <v>44718</v>
      </c>
      <c r="D32" s="40"/>
      <c r="E32" s="37"/>
      <c r="F32" s="38">
        <v>11</v>
      </c>
    </row>
    <row r="33" spans="1:6" x14ac:dyDescent="0.25">
      <c r="A33" s="129"/>
      <c r="B33" s="4"/>
      <c r="C33" s="41">
        <v>44727</v>
      </c>
      <c r="D33" s="40"/>
      <c r="E33" s="38">
        <v>7</v>
      </c>
      <c r="F33" s="38"/>
    </row>
    <row r="34" spans="1:6" x14ac:dyDescent="0.25">
      <c r="A34" s="129"/>
      <c r="B34" s="4"/>
      <c r="C34" s="41">
        <v>44743</v>
      </c>
      <c r="D34" s="40"/>
      <c r="E34" s="38"/>
      <c r="F34" s="38">
        <v>11</v>
      </c>
    </row>
    <row r="35" spans="1:6" x14ac:dyDescent="0.25">
      <c r="A35" s="129"/>
      <c r="B35" s="4"/>
      <c r="C35" s="41">
        <v>44754</v>
      </c>
      <c r="D35" s="40"/>
      <c r="E35" s="38">
        <v>7</v>
      </c>
      <c r="F35" s="38"/>
    </row>
    <row r="36" spans="1:6" x14ac:dyDescent="0.25">
      <c r="A36" s="129"/>
      <c r="B36" s="4"/>
      <c r="C36" s="41">
        <v>44769</v>
      </c>
      <c r="D36" s="40"/>
      <c r="E36" s="38"/>
      <c r="F36" s="38">
        <v>11</v>
      </c>
    </row>
    <row r="37" spans="1:6" x14ac:dyDescent="0.25">
      <c r="A37" s="129"/>
      <c r="B37" s="4"/>
      <c r="C37" s="41">
        <v>44778</v>
      </c>
      <c r="D37" s="40"/>
      <c r="E37" s="38">
        <v>7</v>
      </c>
      <c r="F37" s="38"/>
    </row>
    <row r="38" spans="1:6" x14ac:dyDescent="0.25">
      <c r="A38" s="129"/>
      <c r="B38" s="4"/>
      <c r="C38" s="41">
        <v>44795</v>
      </c>
      <c r="D38" s="40"/>
      <c r="E38" s="38"/>
      <c r="F38" s="38">
        <v>10</v>
      </c>
    </row>
    <row r="39" spans="1:6" x14ac:dyDescent="0.25">
      <c r="A39" s="129"/>
      <c r="B39" s="4"/>
      <c r="C39" s="41">
        <v>44802</v>
      </c>
      <c r="D39" s="40"/>
      <c r="E39" s="38">
        <v>5</v>
      </c>
      <c r="F39" s="38"/>
    </row>
    <row r="40" spans="1:6" x14ac:dyDescent="0.25">
      <c r="A40" s="129"/>
      <c r="B40" s="4"/>
      <c r="C40" s="41">
        <v>44806</v>
      </c>
      <c r="D40" s="40"/>
      <c r="E40" s="38"/>
      <c r="F40" s="38">
        <v>4</v>
      </c>
    </row>
    <row r="41" spans="1:6" x14ac:dyDescent="0.25">
      <c r="A41" s="129"/>
      <c r="B41" s="4"/>
      <c r="C41" s="41">
        <v>44816</v>
      </c>
      <c r="D41" s="40"/>
      <c r="E41" s="38">
        <v>6</v>
      </c>
      <c r="F41" s="38"/>
    </row>
    <row r="42" spans="1:6" x14ac:dyDescent="0.25">
      <c r="A42" s="129"/>
      <c r="B42" s="4"/>
      <c r="C42" s="41">
        <v>44823</v>
      </c>
      <c r="D42" s="40"/>
      <c r="E42" s="38"/>
      <c r="F42" s="38">
        <v>5</v>
      </c>
    </row>
    <row r="43" spans="1:6" x14ac:dyDescent="0.25">
      <c r="A43" s="129"/>
      <c r="B43" s="4"/>
      <c r="C43" s="41">
        <v>44832</v>
      </c>
      <c r="D43" s="40"/>
      <c r="E43" s="38">
        <v>7</v>
      </c>
      <c r="F43" s="38"/>
    </row>
    <row r="44" spans="1:6" x14ac:dyDescent="0.25">
      <c r="A44" s="129"/>
      <c r="B44" s="4"/>
      <c r="C44" s="41">
        <v>44851</v>
      </c>
      <c r="D44" s="40"/>
      <c r="E44" s="38"/>
      <c r="F44" s="38">
        <v>13</v>
      </c>
    </row>
    <row r="45" spans="1:6" x14ac:dyDescent="0.25">
      <c r="A45" s="129"/>
      <c r="B45" s="4"/>
      <c r="C45" s="41">
        <v>44860</v>
      </c>
      <c r="D45" s="40"/>
      <c r="E45" s="38">
        <v>7</v>
      </c>
      <c r="F45" s="38"/>
    </row>
    <row r="46" spans="1:6" x14ac:dyDescent="0.25">
      <c r="A46" s="129"/>
      <c r="B46" s="4"/>
      <c r="C46" s="41">
        <v>44865</v>
      </c>
      <c r="D46" s="40"/>
      <c r="E46" s="38"/>
      <c r="F46" s="38">
        <v>3</v>
      </c>
    </row>
    <row r="47" spans="1:6" x14ac:dyDescent="0.25">
      <c r="A47" s="129"/>
      <c r="B47" s="4"/>
      <c r="C47" s="41">
        <v>44875</v>
      </c>
      <c r="D47" s="40"/>
      <c r="E47" s="38">
        <v>7</v>
      </c>
      <c r="F47" s="38"/>
    </row>
    <row r="48" spans="1:6" x14ac:dyDescent="0.25">
      <c r="A48" s="129"/>
      <c r="B48" s="4"/>
      <c r="C48" s="41">
        <v>44883</v>
      </c>
      <c r="D48" s="40"/>
      <c r="E48" s="38"/>
      <c r="F48" s="38">
        <v>5</v>
      </c>
    </row>
    <row r="49" spans="1:6" x14ac:dyDescent="0.25">
      <c r="A49" s="129"/>
      <c r="B49" s="4"/>
      <c r="C49" s="41">
        <v>44890</v>
      </c>
      <c r="D49" s="40"/>
      <c r="E49" s="38">
        <v>5</v>
      </c>
      <c r="F49" s="38"/>
    </row>
    <row r="50" spans="1:6" x14ac:dyDescent="0.25">
      <c r="A50" s="129"/>
      <c r="B50" s="4"/>
      <c r="C50" s="41">
        <v>44895</v>
      </c>
      <c r="D50" s="40"/>
      <c r="E50" s="38"/>
      <c r="F50" s="38">
        <v>3</v>
      </c>
    </row>
    <row r="51" spans="1:6" x14ac:dyDescent="0.25">
      <c r="A51" s="129"/>
      <c r="B51" s="4"/>
      <c r="C51" s="41">
        <v>44903</v>
      </c>
      <c r="D51" s="40"/>
      <c r="E51" s="38">
        <v>6</v>
      </c>
      <c r="F51" s="38"/>
    </row>
    <row r="52" spans="1:6" x14ac:dyDescent="0.25">
      <c r="A52" s="129"/>
      <c r="B52" s="4"/>
      <c r="C52" s="41">
        <v>44910</v>
      </c>
      <c r="D52" s="40"/>
      <c r="E52" s="38"/>
      <c r="F52" s="38">
        <v>5</v>
      </c>
    </row>
    <row r="53" spans="1:6" x14ac:dyDescent="0.25">
      <c r="A53" s="129"/>
      <c r="B53" s="4"/>
      <c r="C53" s="41">
        <v>44922</v>
      </c>
      <c r="D53" s="40"/>
      <c r="E53" s="38">
        <v>7</v>
      </c>
      <c r="F53" s="38"/>
    </row>
    <row r="54" spans="1:6" x14ac:dyDescent="0.25">
      <c r="A54" s="129"/>
      <c r="B54" s="4"/>
      <c r="C54" s="41">
        <v>44923</v>
      </c>
      <c r="D54" s="40"/>
      <c r="E54" s="38"/>
      <c r="F54" s="38">
        <v>1</v>
      </c>
    </row>
    <row r="55" spans="1:6" x14ac:dyDescent="0.25">
      <c r="A55" s="129"/>
      <c r="B55" s="4"/>
      <c r="C55" s="41">
        <v>44937</v>
      </c>
      <c r="D55" s="40" t="s">
        <v>21</v>
      </c>
      <c r="E55" s="38"/>
      <c r="F55" s="38"/>
    </row>
    <row r="56" spans="1:6" x14ac:dyDescent="0.25">
      <c r="A56" s="4"/>
      <c r="B56" s="13"/>
      <c r="C56" s="41"/>
      <c r="D56" s="40"/>
      <c r="E56" s="38"/>
      <c r="F56" s="38"/>
    </row>
    <row r="57" spans="1:6" x14ac:dyDescent="0.25">
      <c r="A57" s="4"/>
      <c r="B57" s="4"/>
      <c r="D57" s="6"/>
    </row>
    <row r="58" spans="1:6" x14ac:dyDescent="0.25">
      <c r="A58" s="4"/>
      <c r="B58" s="4"/>
      <c r="C58" s="9" t="s">
        <v>8</v>
      </c>
      <c r="D58" s="9"/>
      <c r="E58" s="9">
        <f>SUM(E8:E57)</f>
        <v>152</v>
      </c>
      <c r="F58" s="9">
        <f>SUM(F8:F57)</f>
        <v>235</v>
      </c>
    </row>
    <row r="59" spans="1:6" x14ac:dyDescent="0.25">
      <c r="C59" s="7"/>
      <c r="D59" s="7"/>
      <c r="E59" s="7"/>
      <c r="F59" s="7"/>
    </row>
    <row r="60" spans="1:6" x14ac:dyDescent="0.25">
      <c r="A60" s="5"/>
      <c r="B60" s="5"/>
      <c r="C60" s="5"/>
      <c r="D60" s="5"/>
      <c r="E60" s="5"/>
      <c r="F60" s="5"/>
    </row>
    <row r="61" spans="1:6" ht="39" customHeight="1" x14ac:dyDescent="0.25">
      <c r="A61" s="4"/>
      <c r="B61" s="4"/>
      <c r="C61" s="4"/>
      <c r="D61" s="4"/>
      <c r="E61" s="4"/>
      <c r="F61" s="4"/>
    </row>
    <row r="62" spans="1:6" ht="26.25" x14ac:dyDescent="0.4">
      <c r="A62" s="127" t="s">
        <v>23</v>
      </c>
      <c r="C62" s="2" t="str">
        <f>$C$2</f>
        <v>KG Efekt SA (2021)</v>
      </c>
    </row>
    <row r="63" spans="1:6" x14ac:dyDescent="0.25">
      <c r="B63" s="124" t="s">
        <v>108</v>
      </c>
      <c r="C63" s="13" t="s">
        <v>22</v>
      </c>
    </row>
    <row r="64" spans="1:6" ht="15.75" thickBot="1" x14ac:dyDescent="0.3"/>
    <row r="65" spans="3:6" ht="35.25" customHeight="1" x14ac:dyDescent="0.25">
      <c r="C65" s="319" t="s">
        <v>2</v>
      </c>
      <c r="D65" s="29"/>
      <c r="E65" s="29" t="s">
        <v>3</v>
      </c>
      <c r="F65" s="29" t="s">
        <v>4</v>
      </c>
    </row>
    <row r="66" spans="3:6" ht="15.75" thickBot="1" x14ac:dyDescent="0.3">
      <c r="C66" s="320"/>
      <c r="D66" s="30"/>
      <c r="E66" s="321" t="s">
        <v>9</v>
      </c>
      <c r="F66" s="321"/>
    </row>
    <row r="67" spans="3:6" x14ac:dyDescent="0.25">
      <c r="C67" s="31"/>
      <c r="D67" s="32" t="s">
        <v>6</v>
      </c>
      <c r="E67" s="33"/>
      <c r="F67" s="34"/>
    </row>
    <row r="68" spans="3:6" x14ac:dyDescent="0.25">
      <c r="C68" s="35"/>
      <c r="D68" s="36"/>
      <c r="E68" s="37"/>
      <c r="F68" s="38"/>
    </row>
    <row r="69" spans="3:6" x14ac:dyDescent="0.25">
      <c r="C69" s="41"/>
      <c r="D69" s="40"/>
      <c r="E69" s="38"/>
      <c r="F69" s="37"/>
    </row>
    <row r="70" spans="3:6" x14ac:dyDescent="0.25">
      <c r="C70" s="24"/>
      <c r="D70" s="25"/>
      <c r="E70" s="26"/>
      <c r="F70" s="26"/>
    </row>
    <row r="71" spans="3:6" x14ac:dyDescent="0.25">
      <c r="C71" s="9" t="s">
        <v>8</v>
      </c>
      <c r="D71" s="9"/>
      <c r="E71" s="62">
        <f>SUM(E67:E70)</f>
        <v>0</v>
      </c>
      <c r="F71" s="62">
        <f>SUM(F67:F70)</f>
        <v>0</v>
      </c>
    </row>
  </sheetData>
  <mergeCells count="4">
    <mergeCell ref="C6:C7"/>
    <mergeCell ref="E7:F7"/>
    <mergeCell ref="C65:C66"/>
    <mergeCell ref="E66:F66"/>
  </mergeCells>
  <conditionalFormatting sqref="C1:C1048576">
    <cfRule type="top10" dxfId="141" priority="33" rank="1"/>
  </conditionalFormatting>
  <conditionalFormatting sqref="D1">
    <cfRule type="top10" dxfId="140" priority="3" rank="1"/>
  </conditionalFormatting>
  <hyperlinks>
    <hyperlink ref="A1" location="'Spis treści'!A1" display="Spis treści" xr:uid="{00000000-0004-0000-8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A00-000000000000}">
          <x14:formula1>
            <xm:f>Zdarzenia!$A$13:$A$17</xm:f>
          </x14:formula1>
          <xm:sqref>B3 B63</xm:sqref>
        </x14:dataValidation>
        <x14:dataValidation type="list" allowBlank="1" showInputMessage="1" showErrorMessage="1" xr:uid="{00000000-0002-0000-8A00-000001000000}">
          <x14:formula1>
            <xm:f>Zdarzenia!$A$2:$A$7</xm:f>
          </x14:formula1>
          <xm:sqref>E59:F59 D2:D1048576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74"/>
  <dimension ref="A1:F50"/>
  <sheetViews>
    <sheetView topLeftCell="A22" workbookViewId="0">
      <selection activeCell="A41" sqref="A41:F50"/>
    </sheetView>
  </sheetViews>
  <sheetFormatPr defaultRowHeight="15" x14ac:dyDescent="0.25"/>
  <cols>
    <col min="1" max="1" width="17.42578125" bestFit="1" customWidth="1"/>
    <col min="2" max="2" width="13.5703125" customWidth="1"/>
    <col min="3" max="3" width="21.5703125" bestFit="1" customWidth="1"/>
    <col min="4" max="4" width="11.5703125" customWidth="1"/>
    <col min="5" max="5" width="13.5703125" customWidth="1"/>
    <col min="6" max="6" width="18.5703125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428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427</v>
      </c>
      <c r="B5" s="4"/>
      <c r="C5" s="4"/>
      <c r="D5" s="4"/>
      <c r="E5" s="4"/>
      <c r="F5" s="4"/>
    </row>
    <row r="6" spans="1:6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45471</v>
      </c>
      <c r="D8" s="32" t="s">
        <v>6</v>
      </c>
      <c r="E8" s="33"/>
      <c r="F8" s="34"/>
    </row>
    <row r="9" spans="1:6" x14ac:dyDescent="0.25">
      <c r="A9" s="4"/>
      <c r="B9" s="4"/>
      <c r="C9" s="46">
        <v>45483</v>
      </c>
      <c r="D9" s="36"/>
      <c r="E9" s="37">
        <v>8</v>
      </c>
      <c r="F9" s="38"/>
    </row>
    <row r="10" spans="1:6" x14ac:dyDescent="0.25">
      <c r="A10" s="4"/>
      <c r="B10" s="4"/>
      <c r="C10" s="35">
        <v>45498</v>
      </c>
      <c r="D10" s="39"/>
      <c r="E10" s="38"/>
      <c r="F10" s="37">
        <v>11</v>
      </c>
    </row>
    <row r="11" spans="1:6" x14ac:dyDescent="0.25">
      <c r="A11" s="4"/>
      <c r="B11" s="4"/>
      <c r="C11" s="35">
        <v>45506</v>
      </c>
      <c r="D11" s="40"/>
      <c r="E11" s="37">
        <v>6</v>
      </c>
      <c r="F11" s="38"/>
    </row>
    <row r="12" spans="1:6" x14ac:dyDescent="0.25">
      <c r="A12" s="129"/>
      <c r="B12" s="4"/>
      <c r="C12" s="35">
        <v>45518</v>
      </c>
      <c r="D12" s="40"/>
      <c r="E12" s="38"/>
      <c r="F12" s="37">
        <v>8</v>
      </c>
    </row>
    <row r="13" spans="1:6" x14ac:dyDescent="0.25">
      <c r="A13" s="4"/>
      <c r="B13" s="4"/>
      <c r="C13" s="35">
        <v>45526</v>
      </c>
      <c r="D13" s="40"/>
      <c r="E13" s="37">
        <v>5</v>
      </c>
      <c r="F13" s="38"/>
    </row>
    <row r="14" spans="1:6" x14ac:dyDescent="0.25">
      <c r="A14" s="129"/>
      <c r="B14" s="4"/>
      <c r="C14" s="41">
        <v>45530</v>
      </c>
      <c r="D14" s="40"/>
      <c r="E14" s="38"/>
      <c r="F14" s="38">
        <v>2</v>
      </c>
    </row>
    <row r="15" spans="1:6" x14ac:dyDescent="0.25">
      <c r="A15" s="129"/>
      <c r="B15" s="4"/>
      <c r="C15" s="41">
        <v>45531</v>
      </c>
      <c r="D15" s="40" t="s">
        <v>88</v>
      </c>
      <c r="E15" s="38"/>
      <c r="F15" s="38">
        <v>1</v>
      </c>
    </row>
    <row r="16" spans="1:6" x14ac:dyDescent="0.25">
      <c r="A16" s="129"/>
      <c r="B16" s="4"/>
      <c r="C16" s="41">
        <v>45532</v>
      </c>
      <c r="D16" s="40" t="s">
        <v>20</v>
      </c>
      <c r="E16" s="38">
        <v>1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C26" s="1"/>
      <c r="D26" s="6"/>
      <c r="E26" s="1"/>
      <c r="F26" s="1"/>
    </row>
    <row r="27" spans="1:6" x14ac:dyDescent="0.25">
      <c r="A27" s="4"/>
      <c r="B27" s="4"/>
      <c r="C27" s="9" t="s">
        <v>8</v>
      </c>
      <c r="D27" s="9"/>
      <c r="E27" s="9">
        <f>SUM(E8:E26)</f>
        <v>20</v>
      </c>
      <c r="F27" s="9">
        <f>SUM(F8:F26)</f>
        <v>22</v>
      </c>
    </row>
    <row r="28" spans="1:6" x14ac:dyDescent="0.25">
      <c r="A28" s="1"/>
      <c r="B28" s="1"/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1" spans="1:6" ht="26.25" x14ac:dyDescent="0.4">
      <c r="A31" s="127" t="s">
        <v>23</v>
      </c>
      <c r="B31" s="1"/>
      <c r="C31" s="2" t="str">
        <f>$C$2</f>
        <v>Eques Aktywnego Inwestowania FIZ (2024)</v>
      </c>
      <c r="D31" s="1"/>
      <c r="E31" s="1"/>
      <c r="F31" s="1"/>
    </row>
    <row r="32" spans="1:6" x14ac:dyDescent="0.25">
      <c r="A32" s="1"/>
      <c r="B32" s="124" t="s">
        <v>109</v>
      </c>
      <c r="C32" s="13" t="s">
        <v>22</v>
      </c>
      <c r="D32" s="1"/>
      <c r="E32" s="1"/>
      <c r="F32" s="1"/>
    </row>
    <row r="33" spans="1:6" ht="15.75" thickBot="1" x14ac:dyDescent="0.3">
      <c r="A33" s="1"/>
      <c r="B33" s="1"/>
      <c r="C33" s="1"/>
      <c r="D33" s="1"/>
      <c r="E33" s="1"/>
      <c r="F33" s="1"/>
    </row>
    <row r="34" spans="1:6" ht="45" x14ac:dyDescent="0.25">
      <c r="A34" s="1"/>
      <c r="B34" s="1"/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A35" s="1"/>
      <c r="B35" s="1"/>
      <c r="C35" s="320"/>
      <c r="D35" s="30"/>
      <c r="E35" s="321" t="s">
        <v>9</v>
      </c>
      <c r="F35" s="321"/>
    </row>
    <row r="36" spans="1:6" x14ac:dyDescent="0.25">
      <c r="A36" s="1"/>
      <c r="B36" s="1"/>
      <c r="C36" s="209">
        <v>45671</v>
      </c>
      <c r="D36" s="32" t="s">
        <v>6</v>
      </c>
      <c r="E36" s="33"/>
      <c r="F36" s="34"/>
    </row>
    <row r="37" spans="1:6" x14ac:dyDescent="0.25">
      <c r="A37" s="1"/>
      <c r="B37" s="1"/>
      <c r="C37" s="41">
        <v>45674</v>
      </c>
      <c r="D37" s="40" t="s">
        <v>20</v>
      </c>
      <c r="E37" s="37">
        <f>(NETWORKDAYS(C36,C37))-1</f>
        <v>3</v>
      </c>
      <c r="F37" s="38"/>
    </row>
    <row r="38" spans="1:6" x14ac:dyDescent="0.25">
      <c r="A38" s="1"/>
      <c r="B38" s="1"/>
      <c r="C38" s="24"/>
      <c r="D38" s="25"/>
      <c r="E38" s="26"/>
      <c r="F38" s="26"/>
    </row>
    <row r="39" spans="1:6" x14ac:dyDescent="0.25">
      <c r="A39" s="1"/>
      <c r="B39" s="1"/>
      <c r="C39" s="9" t="s">
        <v>8</v>
      </c>
      <c r="D39" s="9"/>
      <c r="E39" s="62">
        <f>SUM(E36:E38)</f>
        <v>3</v>
      </c>
      <c r="F39" s="62">
        <f>SUM(F36:F38)</f>
        <v>0</v>
      </c>
    </row>
    <row r="41" spans="1:6" ht="26.25" x14ac:dyDescent="0.4">
      <c r="A41" s="127" t="s">
        <v>23</v>
      </c>
      <c r="B41" s="1"/>
      <c r="C41" s="2" t="str">
        <f>$C$2</f>
        <v>Eques Aktywnego Inwestowania FIZ (2024)</v>
      </c>
      <c r="D41" s="1"/>
      <c r="E41" s="1"/>
      <c r="F41" s="1"/>
    </row>
    <row r="42" spans="1:6" x14ac:dyDescent="0.25">
      <c r="A42" s="1"/>
      <c r="B42" s="124" t="s">
        <v>109</v>
      </c>
      <c r="C42" s="13" t="s">
        <v>27</v>
      </c>
      <c r="D42" s="1"/>
      <c r="E42" s="1"/>
      <c r="F42" s="1"/>
    </row>
    <row r="43" spans="1:6" ht="15.75" thickBot="1" x14ac:dyDescent="0.3">
      <c r="A43" s="1"/>
      <c r="B43" s="1"/>
      <c r="C43" s="1"/>
      <c r="D43" s="1"/>
      <c r="E43" s="1"/>
      <c r="F43" s="1"/>
    </row>
    <row r="44" spans="1:6" ht="45" x14ac:dyDescent="0.25">
      <c r="A44" s="1"/>
      <c r="B44" s="1"/>
      <c r="C44" s="319" t="s">
        <v>2</v>
      </c>
      <c r="D44" s="29"/>
      <c r="E44" s="29" t="s">
        <v>3</v>
      </c>
      <c r="F44" s="29" t="s">
        <v>4</v>
      </c>
    </row>
    <row r="45" spans="1:6" ht="15.75" thickBot="1" x14ac:dyDescent="0.3">
      <c r="A45" s="1"/>
      <c r="B45" s="1"/>
      <c r="C45" s="320"/>
      <c r="D45" s="30"/>
      <c r="E45" s="321" t="s">
        <v>9</v>
      </c>
      <c r="F45" s="321"/>
    </row>
    <row r="46" spans="1:6" x14ac:dyDescent="0.25">
      <c r="A46" s="1"/>
      <c r="B46" s="1"/>
      <c r="C46" s="209">
        <v>45744</v>
      </c>
      <c r="D46" s="32" t="s">
        <v>6</v>
      </c>
      <c r="E46" s="33"/>
      <c r="F46" s="34"/>
    </row>
    <row r="47" spans="1:6" x14ac:dyDescent="0.25">
      <c r="A47" s="1"/>
      <c r="B47" s="1"/>
      <c r="C47" s="139">
        <v>45748</v>
      </c>
      <c r="D47" s="68" t="s">
        <v>88</v>
      </c>
      <c r="E47" s="69"/>
      <c r="F47" s="120">
        <f>(NETWORKDAYS(C46,C47)-1)</f>
        <v>2</v>
      </c>
    </row>
    <row r="48" spans="1:6" x14ac:dyDescent="0.25">
      <c r="A48" s="1"/>
      <c r="B48" s="1"/>
      <c r="C48" s="41">
        <v>45750</v>
      </c>
      <c r="D48" s="40" t="s">
        <v>20</v>
      </c>
      <c r="E48" s="69">
        <f>(NETWORKDAYS(C47,C48)-1)</f>
        <v>2</v>
      </c>
      <c r="F48" s="38"/>
    </row>
    <row r="49" spans="1:6" x14ac:dyDescent="0.25">
      <c r="A49" s="1"/>
      <c r="B49" s="1"/>
      <c r="C49" s="24"/>
      <c r="D49" s="25"/>
      <c r="E49" s="26"/>
      <c r="F49" s="26"/>
    </row>
    <row r="50" spans="1:6" x14ac:dyDescent="0.25">
      <c r="A50" s="1"/>
      <c r="B50" s="1"/>
      <c r="C50" s="9" t="s">
        <v>8</v>
      </c>
      <c r="D50" s="9"/>
      <c r="E50" s="62">
        <f>SUM(E46:E49)</f>
        <v>2</v>
      </c>
      <c r="F50" s="62">
        <f>SUM(F46:F49)</f>
        <v>2</v>
      </c>
    </row>
  </sheetData>
  <mergeCells count="6">
    <mergeCell ref="C6:C7"/>
    <mergeCell ref="E7:F7"/>
    <mergeCell ref="C34:C35"/>
    <mergeCell ref="E35:F35"/>
    <mergeCell ref="C44:C45"/>
    <mergeCell ref="E45:F45"/>
  </mergeCells>
  <conditionalFormatting sqref="C1:C29">
    <cfRule type="top10" dxfId="694" priority="4" rank="1"/>
  </conditionalFormatting>
  <conditionalFormatting sqref="D1">
    <cfRule type="top10" dxfId="693" priority="3" rank="1"/>
  </conditionalFormatting>
  <conditionalFormatting sqref="C31:C39">
    <cfRule type="top10" dxfId="692" priority="2" rank="1"/>
  </conditionalFormatting>
  <conditionalFormatting sqref="C41:C50">
    <cfRule type="top10" dxfId="691" priority="1" rank="1"/>
  </conditionalFormatting>
  <hyperlinks>
    <hyperlink ref="A1" location="'Spis treści'!A1" display="Spis treści" xr:uid="{00000000-0004-0000-0D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D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D00-000001000000}">
          <x14:formula1>
            <xm:f>'C:\Users\fidop\Documents\[NIEPUBLIKOWANE Statystyka Wewnętrzna.xlsm]Zdarzenia'!#REF!</xm:f>
          </x14:formula1>
          <xm:sqref>E28:F28 D2:D29</xm:sqref>
        </x14:dataValidation>
        <x14:dataValidation type="list" allowBlank="1" showInputMessage="1" showErrorMessage="1" xr:uid="{00000000-0002-0000-0D00-000002000000}">
          <x14:formula1>
            <xm:f>Zdarzenia!$A$2:$A$7</xm:f>
          </x14:formula1>
          <xm:sqref>D31:D39 D41:D50</xm:sqref>
        </x14:dataValidation>
        <x14:dataValidation type="list" allowBlank="1" showInputMessage="1" showErrorMessage="1" xr:uid="{00000000-0002-0000-0D00-000003000000}">
          <x14:formula1>
            <xm:f>Zdarzenia!$A$13:$A$17</xm:f>
          </x14:formula1>
          <xm:sqref>B32 B42</xm:sqref>
        </x14:dataValidation>
      </x14:dataValidations>
    </ext>
  </extLst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 codeName="Arkusz52"/>
  <dimension ref="A1:I37"/>
  <sheetViews>
    <sheetView zoomScaleNormal="100" zoomScaleSheetLayoutView="160" workbookViewId="0">
      <selection activeCell="B16" sqref="B1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137</v>
      </c>
      <c r="D2" s="2"/>
      <c r="F2" s="3"/>
    </row>
    <row r="3" spans="1:9" ht="26.25" x14ac:dyDescent="0.4">
      <c r="A3" s="127" t="s">
        <v>24</v>
      </c>
      <c r="B3" s="124" t="s">
        <v>103</v>
      </c>
      <c r="C3" s="13" t="s">
        <v>73</v>
      </c>
      <c r="D3" s="4"/>
    </row>
    <row r="4" spans="1:9" x14ac:dyDescent="0.25">
      <c r="A4" s="150"/>
      <c r="B4" s="4"/>
      <c r="C4" s="4"/>
      <c r="D4" s="4"/>
    </row>
    <row r="5" spans="1:9" ht="15.75" thickBot="1" x14ac:dyDescent="0.3">
      <c r="A5" s="150" t="s">
        <v>156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44329</v>
      </c>
      <c r="D8" s="32" t="s">
        <v>6</v>
      </c>
      <c r="E8" s="33"/>
      <c r="F8" s="34"/>
    </row>
    <row r="9" spans="1:9" x14ac:dyDescent="0.25">
      <c r="A9" s="4"/>
      <c r="B9" s="4"/>
      <c r="C9" s="46">
        <v>44343</v>
      </c>
      <c r="D9" s="36"/>
      <c r="E9" s="37">
        <v>10</v>
      </c>
      <c r="F9" s="38"/>
    </row>
    <row r="10" spans="1:9" x14ac:dyDescent="0.25">
      <c r="A10" s="129"/>
      <c r="B10" s="4"/>
      <c r="C10" s="35">
        <v>44379</v>
      </c>
      <c r="D10" s="39"/>
      <c r="E10" s="37"/>
      <c r="F10" s="37">
        <v>25</v>
      </c>
    </row>
    <row r="11" spans="1:9" x14ac:dyDescent="0.25">
      <c r="A11" s="4"/>
      <c r="B11" s="4"/>
      <c r="C11" s="35">
        <v>44393</v>
      </c>
      <c r="D11" s="40"/>
      <c r="E11" s="37">
        <v>10</v>
      </c>
      <c r="F11" s="38"/>
    </row>
    <row r="12" spans="1:9" x14ac:dyDescent="0.25">
      <c r="A12" s="129"/>
      <c r="B12" s="4"/>
      <c r="C12" s="35">
        <v>44426</v>
      </c>
      <c r="D12" s="40"/>
      <c r="E12" s="37"/>
      <c r="F12" s="37">
        <v>33</v>
      </c>
    </row>
    <row r="13" spans="1:9" x14ac:dyDescent="0.25">
      <c r="A13" s="4"/>
      <c r="B13" s="4"/>
      <c r="C13" s="35">
        <v>44440</v>
      </c>
      <c r="D13" s="40"/>
      <c r="E13" s="37">
        <v>10</v>
      </c>
      <c r="F13" s="37"/>
    </row>
    <row r="14" spans="1:9" x14ac:dyDescent="0.25">
      <c r="A14" s="129"/>
      <c r="B14" s="4"/>
      <c r="C14" s="41">
        <v>44463</v>
      </c>
      <c r="D14" s="40"/>
      <c r="E14" s="37"/>
      <c r="F14" s="37">
        <v>23</v>
      </c>
      <c r="I14" s="130"/>
    </row>
    <row r="15" spans="1:9" x14ac:dyDescent="0.25">
      <c r="A15" s="129"/>
      <c r="B15" s="4"/>
      <c r="C15" s="41">
        <v>44476</v>
      </c>
      <c r="D15" s="40"/>
      <c r="E15" s="37">
        <v>9</v>
      </c>
      <c r="F15" s="37"/>
    </row>
    <row r="16" spans="1:9" x14ac:dyDescent="0.25">
      <c r="A16" s="129"/>
      <c r="B16" s="4"/>
      <c r="C16" s="41">
        <v>44491</v>
      </c>
      <c r="D16" s="40"/>
      <c r="E16" s="37"/>
      <c r="F16" s="37">
        <v>15</v>
      </c>
    </row>
    <row r="17" spans="1:6" x14ac:dyDescent="0.25">
      <c r="A17" s="129"/>
      <c r="B17" s="4"/>
      <c r="C17" s="41">
        <v>44505</v>
      </c>
      <c r="D17" s="40"/>
      <c r="E17" s="37">
        <v>9</v>
      </c>
      <c r="F17" s="38"/>
    </row>
    <row r="18" spans="1:6" x14ac:dyDescent="0.25">
      <c r="A18" s="129"/>
      <c r="B18" s="4"/>
      <c r="C18" s="41">
        <v>44522</v>
      </c>
      <c r="D18" s="40"/>
      <c r="E18" s="38"/>
      <c r="F18" s="38">
        <v>11</v>
      </c>
    </row>
    <row r="19" spans="1:6" x14ac:dyDescent="0.25">
      <c r="A19" s="4"/>
      <c r="B19" s="13"/>
      <c r="C19" s="41">
        <v>44536</v>
      </c>
      <c r="D19" s="40"/>
      <c r="E19" s="38">
        <v>10</v>
      </c>
      <c r="F19" s="38"/>
    </row>
    <row r="20" spans="1:6" x14ac:dyDescent="0.25">
      <c r="A20" s="4"/>
      <c r="B20" s="13"/>
      <c r="C20" s="63"/>
      <c r="D20" s="64"/>
      <c r="E20" s="65"/>
      <c r="F20" s="65"/>
    </row>
    <row r="21" spans="1:6" x14ac:dyDescent="0.25">
      <c r="A21" s="4"/>
      <c r="B21" s="4"/>
      <c r="C21" s="161"/>
      <c r="D21" s="77"/>
      <c r="E21" s="161"/>
      <c r="F21" s="161"/>
    </row>
    <row r="22" spans="1:6" x14ac:dyDescent="0.25">
      <c r="A22" s="4"/>
      <c r="B22" s="4"/>
      <c r="C22" s="9" t="s">
        <v>8</v>
      </c>
      <c r="D22" s="9"/>
      <c r="E22" s="9">
        <f>SUM(E8:E21)</f>
        <v>58</v>
      </c>
      <c r="F22" s="9">
        <f>SUM(F8:F21)</f>
        <v>107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25">
      <c r="A25" s="4"/>
      <c r="B25" s="4"/>
      <c r="C25" s="4"/>
      <c r="D25" s="4"/>
      <c r="E25" s="4"/>
      <c r="F25" s="4"/>
    </row>
    <row r="26" spans="1:6" ht="26.25" x14ac:dyDescent="0.4">
      <c r="A26" s="127" t="s">
        <v>23</v>
      </c>
      <c r="C26" s="2" t="str">
        <f>$C$2</f>
        <v>Santander Bank Polska S.A.</v>
      </c>
    </row>
    <row r="27" spans="1:6" x14ac:dyDescent="0.25">
      <c r="B27" s="124" t="s">
        <v>108</v>
      </c>
      <c r="C27" s="13" t="s">
        <v>22</v>
      </c>
    </row>
    <row r="28" spans="1:6" ht="15.75" thickBot="1" x14ac:dyDescent="0.3"/>
    <row r="29" spans="1:6" ht="35.25" customHeight="1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/>
      <c r="D31" s="32" t="s">
        <v>6</v>
      </c>
      <c r="E31" s="33"/>
      <c r="F31" s="34"/>
    </row>
    <row r="32" spans="1:6" x14ac:dyDescent="0.25">
      <c r="C32" s="35"/>
      <c r="D32" s="36"/>
      <c r="E32" s="37"/>
      <c r="F32" s="38"/>
    </row>
    <row r="33" spans="1:6" x14ac:dyDescent="0.25">
      <c r="C33" s="41"/>
      <c r="D33" s="40"/>
      <c r="E33" s="38"/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SUM(E31:E34)</f>
        <v>0</v>
      </c>
      <c r="F35" s="62">
        <f>SUM(F31:F34)</f>
        <v>0</v>
      </c>
    </row>
    <row r="37" spans="1:6" ht="39" customHeight="1" x14ac:dyDescent="0.25">
      <c r="A37" s="4"/>
      <c r="B37" s="4"/>
      <c r="C37" s="4"/>
      <c r="D37" s="4"/>
      <c r="E37" s="4"/>
      <c r="F37" s="4"/>
    </row>
  </sheetData>
  <mergeCells count="4">
    <mergeCell ref="C6:C7"/>
    <mergeCell ref="E7:F7"/>
    <mergeCell ref="C29:C30"/>
    <mergeCell ref="E30:F30"/>
  </mergeCells>
  <conditionalFormatting sqref="C1:C1048576">
    <cfRule type="top10" dxfId="139" priority="13" rank="1"/>
  </conditionalFormatting>
  <conditionalFormatting sqref="D1">
    <cfRule type="top10" dxfId="138" priority="1" rank="1"/>
  </conditionalFormatting>
  <hyperlinks>
    <hyperlink ref="A1" location="'Spis treści'!A1" display="Spis treści" xr:uid="{00000000-0004-0000-8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B00-000000000000}">
          <x14:formula1>
            <xm:f>Zdarzenia!$A$13:$A$17</xm:f>
          </x14:formula1>
          <xm:sqref>B3 B27</xm:sqref>
        </x14:dataValidation>
        <x14:dataValidation type="list" allowBlank="1" showInputMessage="1" showErrorMessage="1" xr:uid="{00000000-0002-0000-8B00-000001000000}">
          <x14:formula1>
            <xm:f>Zdarzenia!$A$2:$A$7</xm:f>
          </x14:formula1>
          <xm:sqref>E23:F23 D2:D1048576</xm:sqref>
        </x14:dataValidation>
      </x14:dataValidations>
    </ext>
  </extLst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 codeName="Arkusz51"/>
  <dimension ref="A1:I36"/>
  <sheetViews>
    <sheetView zoomScale="85" zoomScaleNormal="85" zoomScaleSheetLayoutView="160" workbookViewId="0">
      <selection activeCell="C15" sqref="C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281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157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44327</v>
      </c>
      <c r="D8" s="32" t="s">
        <v>6</v>
      </c>
      <c r="E8" s="33"/>
      <c r="F8" s="34"/>
    </row>
    <row r="9" spans="1:9" x14ac:dyDescent="0.25">
      <c r="A9" s="4"/>
      <c r="B9" s="4"/>
      <c r="C9" s="46">
        <v>44336</v>
      </c>
      <c r="D9" s="36"/>
      <c r="E9" s="37">
        <v>7</v>
      </c>
      <c r="F9" s="38"/>
    </row>
    <row r="10" spans="1:9" x14ac:dyDescent="0.25">
      <c r="A10" s="129"/>
      <c r="B10" s="4"/>
      <c r="C10" s="35">
        <v>44348</v>
      </c>
      <c r="D10" s="39"/>
      <c r="E10" s="38"/>
      <c r="F10" s="37">
        <v>8</v>
      </c>
    </row>
    <row r="11" spans="1:9" x14ac:dyDescent="0.25">
      <c r="A11" s="4"/>
      <c r="B11" s="4"/>
      <c r="C11" s="35">
        <v>44356</v>
      </c>
      <c r="D11" s="40"/>
      <c r="E11" s="37">
        <v>5</v>
      </c>
      <c r="F11" s="38"/>
    </row>
    <row r="12" spans="1:9" x14ac:dyDescent="0.25">
      <c r="A12" s="129"/>
      <c r="B12" s="4"/>
      <c r="C12" s="35">
        <v>44371</v>
      </c>
      <c r="D12" s="40"/>
      <c r="E12" s="38"/>
      <c r="F12" s="37">
        <v>11</v>
      </c>
    </row>
    <row r="13" spans="1:9" x14ac:dyDescent="0.25">
      <c r="A13" s="4"/>
      <c r="B13" s="4"/>
      <c r="C13" s="35">
        <v>44372</v>
      </c>
      <c r="D13" s="40"/>
      <c r="E13" s="37">
        <v>1</v>
      </c>
      <c r="F13" s="38"/>
    </row>
    <row r="14" spans="1:9" x14ac:dyDescent="0.25">
      <c r="A14" s="129"/>
      <c r="B14" s="4"/>
      <c r="C14" s="41">
        <v>44382</v>
      </c>
      <c r="D14" s="40"/>
      <c r="E14" s="38"/>
      <c r="F14" s="37">
        <v>6</v>
      </c>
      <c r="I14" s="130"/>
    </row>
    <row r="15" spans="1:9" x14ac:dyDescent="0.25">
      <c r="A15" s="129"/>
      <c r="B15" s="4"/>
      <c r="C15" s="41">
        <v>44384</v>
      </c>
      <c r="D15" s="40"/>
      <c r="E15" s="37">
        <v>2</v>
      </c>
      <c r="F15" s="38"/>
    </row>
    <row r="16" spans="1:9" x14ac:dyDescent="0.25">
      <c r="A16" s="129"/>
      <c r="B16" s="4"/>
      <c r="C16" s="41"/>
      <c r="D16" s="39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15</v>
      </c>
      <c r="F21" s="9">
        <v>25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WIG20lev Portfelowy FIZ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37" priority="11" rank="1"/>
  </conditionalFormatting>
  <conditionalFormatting sqref="D1">
    <cfRule type="top10" dxfId="136" priority="1" rank="1"/>
  </conditionalFormatting>
  <hyperlinks>
    <hyperlink ref="A1" location="'Spis treści'!A1" display="Spis treści" xr:uid="{00000000-0004-0000-8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C00-000000000000}">
          <x14:formula1>
            <xm:f>Zdarzenia!$A$2:$A$7</xm:f>
          </x14:formula1>
          <xm:sqref>E22:F22 D2:D1048576</xm:sqref>
        </x14:dataValidation>
        <x14:dataValidation type="list" allowBlank="1" showInputMessage="1" showErrorMessage="1" xr:uid="{00000000-0002-0000-8C00-000001000000}">
          <x14:formula1>
            <xm:f>Zdarzenia!$A$13:$A$17</xm:f>
          </x14:formula1>
          <xm:sqref>B3 B26</xm:sqref>
        </x14:dataValidation>
      </x14:dataValidations>
    </ext>
  </extLst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 codeName="Arkusz50"/>
  <dimension ref="A1:I36"/>
  <sheetViews>
    <sheetView zoomScale="85" zoomScaleNormal="85" zoomScaleSheetLayoutView="160" workbookViewId="0">
      <selection activeCell="C6" sqref="C6:C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262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158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44327</v>
      </c>
      <c r="D8" s="32" t="s">
        <v>6</v>
      </c>
      <c r="E8" s="33"/>
      <c r="F8" s="34"/>
    </row>
    <row r="9" spans="1:9" x14ac:dyDescent="0.25">
      <c r="A9" s="4"/>
      <c r="B9" s="4"/>
      <c r="C9" s="46">
        <v>44336</v>
      </c>
      <c r="D9" s="36"/>
      <c r="E9" s="37">
        <v>7</v>
      </c>
      <c r="F9" s="38"/>
    </row>
    <row r="10" spans="1:9" x14ac:dyDescent="0.25">
      <c r="A10" s="129"/>
      <c r="B10" s="4"/>
      <c r="C10" s="35">
        <v>44348</v>
      </c>
      <c r="D10" s="39"/>
      <c r="E10" s="38"/>
      <c r="F10" s="37">
        <v>8</v>
      </c>
    </row>
    <row r="11" spans="1:9" x14ac:dyDescent="0.25">
      <c r="A11" s="4"/>
      <c r="B11" s="4"/>
      <c r="C11" s="35">
        <v>44356</v>
      </c>
      <c r="D11" s="40"/>
      <c r="E11" s="37">
        <v>5</v>
      </c>
      <c r="F11" s="38"/>
    </row>
    <row r="12" spans="1:9" x14ac:dyDescent="0.25">
      <c r="A12" s="129"/>
      <c r="B12" s="4"/>
      <c r="C12" s="35">
        <v>44371</v>
      </c>
      <c r="D12" s="40"/>
      <c r="E12" s="38"/>
      <c r="F12" s="37">
        <v>11</v>
      </c>
    </row>
    <row r="13" spans="1:9" x14ac:dyDescent="0.25">
      <c r="A13" s="4"/>
      <c r="B13" s="4"/>
      <c r="C13" s="35">
        <v>44372</v>
      </c>
      <c r="D13" s="40"/>
      <c r="E13" s="37">
        <v>1</v>
      </c>
      <c r="F13" s="38"/>
    </row>
    <row r="14" spans="1:9" x14ac:dyDescent="0.25">
      <c r="A14" s="129"/>
      <c r="B14" s="4"/>
      <c r="C14" s="41">
        <v>44382</v>
      </c>
      <c r="D14" s="40"/>
      <c r="E14" s="38"/>
      <c r="F14" s="37">
        <v>6</v>
      </c>
      <c r="I14" s="130"/>
    </row>
    <row r="15" spans="1:9" x14ac:dyDescent="0.25">
      <c r="A15" s="129"/>
      <c r="B15" s="4"/>
      <c r="C15" s="41">
        <v>44384</v>
      </c>
      <c r="D15" s="40"/>
      <c r="E15" s="37">
        <v>2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15</v>
      </c>
      <c r="F21" s="9">
        <v>25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WIG20short Portfelowy FIZ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35" priority="10" rank="1"/>
  </conditionalFormatting>
  <conditionalFormatting sqref="D1">
    <cfRule type="top10" dxfId="134" priority="1" rank="1"/>
  </conditionalFormatting>
  <hyperlinks>
    <hyperlink ref="A1" location="'Spis treści'!A1" display="Spis treści" xr:uid="{00000000-0004-0000-8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D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8D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 codeName="Arkusz49"/>
  <dimension ref="A1:I73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159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44323</v>
      </c>
      <c r="D8" s="32" t="s">
        <v>6</v>
      </c>
      <c r="E8" s="33"/>
      <c r="F8" s="34"/>
    </row>
    <row r="9" spans="1:9" x14ac:dyDescent="0.25">
      <c r="A9" s="4"/>
      <c r="B9" s="4"/>
      <c r="C9" s="46">
        <v>44337</v>
      </c>
      <c r="D9" s="36"/>
      <c r="E9" s="37">
        <v>10</v>
      </c>
      <c r="F9" s="38"/>
    </row>
    <row r="10" spans="1:9" x14ac:dyDescent="0.25">
      <c r="A10" s="129"/>
      <c r="B10" s="4"/>
      <c r="C10" s="35">
        <v>44351</v>
      </c>
      <c r="D10" s="39"/>
      <c r="E10" s="38"/>
      <c r="F10" s="37">
        <v>9</v>
      </c>
    </row>
    <row r="11" spans="1:9" x14ac:dyDescent="0.25">
      <c r="A11" s="4"/>
      <c r="B11" s="4"/>
      <c r="C11" s="35">
        <v>44363</v>
      </c>
      <c r="D11" s="40"/>
      <c r="E11" s="37">
        <v>8</v>
      </c>
      <c r="F11" s="37"/>
    </row>
    <row r="12" spans="1:9" x14ac:dyDescent="0.25">
      <c r="A12" s="129"/>
      <c r="B12" s="4"/>
      <c r="C12" s="35">
        <v>44377</v>
      </c>
      <c r="D12" s="40"/>
      <c r="E12" s="37"/>
      <c r="F12" s="37">
        <v>10</v>
      </c>
    </row>
    <row r="13" spans="1:9" x14ac:dyDescent="0.25">
      <c r="A13" s="4"/>
      <c r="B13" s="4"/>
      <c r="C13" s="35">
        <v>44390</v>
      </c>
      <c r="D13" s="40"/>
      <c r="E13" s="37">
        <v>9</v>
      </c>
      <c r="F13" s="37"/>
    </row>
    <row r="14" spans="1:9" x14ac:dyDescent="0.25">
      <c r="A14" s="129"/>
      <c r="B14" s="4"/>
      <c r="C14" s="41">
        <v>44405</v>
      </c>
      <c r="D14" s="40"/>
      <c r="E14" s="38"/>
      <c r="F14" s="37">
        <v>11</v>
      </c>
      <c r="I14" s="130"/>
    </row>
    <row r="15" spans="1:9" x14ac:dyDescent="0.25">
      <c r="A15" s="129"/>
      <c r="B15" s="4"/>
      <c r="C15" s="41">
        <v>44414</v>
      </c>
      <c r="D15" s="40"/>
      <c r="E15" s="37">
        <v>7</v>
      </c>
      <c r="F15" s="37"/>
    </row>
    <row r="16" spans="1:9" x14ac:dyDescent="0.25">
      <c r="A16" s="129"/>
      <c r="B16" s="4"/>
      <c r="C16" s="41">
        <v>44433</v>
      </c>
      <c r="D16" s="40"/>
      <c r="E16" s="37"/>
      <c r="F16" s="37">
        <v>13</v>
      </c>
    </row>
    <row r="17" spans="1:6" x14ac:dyDescent="0.25">
      <c r="A17" s="129"/>
      <c r="B17" s="4"/>
      <c r="C17" s="41">
        <v>44442</v>
      </c>
      <c r="D17" s="40" t="s">
        <v>20</v>
      </c>
      <c r="E17" s="37">
        <v>7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41</v>
      </c>
      <c r="F21" s="9">
        <v>43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Kruk S.A. (prospekt podstawowy obligacji)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44448</v>
      </c>
      <c r="D30" s="32" t="s">
        <v>6</v>
      </c>
      <c r="E30" s="33"/>
      <c r="F30" s="34"/>
    </row>
    <row r="31" spans="1:6" x14ac:dyDescent="0.25">
      <c r="C31" s="35">
        <v>44453</v>
      </c>
      <c r="D31" s="36"/>
      <c r="E31" s="37">
        <v>3</v>
      </c>
      <c r="F31" s="38"/>
    </row>
    <row r="32" spans="1:6" x14ac:dyDescent="0.25">
      <c r="C32" s="35">
        <v>44454</v>
      </c>
      <c r="D32" s="36"/>
      <c r="E32" s="37"/>
      <c r="F32" s="37">
        <v>1</v>
      </c>
    </row>
    <row r="33" spans="1:6" x14ac:dyDescent="0.25">
      <c r="C33" s="41">
        <v>44460</v>
      </c>
      <c r="D33" s="40" t="s">
        <v>20</v>
      </c>
      <c r="E33" s="37">
        <v>4</v>
      </c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v>7</v>
      </c>
      <c r="F35" s="62">
        <v>1</v>
      </c>
    </row>
    <row r="37" spans="1:6" ht="39" customHeight="1" x14ac:dyDescent="0.25">
      <c r="A37" s="4"/>
      <c r="B37" s="4"/>
      <c r="C37" s="4"/>
      <c r="D37" s="4"/>
      <c r="E37" s="4"/>
      <c r="F37" s="4"/>
    </row>
    <row r="38" spans="1:6" ht="26.25" x14ac:dyDescent="0.4">
      <c r="A38" s="127"/>
      <c r="C38" s="2" t="str">
        <f>$C$2</f>
        <v>Kruk S.A. (prospekt podstawowy obligacji)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/>
    <row r="41" spans="1:6" ht="35.25" customHeight="1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44504</v>
      </c>
      <c r="D43" s="76" t="s">
        <v>6</v>
      </c>
      <c r="E43" s="33"/>
      <c r="F43" s="34"/>
    </row>
    <row r="44" spans="1:6" x14ac:dyDescent="0.25">
      <c r="C44" s="35">
        <v>44508</v>
      </c>
      <c r="D44" s="138" t="s">
        <v>20</v>
      </c>
      <c r="E44" s="37">
        <v>2</v>
      </c>
      <c r="F44" s="38"/>
    </row>
    <row r="45" spans="1:6" x14ac:dyDescent="0.25">
      <c r="C45" s="41"/>
      <c r="D45" s="40"/>
      <c r="E45" s="38"/>
      <c r="F45" s="37"/>
    </row>
    <row r="46" spans="1:6" x14ac:dyDescent="0.25">
      <c r="C46" s="24"/>
      <c r="D46" s="25"/>
      <c r="E46" s="26"/>
      <c r="F46" s="26"/>
    </row>
    <row r="47" spans="1:6" x14ac:dyDescent="0.25">
      <c r="C47" s="9" t="s">
        <v>8</v>
      </c>
      <c r="D47" s="9"/>
      <c r="E47" s="62">
        <v>2</v>
      </c>
      <c r="F47" s="62">
        <v>0</v>
      </c>
    </row>
    <row r="49" spans="1:6" ht="39" customHeight="1" x14ac:dyDescent="0.25">
      <c r="A49" s="4"/>
      <c r="B49" s="4"/>
      <c r="C49" s="4"/>
      <c r="D49" s="4"/>
      <c r="E49" s="4"/>
      <c r="F49" s="4"/>
    </row>
    <row r="50" spans="1:6" ht="21" x14ac:dyDescent="0.35">
      <c r="C50" s="2" t="str">
        <f>$C$2</f>
        <v>Kruk S.A. (prospekt podstawowy obligacji)</v>
      </c>
    </row>
    <row r="51" spans="1:6" x14ac:dyDescent="0.25">
      <c r="B51" s="124" t="s">
        <v>109</v>
      </c>
      <c r="C51" s="13" t="s">
        <v>28</v>
      </c>
    </row>
    <row r="52" spans="1:6" ht="15.75" thickBot="1" x14ac:dyDescent="0.3"/>
    <row r="53" spans="1:6" ht="30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1">
        <v>44636</v>
      </c>
      <c r="D55" s="76" t="s">
        <v>6</v>
      </c>
      <c r="E55" s="33"/>
      <c r="F55" s="34"/>
    </row>
    <row r="56" spans="1:6" x14ac:dyDescent="0.25">
      <c r="C56" s="35">
        <v>44642</v>
      </c>
      <c r="D56" s="138"/>
      <c r="E56" s="37">
        <v>5</v>
      </c>
      <c r="F56" s="38"/>
    </row>
    <row r="57" spans="1:6" x14ac:dyDescent="0.25">
      <c r="C57" s="35">
        <v>44645</v>
      </c>
      <c r="D57" s="40"/>
      <c r="E57" s="38"/>
      <c r="F57" s="37">
        <v>3</v>
      </c>
    </row>
    <row r="58" spans="1:6" x14ac:dyDescent="0.25">
      <c r="C58" s="158">
        <v>44648</v>
      </c>
      <c r="D58" s="159" t="s">
        <v>20</v>
      </c>
      <c r="E58" s="109">
        <v>1</v>
      </c>
      <c r="F58" s="109"/>
    </row>
    <row r="59" spans="1:6" x14ac:dyDescent="0.25">
      <c r="C59" s="9" t="s">
        <v>8</v>
      </c>
      <c r="D59" s="9"/>
      <c r="E59" s="62">
        <v>6</v>
      </c>
      <c r="F59" s="62">
        <v>3</v>
      </c>
    </row>
    <row r="64" spans="1:6" ht="21" x14ac:dyDescent="0.35">
      <c r="C64" s="2" t="str">
        <f>$C$2</f>
        <v>Kruk S.A. (prospekt podstawowy obligacji)</v>
      </c>
    </row>
    <row r="65" spans="2:6" x14ac:dyDescent="0.25">
      <c r="B65" s="124" t="s">
        <v>109</v>
      </c>
      <c r="C65" s="13" t="s">
        <v>29</v>
      </c>
    </row>
    <row r="66" spans="2:6" ht="15.75" thickBot="1" x14ac:dyDescent="0.3"/>
    <row r="67" spans="2:6" ht="30" x14ac:dyDescent="0.25">
      <c r="C67" s="319" t="s">
        <v>2</v>
      </c>
      <c r="D67" s="29"/>
      <c r="E67" s="29" t="s">
        <v>3</v>
      </c>
      <c r="F67" s="29" t="s">
        <v>4</v>
      </c>
    </row>
    <row r="68" spans="2:6" ht="15.75" thickBot="1" x14ac:dyDescent="0.3">
      <c r="C68" s="320"/>
      <c r="D68" s="30"/>
      <c r="E68" s="321" t="s">
        <v>9</v>
      </c>
      <c r="F68" s="321"/>
    </row>
    <row r="69" spans="2:6" x14ac:dyDescent="0.25">
      <c r="C69" s="31">
        <v>44680</v>
      </c>
      <c r="D69" s="76" t="s">
        <v>6</v>
      </c>
      <c r="E69" s="33"/>
      <c r="F69" s="34"/>
    </row>
    <row r="70" spans="2:6" x14ac:dyDescent="0.25">
      <c r="C70" s="46">
        <v>44690</v>
      </c>
      <c r="D70" s="138" t="s">
        <v>20</v>
      </c>
      <c r="E70" s="37">
        <v>5</v>
      </c>
      <c r="F70" s="38"/>
    </row>
    <row r="71" spans="2:6" x14ac:dyDescent="0.25">
      <c r="C71" s="9" t="s">
        <v>8</v>
      </c>
      <c r="D71" s="9"/>
      <c r="E71" s="62">
        <v>5</v>
      </c>
      <c r="F71" s="62">
        <v>0</v>
      </c>
    </row>
    <row r="72" spans="2:6" x14ac:dyDescent="0.25">
      <c r="C72" s="158"/>
      <c r="D72" s="159"/>
      <c r="E72" s="109"/>
      <c r="F72" s="109"/>
    </row>
    <row r="73" spans="2:6" x14ac:dyDescent="0.25">
      <c r="C73" s="9"/>
      <c r="D73" s="9"/>
      <c r="E73" s="62"/>
      <c r="F73" s="62"/>
    </row>
  </sheetData>
  <mergeCells count="10">
    <mergeCell ref="C67:C68"/>
    <mergeCell ref="E68:F68"/>
    <mergeCell ref="C53:C54"/>
    <mergeCell ref="E54:F54"/>
    <mergeCell ref="C6:C7"/>
    <mergeCell ref="E7:F7"/>
    <mergeCell ref="C28:C29"/>
    <mergeCell ref="E29:F29"/>
    <mergeCell ref="C41:C42"/>
    <mergeCell ref="E42:F42"/>
  </mergeCells>
  <conditionalFormatting sqref="C1:C49 C60:C63 C74:C1048576">
    <cfRule type="top10" dxfId="133" priority="24" rank="1"/>
  </conditionalFormatting>
  <conditionalFormatting sqref="C50:C59">
    <cfRule type="top10" dxfId="132" priority="6" rank="1"/>
  </conditionalFormatting>
  <conditionalFormatting sqref="C64:C70 C72:C73">
    <cfRule type="top10" dxfId="131" priority="4" rank="1"/>
  </conditionalFormatting>
  <conditionalFormatting sqref="C71">
    <cfRule type="top10" dxfId="130" priority="3" rank="1"/>
  </conditionalFormatting>
  <conditionalFormatting sqref="D1">
    <cfRule type="top10" dxfId="129" priority="1" rank="1"/>
  </conditionalFormatting>
  <hyperlinks>
    <hyperlink ref="A1" location="'Spis treści'!A1" display="Spis treści" xr:uid="{00000000-0004-0000-8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E00-000000000000}">
          <x14:formula1>
            <xm:f>Zdarzenia!$A$13:$A$17</xm:f>
          </x14:formula1>
          <xm:sqref>B3 B26 B39 B51 B65</xm:sqref>
        </x14:dataValidation>
        <x14:dataValidation type="list" allowBlank="1" showInputMessage="1" showErrorMessage="1" xr:uid="{00000000-0002-0000-8E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sheetPr codeName="Arkusz47"/>
  <dimension ref="A1:I32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161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44314</v>
      </c>
      <c r="D8" s="32" t="s">
        <v>6</v>
      </c>
      <c r="E8" s="33"/>
      <c r="F8" s="34"/>
    </row>
    <row r="9" spans="1:9" x14ac:dyDescent="0.25">
      <c r="A9" s="4"/>
      <c r="B9" s="4"/>
      <c r="C9" s="46">
        <v>44328</v>
      </c>
      <c r="D9" s="36"/>
      <c r="E9" s="37">
        <v>9</v>
      </c>
      <c r="F9" s="38"/>
    </row>
    <row r="10" spans="1:9" x14ac:dyDescent="0.25">
      <c r="A10" s="129"/>
      <c r="B10" s="4"/>
      <c r="C10" s="35">
        <v>44342</v>
      </c>
      <c r="D10" s="39"/>
      <c r="E10" s="38"/>
      <c r="F10" s="37">
        <v>10</v>
      </c>
    </row>
    <row r="11" spans="1:9" x14ac:dyDescent="0.25">
      <c r="A11" s="4"/>
      <c r="B11" s="4"/>
      <c r="C11" s="35">
        <v>44349</v>
      </c>
      <c r="D11" s="40"/>
      <c r="E11" s="37">
        <v>5</v>
      </c>
      <c r="F11" s="38"/>
    </row>
    <row r="12" spans="1:9" x14ac:dyDescent="0.25">
      <c r="A12" s="129"/>
      <c r="B12" s="4"/>
      <c r="C12" s="35">
        <v>44363</v>
      </c>
      <c r="D12" s="40"/>
      <c r="E12" s="38"/>
      <c r="F12" s="37">
        <v>9</v>
      </c>
    </row>
    <row r="13" spans="1:9" x14ac:dyDescent="0.25">
      <c r="A13" s="4"/>
      <c r="B13" s="4"/>
      <c r="C13" s="35">
        <v>44368</v>
      </c>
      <c r="D13" s="40"/>
      <c r="E13" s="37">
        <v>3</v>
      </c>
      <c r="F13" s="38"/>
    </row>
    <row r="14" spans="1:9" x14ac:dyDescent="0.25">
      <c r="A14" s="129"/>
      <c r="B14" s="4"/>
      <c r="C14" s="41">
        <v>44368</v>
      </c>
      <c r="D14" s="40"/>
      <c r="E14" s="38"/>
      <c r="F14" s="37">
        <v>0</v>
      </c>
      <c r="I14" s="130"/>
    </row>
    <row r="15" spans="1:9" x14ac:dyDescent="0.25">
      <c r="A15" s="4"/>
      <c r="B15" s="13"/>
      <c r="C15" s="41">
        <v>44370</v>
      </c>
      <c r="D15" s="40" t="s">
        <v>20</v>
      </c>
      <c r="E15" s="37">
        <v>2</v>
      </c>
      <c r="F15" s="38"/>
    </row>
    <row r="16" spans="1:9" x14ac:dyDescent="0.25">
      <c r="A16" s="4"/>
      <c r="B16" s="4"/>
      <c r="D16" s="6"/>
    </row>
    <row r="17" spans="1:6" x14ac:dyDescent="0.25">
      <c r="A17" s="4"/>
      <c r="B17" s="4"/>
      <c r="C17" s="9" t="s">
        <v>8</v>
      </c>
      <c r="D17" s="9"/>
      <c r="E17" s="62">
        <v>19</v>
      </c>
      <c r="F17" s="9">
        <v>19</v>
      </c>
    </row>
    <row r="18" spans="1:6" x14ac:dyDescent="0.25">
      <c r="C18" s="7"/>
      <c r="D18" s="7"/>
      <c r="E18" s="7"/>
      <c r="F18" s="7"/>
    </row>
    <row r="19" spans="1:6" x14ac:dyDescent="0.25">
      <c r="A19" s="5"/>
      <c r="B19" s="5"/>
      <c r="C19" s="5"/>
      <c r="D19" s="5"/>
      <c r="E19" s="5"/>
      <c r="F19" s="5"/>
    </row>
    <row r="20" spans="1:6" ht="39" customHeight="1" x14ac:dyDescent="0.25">
      <c r="A20" s="4"/>
      <c r="B20" s="4"/>
      <c r="C20" s="4"/>
      <c r="D20" s="4"/>
      <c r="E20" s="4"/>
      <c r="F20" s="4"/>
    </row>
    <row r="21" spans="1:6" ht="26.25" x14ac:dyDescent="0.4">
      <c r="A21" s="127" t="s">
        <v>23</v>
      </c>
      <c r="C21" s="2" t="str">
        <f>$C$2</f>
        <v>Beta ETF mWIG40TR Portfelowy FIZ</v>
      </c>
    </row>
    <row r="22" spans="1:6" x14ac:dyDescent="0.25">
      <c r="B22" s="124" t="s">
        <v>108</v>
      </c>
      <c r="C22" s="13" t="s">
        <v>22</v>
      </c>
    </row>
    <row r="23" spans="1:6" ht="15.75" thickBot="1" x14ac:dyDescent="0.3"/>
    <row r="24" spans="1:6" ht="35.25" customHeight="1" x14ac:dyDescent="0.25">
      <c r="C24" s="319" t="s">
        <v>2</v>
      </c>
      <c r="D24" s="29"/>
      <c r="E24" s="29" t="s">
        <v>3</v>
      </c>
      <c r="F24" s="29" t="s">
        <v>4</v>
      </c>
    </row>
    <row r="25" spans="1:6" ht="15.75" thickBot="1" x14ac:dyDescent="0.3">
      <c r="C25" s="320"/>
      <c r="D25" s="30"/>
      <c r="E25" s="321" t="s">
        <v>9</v>
      </c>
      <c r="F25" s="321"/>
    </row>
    <row r="26" spans="1:6" x14ac:dyDescent="0.25">
      <c r="C26" s="31"/>
      <c r="D26" s="32" t="s">
        <v>6</v>
      </c>
      <c r="E26" s="33"/>
      <c r="F26" s="34"/>
    </row>
    <row r="27" spans="1:6" x14ac:dyDescent="0.25">
      <c r="C27" s="35"/>
      <c r="D27" s="36"/>
      <c r="E27" s="37"/>
      <c r="F27" s="38"/>
    </row>
    <row r="28" spans="1:6" x14ac:dyDescent="0.25">
      <c r="C28" s="41"/>
      <c r="D28" s="40"/>
      <c r="E28" s="38"/>
      <c r="F28" s="37"/>
    </row>
    <row r="29" spans="1:6" x14ac:dyDescent="0.25">
      <c r="C29" s="24"/>
      <c r="D29" s="25"/>
      <c r="E29" s="26"/>
      <c r="F29" s="26"/>
    </row>
    <row r="30" spans="1:6" x14ac:dyDescent="0.25">
      <c r="C30" s="9" t="s">
        <v>8</v>
      </c>
      <c r="D30" s="9"/>
      <c r="E30" s="62">
        <f>SUM(E26:E29)</f>
        <v>0</v>
      </c>
      <c r="F30" s="62">
        <f>SUM(F26:F29)</f>
        <v>0</v>
      </c>
    </row>
    <row r="32" spans="1:6" ht="39" customHeight="1" x14ac:dyDescent="0.25">
      <c r="A32" s="4"/>
      <c r="B32" s="4"/>
      <c r="C32" s="4"/>
      <c r="D32" s="4"/>
      <c r="E32" s="4"/>
      <c r="F32" s="4"/>
    </row>
  </sheetData>
  <mergeCells count="4">
    <mergeCell ref="C6:C7"/>
    <mergeCell ref="E7:F7"/>
    <mergeCell ref="C24:C25"/>
    <mergeCell ref="E25:F25"/>
  </mergeCells>
  <conditionalFormatting sqref="C1:C1048576">
    <cfRule type="top10" dxfId="128" priority="6" rank="1"/>
  </conditionalFormatting>
  <conditionalFormatting sqref="D1">
    <cfRule type="top10" dxfId="127" priority="1" rank="1"/>
  </conditionalFormatting>
  <hyperlinks>
    <hyperlink ref="A1" location="'Spis treści'!A1" display="Spis treści" xr:uid="{00000000-0004-0000-8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8F00-000000000000}">
          <x14:formula1>
            <xm:f>Zdarzenia!$A$13:$A$17</xm:f>
          </x14:formula1>
          <xm:sqref>B3 B22</xm:sqref>
        </x14:dataValidation>
        <x14:dataValidation type="list" allowBlank="1" showInputMessage="1" showErrorMessage="1" xr:uid="{00000000-0002-0000-8F00-000001000000}">
          <x14:formula1>
            <xm:f>Zdarzenia!$A$2:$A$7</xm:f>
          </x14:formula1>
          <xm:sqref>E18:F18 D2:D1048576</xm:sqref>
        </x14:dataValidation>
      </x14:dataValidations>
    </ext>
  </extLst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 codeName="Arkusz46"/>
  <dimension ref="A1:I50"/>
  <sheetViews>
    <sheetView zoomScale="85" zoomScaleNormal="85" zoomScaleSheetLayoutView="160" workbookViewId="0">
      <selection activeCell="A20" sqref="A2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162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44302</v>
      </c>
      <c r="D8" s="32" t="s">
        <v>6</v>
      </c>
      <c r="E8" s="33"/>
      <c r="F8" s="34"/>
    </row>
    <row r="9" spans="1:9" x14ac:dyDescent="0.25">
      <c r="A9" s="4"/>
      <c r="B9" s="4"/>
      <c r="C9" s="46">
        <v>44321</v>
      </c>
      <c r="D9" s="36"/>
      <c r="E9" s="37">
        <v>12</v>
      </c>
      <c r="F9" s="38"/>
    </row>
    <row r="10" spans="1:9" x14ac:dyDescent="0.25">
      <c r="A10" s="129"/>
      <c r="B10" s="4"/>
      <c r="C10" s="35">
        <v>44323</v>
      </c>
      <c r="D10" s="39"/>
      <c r="E10" s="38"/>
      <c r="F10" s="37">
        <v>2</v>
      </c>
    </row>
    <row r="11" spans="1:9" x14ac:dyDescent="0.25">
      <c r="A11" s="4"/>
      <c r="B11" s="4"/>
      <c r="C11" s="35">
        <v>44336</v>
      </c>
      <c r="D11" s="40"/>
      <c r="E11" s="37">
        <v>9</v>
      </c>
      <c r="F11" s="38"/>
    </row>
    <row r="12" spans="1:9" x14ac:dyDescent="0.25">
      <c r="A12" s="129"/>
      <c r="B12" s="4"/>
      <c r="C12" s="35">
        <v>44344</v>
      </c>
      <c r="D12" s="40"/>
      <c r="E12" s="38"/>
      <c r="F12" s="37">
        <v>6</v>
      </c>
    </row>
    <row r="13" spans="1:9" x14ac:dyDescent="0.25">
      <c r="A13" s="4"/>
      <c r="B13" s="4"/>
      <c r="C13" s="35">
        <v>44358</v>
      </c>
      <c r="D13" s="40"/>
      <c r="E13" s="37">
        <v>9</v>
      </c>
      <c r="F13" s="38"/>
    </row>
    <row r="14" spans="1:9" x14ac:dyDescent="0.25">
      <c r="A14" s="129"/>
      <c r="B14" s="4"/>
      <c r="C14" s="41">
        <v>44364</v>
      </c>
      <c r="D14" s="40"/>
      <c r="E14" s="38"/>
      <c r="F14" s="37">
        <v>4</v>
      </c>
      <c r="I14" s="130"/>
    </row>
    <row r="15" spans="1:9" x14ac:dyDescent="0.25">
      <c r="A15" s="129"/>
      <c r="B15" s="4"/>
      <c r="C15" s="41">
        <v>44368</v>
      </c>
      <c r="D15" s="40"/>
      <c r="E15" s="37">
        <v>2</v>
      </c>
      <c r="F15" s="38"/>
    </row>
    <row r="16" spans="1:9" x14ac:dyDescent="0.25">
      <c r="A16" s="129"/>
      <c r="B16" s="4"/>
      <c r="C16" s="41">
        <v>44370</v>
      </c>
      <c r="D16" s="40" t="s">
        <v>20</v>
      </c>
      <c r="E16" s="38"/>
      <c r="F16" s="37">
        <v>2</v>
      </c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32</v>
      </c>
      <c r="F21" s="9">
        <v>14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ONDE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44372</v>
      </c>
      <c r="D30" s="32" t="s">
        <v>6</v>
      </c>
      <c r="E30" s="33"/>
      <c r="F30" s="34"/>
    </row>
    <row r="31" spans="1:6" x14ac:dyDescent="0.25">
      <c r="C31" s="35">
        <v>44375</v>
      </c>
      <c r="D31" s="36"/>
      <c r="E31" s="37">
        <v>1</v>
      </c>
      <c r="F31" s="38"/>
    </row>
    <row r="32" spans="1:6" x14ac:dyDescent="0.25">
      <c r="C32" s="35">
        <v>44376</v>
      </c>
      <c r="D32" s="36"/>
      <c r="E32" s="38"/>
      <c r="F32" s="37">
        <v>1</v>
      </c>
    </row>
    <row r="33" spans="1:6" x14ac:dyDescent="0.25">
      <c r="C33" s="41">
        <v>44376</v>
      </c>
      <c r="D33" s="40" t="s">
        <v>20</v>
      </c>
      <c r="E33" s="37">
        <v>0</v>
      </c>
      <c r="F33" s="38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v>1</v>
      </c>
      <c r="F35" s="62">
        <v>1</v>
      </c>
    </row>
    <row r="37" spans="1:6" ht="39" customHeight="1" x14ac:dyDescent="0.25">
      <c r="A37" s="4"/>
      <c r="B37" s="4"/>
      <c r="C37" s="4"/>
      <c r="D37" s="4"/>
      <c r="E37" s="4"/>
      <c r="F37" s="4"/>
    </row>
    <row r="38" spans="1:6" ht="26.25" x14ac:dyDescent="0.4">
      <c r="A38" s="127"/>
      <c r="C38" s="2" t="str">
        <f>$C$2</f>
        <v>ONDE SA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/>
    <row r="41" spans="1:6" ht="35.25" customHeight="1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44389</v>
      </c>
      <c r="D43" s="32" t="s">
        <v>6</v>
      </c>
      <c r="E43" s="33"/>
      <c r="F43" s="34"/>
    </row>
    <row r="44" spans="1:6" x14ac:dyDescent="0.25">
      <c r="C44" s="35">
        <v>44390</v>
      </c>
      <c r="D44" s="36"/>
      <c r="E44" s="37">
        <v>1</v>
      </c>
      <c r="F44" s="38"/>
    </row>
    <row r="45" spans="1:6" x14ac:dyDescent="0.25">
      <c r="C45" s="35">
        <v>44390</v>
      </c>
      <c r="D45" s="36"/>
      <c r="E45" s="38"/>
      <c r="F45" s="37">
        <v>0</v>
      </c>
    </row>
    <row r="46" spans="1:6" x14ac:dyDescent="0.25">
      <c r="C46" s="41">
        <v>44391</v>
      </c>
      <c r="D46" s="40" t="s">
        <v>20</v>
      </c>
      <c r="E46" s="37">
        <v>1</v>
      </c>
      <c r="F46" s="38"/>
    </row>
    <row r="47" spans="1:6" x14ac:dyDescent="0.25">
      <c r="C47" s="24"/>
      <c r="D47" s="25"/>
      <c r="E47" s="26"/>
      <c r="F47" s="26"/>
    </row>
    <row r="48" spans="1:6" x14ac:dyDescent="0.25">
      <c r="C48" s="9" t="s">
        <v>8</v>
      </c>
      <c r="D48" s="9"/>
      <c r="E48" s="62">
        <v>2</v>
      </c>
      <c r="F48" s="62">
        <v>0</v>
      </c>
    </row>
    <row r="50" spans="1:6" ht="39" customHeight="1" x14ac:dyDescent="0.25">
      <c r="A50" s="4"/>
      <c r="B50" s="4"/>
      <c r="C50" s="4"/>
      <c r="D50" s="4"/>
      <c r="E50" s="4"/>
      <c r="F50" s="4"/>
    </row>
  </sheetData>
  <mergeCells count="6">
    <mergeCell ref="C6:C7"/>
    <mergeCell ref="E7:F7"/>
    <mergeCell ref="C28:C29"/>
    <mergeCell ref="E29:F29"/>
    <mergeCell ref="C41:C42"/>
    <mergeCell ref="E42:F42"/>
  </mergeCells>
  <conditionalFormatting sqref="C1:C1048576">
    <cfRule type="top10" dxfId="126" priority="20" rank="1"/>
  </conditionalFormatting>
  <conditionalFormatting sqref="D1">
    <cfRule type="top10" dxfId="125" priority="1" rank="1"/>
  </conditionalFormatting>
  <hyperlinks>
    <hyperlink ref="A1" location="'Spis treści'!A1" display="Spis treści" xr:uid="{00000000-0004-0000-9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000-000000000000}">
          <x14:formula1>
            <xm:f>Zdarzenia!$A$13:$A$17</xm:f>
          </x14:formula1>
          <xm:sqref>B3 B26 B39</xm:sqref>
        </x14:dataValidation>
        <x14:dataValidation type="list" allowBlank="1" showInputMessage="1" showErrorMessage="1" xr:uid="{00000000-0002-0000-90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 codeName="Arkusz48"/>
  <dimension ref="A1:I89"/>
  <sheetViews>
    <sheetView topLeftCell="A6" zoomScale="85" zoomScaleNormal="85" zoomScaleSheetLayoutView="160" workbookViewId="0">
      <selection activeCell="D97" sqref="D9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135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160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44300</v>
      </c>
      <c r="D8" s="32" t="s">
        <v>6</v>
      </c>
      <c r="E8" s="33"/>
      <c r="F8" s="34"/>
    </row>
    <row r="9" spans="1:9" x14ac:dyDescent="0.25">
      <c r="A9" s="4"/>
      <c r="B9" s="4"/>
      <c r="C9" s="46">
        <v>44314</v>
      </c>
      <c r="D9" s="36"/>
      <c r="E9" s="37">
        <v>10</v>
      </c>
      <c r="F9" s="38"/>
    </row>
    <row r="10" spans="1:9" x14ac:dyDescent="0.25">
      <c r="A10" s="129"/>
      <c r="B10" s="4"/>
      <c r="C10" s="35">
        <v>44368</v>
      </c>
      <c r="D10" s="39"/>
      <c r="E10" s="37"/>
      <c r="F10" s="37">
        <v>36</v>
      </c>
    </row>
    <row r="11" spans="1:9" x14ac:dyDescent="0.25">
      <c r="A11" s="4"/>
      <c r="B11" s="4"/>
      <c r="C11" s="35">
        <v>44379</v>
      </c>
      <c r="D11" s="40"/>
      <c r="E11" s="37">
        <v>9</v>
      </c>
      <c r="F11" s="37"/>
    </row>
    <row r="12" spans="1:9" x14ac:dyDescent="0.25">
      <c r="A12" s="129"/>
      <c r="B12" s="4"/>
      <c r="C12" s="35">
        <v>44400</v>
      </c>
      <c r="D12" s="40"/>
      <c r="E12" s="37"/>
      <c r="F12" s="37">
        <v>15</v>
      </c>
    </row>
    <row r="13" spans="1:9" x14ac:dyDescent="0.25">
      <c r="A13" s="4"/>
      <c r="B13" s="4"/>
      <c r="C13" s="35">
        <v>44413</v>
      </c>
      <c r="D13" s="40"/>
      <c r="E13" s="37">
        <v>9</v>
      </c>
      <c r="F13" s="37"/>
    </row>
    <row r="14" spans="1:9" x14ac:dyDescent="0.25">
      <c r="A14" s="129"/>
      <c r="B14" s="4"/>
      <c r="C14" s="41">
        <v>44439</v>
      </c>
      <c r="D14" s="40"/>
      <c r="E14" s="37"/>
      <c r="F14" s="37">
        <v>18</v>
      </c>
      <c r="I14" s="130"/>
    </row>
    <row r="15" spans="1:9" x14ac:dyDescent="0.25">
      <c r="A15" s="129"/>
      <c r="B15" s="4"/>
      <c r="C15" s="41">
        <v>44453</v>
      </c>
      <c r="D15" s="40"/>
      <c r="E15" s="37">
        <v>10</v>
      </c>
      <c r="F15" s="38"/>
    </row>
    <row r="16" spans="1:9" x14ac:dyDescent="0.25">
      <c r="A16" s="129"/>
      <c r="B16" s="4"/>
      <c r="C16" s="41">
        <v>44491</v>
      </c>
      <c r="D16" s="40"/>
      <c r="E16" s="37"/>
      <c r="F16" s="37">
        <v>28</v>
      </c>
    </row>
    <row r="17" spans="1:6" x14ac:dyDescent="0.25">
      <c r="A17" s="129"/>
      <c r="B17" s="4"/>
      <c r="C17" s="41">
        <v>44505</v>
      </c>
      <c r="D17" s="40"/>
      <c r="E17" s="37">
        <v>9</v>
      </c>
      <c r="F17" s="37"/>
    </row>
    <row r="18" spans="1:6" x14ac:dyDescent="0.25">
      <c r="A18" s="129"/>
      <c r="B18" s="4"/>
      <c r="C18" s="41">
        <v>44519</v>
      </c>
      <c r="D18" s="40"/>
      <c r="E18" s="38"/>
      <c r="F18" s="38">
        <v>10</v>
      </c>
    </row>
    <row r="19" spans="1:6" x14ac:dyDescent="0.25">
      <c r="A19" s="129"/>
      <c r="B19" s="4"/>
      <c r="C19" s="41">
        <v>44533</v>
      </c>
      <c r="D19" s="40"/>
      <c r="E19" s="38">
        <v>9</v>
      </c>
      <c r="F19" s="38"/>
    </row>
    <row r="20" spans="1:6" x14ac:dyDescent="0.25">
      <c r="A20" s="129"/>
      <c r="B20" s="4"/>
      <c r="C20" s="41">
        <v>44560</v>
      </c>
      <c r="D20" s="40"/>
      <c r="E20" s="38"/>
      <c r="F20" s="38">
        <v>19</v>
      </c>
    </row>
    <row r="21" spans="1:6" x14ac:dyDescent="0.25">
      <c r="A21" s="4"/>
      <c r="B21" s="13"/>
      <c r="C21" s="136">
        <v>44573</v>
      </c>
      <c r="D21" s="40"/>
      <c r="E21" s="38">
        <v>8</v>
      </c>
      <c r="F21" s="38"/>
    </row>
    <row r="22" spans="1:6" x14ac:dyDescent="0.25">
      <c r="A22" s="4"/>
      <c r="B22" s="13"/>
      <c r="C22" s="41">
        <v>44623</v>
      </c>
      <c r="D22" s="40"/>
      <c r="E22" s="38"/>
      <c r="F22" s="38">
        <v>36</v>
      </c>
    </row>
    <row r="23" spans="1:6" x14ac:dyDescent="0.25">
      <c r="A23" s="4"/>
      <c r="B23" s="13"/>
      <c r="C23" s="41">
        <v>44637</v>
      </c>
      <c r="D23" s="40"/>
      <c r="E23" s="38">
        <v>10</v>
      </c>
      <c r="F23" s="38"/>
    </row>
    <row r="24" spans="1:6" x14ac:dyDescent="0.25">
      <c r="A24" s="4"/>
      <c r="B24" s="13"/>
      <c r="C24" s="107">
        <v>44656</v>
      </c>
      <c r="D24" s="108"/>
      <c r="E24" s="109"/>
      <c r="F24" s="109">
        <v>13</v>
      </c>
    </row>
    <row r="25" spans="1:6" x14ac:dyDescent="0.25">
      <c r="A25" s="4"/>
      <c r="B25" s="13"/>
      <c r="C25" s="83">
        <v>44665</v>
      </c>
      <c r="D25" s="84" t="s">
        <v>88</v>
      </c>
      <c r="E25" s="164"/>
      <c r="F25" s="164">
        <v>7</v>
      </c>
    </row>
    <row r="26" spans="1:6" x14ac:dyDescent="0.25">
      <c r="A26" s="4"/>
      <c r="B26" s="13"/>
      <c r="C26" s="83">
        <v>44680</v>
      </c>
      <c r="D26" s="84" t="s">
        <v>20</v>
      </c>
      <c r="E26" s="164">
        <v>10</v>
      </c>
      <c r="F26" s="164"/>
    </row>
    <row r="27" spans="1:6" x14ac:dyDescent="0.25">
      <c r="A27" s="4"/>
      <c r="B27" s="13"/>
      <c r="C27" s="24"/>
      <c r="D27" s="25"/>
      <c r="E27" s="26"/>
      <c r="F27" s="26"/>
    </row>
    <row r="28" spans="1:6" x14ac:dyDescent="0.25">
      <c r="A28" s="4"/>
      <c r="B28" s="4"/>
      <c r="C28" s="24"/>
      <c r="D28" s="6"/>
    </row>
    <row r="29" spans="1:6" x14ac:dyDescent="0.25">
      <c r="A29" s="4"/>
      <c r="B29" s="4"/>
      <c r="D29" s="9"/>
      <c r="E29" s="9">
        <f>SUM(E8:E28)</f>
        <v>84</v>
      </c>
      <c r="F29" s="9">
        <f>SUM(F8:F28)</f>
        <v>182</v>
      </c>
    </row>
    <row r="30" spans="1:6" x14ac:dyDescent="0.25">
      <c r="C30" s="9" t="s">
        <v>8</v>
      </c>
      <c r="D30" s="7"/>
      <c r="E30" s="7"/>
      <c r="F30" s="7"/>
    </row>
    <row r="31" spans="1:6" x14ac:dyDescent="0.25">
      <c r="A31" s="5"/>
      <c r="B31" s="5"/>
      <c r="C31" s="5"/>
      <c r="D31" s="5"/>
      <c r="E31" s="5"/>
      <c r="F31" s="5"/>
    </row>
    <row r="32" spans="1:6" ht="39" customHeight="1" x14ac:dyDescent="0.25">
      <c r="A32" s="4"/>
      <c r="B32" s="4"/>
      <c r="C32" s="4"/>
      <c r="D32" s="4"/>
      <c r="E32" s="4"/>
      <c r="F32" s="4"/>
    </row>
    <row r="33" spans="1:6" ht="26.25" x14ac:dyDescent="0.4">
      <c r="A33" s="127" t="s">
        <v>23</v>
      </c>
      <c r="C33" s="4"/>
    </row>
    <row r="34" spans="1:6" ht="21" x14ac:dyDescent="0.35">
      <c r="B34" s="124" t="s">
        <v>109</v>
      </c>
      <c r="C34" s="2" t="str">
        <f>$C$2</f>
        <v>Ipopema Medycyny i Innowacji FIZ</v>
      </c>
    </row>
    <row r="35" spans="1:6" x14ac:dyDescent="0.25">
      <c r="C35" s="13" t="s">
        <v>22</v>
      </c>
    </row>
    <row r="36" spans="1:6" ht="35.25" customHeight="1" thickBot="1" x14ac:dyDescent="0.3"/>
    <row r="37" spans="1:6" ht="30" x14ac:dyDescent="0.25">
      <c r="C37" s="319" t="s">
        <v>2</v>
      </c>
      <c r="D37" s="29"/>
      <c r="E37" s="29" t="s">
        <v>3</v>
      </c>
      <c r="F37" s="29" t="s">
        <v>4</v>
      </c>
    </row>
    <row r="38" spans="1:6" ht="15.75" thickBot="1" x14ac:dyDescent="0.3">
      <c r="C38" s="320"/>
      <c r="D38" s="30"/>
      <c r="E38" s="163" t="s">
        <v>9</v>
      </c>
      <c r="F38" s="163"/>
    </row>
    <row r="39" spans="1:6" x14ac:dyDescent="0.25">
      <c r="C39" s="31">
        <v>44690</v>
      </c>
      <c r="D39" s="32" t="s">
        <v>6</v>
      </c>
      <c r="E39" s="33"/>
      <c r="F39" s="34"/>
    </row>
    <row r="40" spans="1:6" x14ac:dyDescent="0.25">
      <c r="C40" s="119">
        <v>44693</v>
      </c>
      <c r="D40" s="68"/>
      <c r="E40" s="69">
        <v>3</v>
      </c>
      <c r="F40" s="120"/>
    </row>
    <row r="41" spans="1:6" x14ac:dyDescent="0.25">
      <c r="C41" s="119">
        <v>44699</v>
      </c>
      <c r="D41" s="68"/>
      <c r="E41" s="69"/>
      <c r="F41" s="120">
        <v>4</v>
      </c>
    </row>
    <row r="42" spans="1:6" x14ac:dyDescent="0.25">
      <c r="C42" s="35">
        <v>44704</v>
      </c>
      <c r="D42" s="36"/>
      <c r="E42" s="37">
        <v>3</v>
      </c>
      <c r="F42" s="38"/>
    </row>
    <row r="43" spans="1:6" x14ac:dyDescent="0.25">
      <c r="C43" s="35">
        <v>44705</v>
      </c>
      <c r="D43" s="36"/>
      <c r="E43" s="37"/>
      <c r="F43" s="38">
        <v>1</v>
      </c>
    </row>
    <row r="44" spans="1:6" x14ac:dyDescent="0.25">
      <c r="C44" s="35">
        <v>44706</v>
      </c>
      <c r="D44" s="36" t="s">
        <v>88</v>
      </c>
      <c r="E44" s="37"/>
      <c r="F44" s="38">
        <v>1</v>
      </c>
    </row>
    <row r="45" spans="1:6" x14ac:dyDescent="0.25">
      <c r="C45" s="41">
        <v>44707</v>
      </c>
      <c r="D45" s="40" t="s">
        <v>20</v>
      </c>
      <c r="E45" s="38">
        <v>1</v>
      </c>
      <c r="F45" s="37"/>
    </row>
    <row r="46" spans="1:6" x14ac:dyDescent="0.25">
      <c r="C46" s="24"/>
      <c r="D46" s="25"/>
      <c r="E46" s="26"/>
      <c r="F46" s="26"/>
    </row>
    <row r="47" spans="1:6" x14ac:dyDescent="0.25">
      <c r="C47" s="9" t="s">
        <v>8</v>
      </c>
      <c r="D47" s="9"/>
      <c r="E47" s="62">
        <f>SUM(E39:E46)</f>
        <v>7</v>
      </c>
      <c r="F47" s="62">
        <f>SUM(F39:F46)</f>
        <v>6</v>
      </c>
    </row>
    <row r="48" spans="1:6" ht="39" customHeight="1" x14ac:dyDescent="0.25">
      <c r="A48" s="4"/>
      <c r="B48" s="4"/>
      <c r="D48" s="4"/>
      <c r="E48" s="4"/>
      <c r="F48" s="4"/>
    </row>
    <row r="49" spans="1:6" x14ac:dyDescent="0.25">
      <c r="C49" s="4"/>
    </row>
    <row r="51" spans="1:6" ht="26.25" x14ac:dyDescent="0.4">
      <c r="A51" s="127" t="s">
        <v>23</v>
      </c>
      <c r="C51" s="4"/>
    </row>
    <row r="52" spans="1:6" ht="21" x14ac:dyDescent="0.35">
      <c r="B52" s="124" t="s">
        <v>109</v>
      </c>
      <c r="C52" s="2" t="str">
        <f>$C$2</f>
        <v>Ipopema Medycyny i Innowacji FIZ</v>
      </c>
    </row>
    <row r="53" spans="1:6" x14ac:dyDescent="0.25">
      <c r="C53" s="13" t="s">
        <v>27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168" t="s">
        <v>9</v>
      </c>
      <c r="F56" s="168"/>
    </row>
    <row r="57" spans="1:6" x14ac:dyDescent="0.25">
      <c r="C57" s="31">
        <v>44715</v>
      </c>
      <c r="D57" s="32" t="s">
        <v>6</v>
      </c>
      <c r="E57" s="33"/>
      <c r="F57" s="34"/>
    </row>
    <row r="58" spans="1:6" x14ac:dyDescent="0.25">
      <c r="C58" s="119">
        <v>44719</v>
      </c>
      <c r="D58" s="68"/>
      <c r="E58" s="69">
        <v>2</v>
      </c>
      <c r="F58" s="120"/>
    </row>
    <row r="59" spans="1:6" x14ac:dyDescent="0.25">
      <c r="C59" s="119">
        <v>44720</v>
      </c>
      <c r="D59" s="68"/>
      <c r="E59" s="69"/>
      <c r="F59" s="69">
        <v>1</v>
      </c>
    </row>
    <row r="60" spans="1:6" x14ac:dyDescent="0.25">
      <c r="C60" s="35">
        <v>44721</v>
      </c>
      <c r="D60" s="36" t="s">
        <v>20</v>
      </c>
      <c r="E60" s="37">
        <v>1</v>
      </c>
      <c r="F60" s="38"/>
    </row>
    <row r="61" spans="1:6" x14ac:dyDescent="0.25">
      <c r="C61" s="24"/>
      <c r="D61" s="25"/>
      <c r="E61" s="26"/>
      <c r="F61" s="26"/>
    </row>
    <row r="62" spans="1:6" x14ac:dyDescent="0.25">
      <c r="C62" s="9" t="s">
        <v>8</v>
      </c>
      <c r="D62" s="9"/>
      <c r="E62" s="62">
        <f>SUM(E57:E61)</f>
        <v>3</v>
      </c>
      <c r="F62" s="62">
        <f>SUM(F57:F61)</f>
        <v>1</v>
      </c>
    </row>
    <row r="63" spans="1:6" x14ac:dyDescent="0.25">
      <c r="A63" s="4"/>
      <c r="B63" s="4"/>
      <c r="D63" s="4"/>
      <c r="E63" s="4"/>
      <c r="F63" s="4"/>
    </row>
    <row r="67" spans="1:6" ht="26.25" x14ac:dyDescent="0.4">
      <c r="A67" s="127" t="s">
        <v>23</v>
      </c>
      <c r="C67" s="4"/>
    </row>
    <row r="68" spans="1:6" ht="21" x14ac:dyDescent="0.35">
      <c r="B68" s="124" t="s">
        <v>109</v>
      </c>
      <c r="C68" s="2" t="str">
        <f>$C$2</f>
        <v>Ipopema Medycyny i Innowacji FIZ</v>
      </c>
    </row>
    <row r="69" spans="1:6" x14ac:dyDescent="0.25">
      <c r="C69" s="13" t="s">
        <v>28</v>
      </c>
    </row>
    <row r="70" spans="1:6" ht="15.75" thickBot="1" x14ac:dyDescent="0.3"/>
    <row r="71" spans="1:6" ht="30" x14ac:dyDescent="0.25">
      <c r="C71" s="319" t="s">
        <v>2</v>
      </c>
      <c r="D71" s="29"/>
      <c r="E71" s="29" t="s">
        <v>3</v>
      </c>
      <c r="F71" s="29" t="s">
        <v>4</v>
      </c>
    </row>
    <row r="72" spans="1:6" ht="15.75" thickBot="1" x14ac:dyDescent="0.3">
      <c r="C72" s="320"/>
      <c r="D72" s="30"/>
      <c r="E72" s="171" t="s">
        <v>9</v>
      </c>
      <c r="F72" s="171"/>
    </row>
    <row r="73" spans="1:6" x14ac:dyDescent="0.25">
      <c r="C73" s="31">
        <v>44755</v>
      </c>
      <c r="D73" s="32" t="s">
        <v>6</v>
      </c>
      <c r="E73" s="33"/>
      <c r="F73" s="34"/>
    </row>
    <row r="74" spans="1:6" x14ac:dyDescent="0.25">
      <c r="C74" s="139">
        <v>44761</v>
      </c>
      <c r="D74" s="68" t="s">
        <v>20</v>
      </c>
      <c r="E74" s="69">
        <v>4</v>
      </c>
      <c r="F74" s="120"/>
    </row>
    <row r="75" spans="1:6" x14ac:dyDescent="0.25">
      <c r="C75" s="9" t="s">
        <v>8</v>
      </c>
      <c r="D75" s="9"/>
      <c r="E75" s="62">
        <f>SUM(E73:E74)</f>
        <v>4</v>
      </c>
      <c r="F75" s="62">
        <f>SUM(F73:F74)</f>
        <v>0</v>
      </c>
    </row>
    <row r="76" spans="1:6" x14ac:dyDescent="0.25">
      <c r="D76" s="4"/>
      <c r="E76" s="4"/>
      <c r="F76" s="4"/>
    </row>
    <row r="79" spans="1:6" x14ac:dyDescent="0.25">
      <c r="A79" s="4"/>
      <c r="B79" s="4"/>
    </row>
    <row r="80" spans="1:6" ht="26.25" x14ac:dyDescent="0.4">
      <c r="A80" s="127" t="s">
        <v>23</v>
      </c>
      <c r="C80" s="4"/>
    </row>
    <row r="81" spans="2:6" ht="21" x14ac:dyDescent="0.35">
      <c r="B81" s="124" t="s">
        <v>107</v>
      </c>
      <c r="C81" s="2" t="str">
        <f>$C$2</f>
        <v>Ipopema Medycyny i Innowacji FIZ</v>
      </c>
    </row>
    <row r="82" spans="2:6" x14ac:dyDescent="0.25">
      <c r="C82" s="13" t="s">
        <v>29</v>
      </c>
    </row>
    <row r="83" spans="2:6" ht="15.75" thickBot="1" x14ac:dyDescent="0.3"/>
    <row r="84" spans="2:6" ht="30" x14ac:dyDescent="0.25">
      <c r="C84" s="319" t="s">
        <v>2</v>
      </c>
      <c r="D84" s="29"/>
      <c r="E84" s="29" t="s">
        <v>3</v>
      </c>
      <c r="F84" s="29" t="s">
        <v>4</v>
      </c>
    </row>
    <row r="85" spans="2:6" ht="15.75" thickBot="1" x14ac:dyDescent="0.3">
      <c r="C85" s="320"/>
      <c r="D85" s="30"/>
      <c r="E85" s="211" t="s">
        <v>9</v>
      </c>
      <c r="F85" s="211"/>
    </row>
    <row r="86" spans="2:6" x14ac:dyDescent="0.25">
      <c r="C86" s="31">
        <v>45023</v>
      </c>
      <c r="D86" s="32" t="s">
        <v>6</v>
      </c>
      <c r="E86" s="33"/>
      <c r="F86" s="34"/>
    </row>
    <row r="87" spans="2:6" x14ac:dyDescent="0.25">
      <c r="C87" s="139">
        <v>45033</v>
      </c>
      <c r="D87" s="68"/>
      <c r="E87" s="69">
        <v>5</v>
      </c>
      <c r="F87" s="120"/>
    </row>
    <row r="88" spans="2:6" x14ac:dyDescent="0.25">
      <c r="C88" s="9" t="s">
        <v>8</v>
      </c>
      <c r="D88" s="9"/>
      <c r="E88" s="62">
        <f>SUM(E86:E87)</f>
        <v>5</v>
      </c>
      <c r="F88" s="62">
        <f>SUM(F86:F87)</f>
        <v>0</v>
      </c>
    </row>
    <row r="89" spans="2:6" x14ac:dyDescent="0.25">
      <c r="D89" s="4"/>
      <c r="E89" s="4"/>
      <c r="F89" s="4"/>
    </row>
  </sheetData>
  <mergeCells count="6">
    <mergeCell ref="C84:C85"/>
    <mergeCell ref="C6:C7"/>
    <mergeCell ref="E7:F7"/>
    <mergeCell ref="C37:C38"/>
    <mergeCell ref="C55:C56"/>
    <mergeCell ref="C71:C72"/>
  </mergeCells>
  <conditionalFormatting sqref="C8:C29">
    <cfRule type="top10" dxfId="124" priority="14" rank="1"/>
  </conditionalFormatting>
  <hyperlinks>
    <hyperlink ref="A1" location="'Spis treści'!A1" display="Spis treści" xr:uid="{00000000-0004-0000-9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100-000000000000}">
          <x14:formula1>
            <xm:f>Zdarzenia!$A$13:$A$17</xm:f>
          </x14:formula1>
          <xm:sqref>B3 B34 B52 B68 B81</xm:sqref>
        </x14:dataValidation>
        <x14:dataValidation type="list" allowBlank="1" showInputMessage="1" showErrorMessage="1" xr:uid="{00000000-0002-0000-9100-000001000000}">
          <x14:formula1>
            <xm:f>Zdarzenia!$A$2:$A$7</xm:f>
          </x14:formula1>
          <xm:sqref>E30:F30 C32 D2:D35 D37:D53 D55:D69 D71:D82 D84:D1048576</xm:sqref>
        </x14:dataValidation>
      </x14:dataValidations>
    </ext>
  </extLst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sheetPr codeName="Arkusz451"/>
  <dimension ref="A1:I36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163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44277</v>
      </c>
      <c r="D8" s="32" t="s">
        <v>6</v>
      </c>
      <c r="E8" s="33"/>
      <c r="F8" s="34"/>
    </row>
    <row r="9" spans="1:9" x14ac:dyDescent="0.25">
      <c r="A9" s="4"/>
      <c r="B9" s="4"/>
      <c r="C9" s="46">
        <v>44302</v>
      </c>
      <c r="D9" s="36"/>
      <c r="E9" s="37">
        <v>18</v>
      </c>
      <c r="F9" s="38"/>
    </row>
    <row r="10" spans="1:9" x14ac:dyDescent="0.25">
      <c r="A10" s="129"/>
      <c r="B10" s="4"/>
      <c r="C10" s="35">
        <v>44309</v>
      </c>
      <c r="D10" s="39"/>
      <c r="E10" s="38"/>
      <c r="F10" s="37">
        <v>5</v>
      </c>
    </row>
    <row r="11" spans="1:9" x14ac:dyDescent="0.25">
      <c r="A11" s="4"/>
      <c r="B11" s="4"/>
      <c r="C11" s="35">
        <v>44323</v>
      </c>
      <c r="D11" s="40"/>
      <c r="E11" s="37">
        <v>9</v>
      </c>
      <c r="F11" s="38"/>
    </row>
    <row r="12" spans="1:9" x14ac:dyDescent="0.25">
      <c r="A12" s="129"/>
      <c r="B12" s="4"/>
      <c r="C12" s="35">
        <v>44333</v>
      </c>
      <c r="D12" s="40"/>
      <c r="E12" s="38"/>
      <c r="F12" s="37">
        <v>6</v>
      </c>
    </row>
    <row r="13" spans="1:9" x14ac:dyDescent="0.25">
      <c r="A13" s="4"/>
      <c r="B13" s="4"/>
      <c r="C13" s="35">
        <v>44347</v>
      </c>
      <c r="D13" s="40"/>
      <c r="E13" s="37">
        <v>10</v>
      </c>
      <c r="F13" s="37"/>
    </row>
    <row r="14" spans="1:9" x14ac:dyDescent="0.25">
      <c r="A14" s="129"/>
      <c r="B14" s="4"/>
      <c r="C14" s="41">
        <v>44349</v>
      </c>
      <c r="D14" s="40"/>
      <c r="E14" s="38"/>
      <c r="F14" s="37">
        <v>2</v>
      </c>
      <c r="I14" s="130"/>
    </row>
    <row r="15" spans="1:9" x14ac:dyDescent="0.25">
      <c r="A15" s="129"/>
      <c r="B15" s="4"/>
      <c r="C15" s="41">
        <v>44364</v>
      </c>
      <c r="D15" s="40"/>
      <c r="E15" s="37">
        <v>10</v>
      </c>
      <c r="F15" s="37"/>
    </row>
    <row r="16" spans="1:9" x14ac:dyDescent="0.25">
      <c r="A16" s="129"/>
      <c r="B16" s="4"/>
      <c r="C16" s="41">
        <v>44365</v>
      </c>
      <c r="D16" s="40"/>
      <c r="E16" s="37"/>
      <c r="F16" s="37">
        <v>1</v>
      </c>
    </row>
    <row r="17" spans="1:6" x14ac:dyDescent="0.25">
      <c r="A17" s="129"/>
      <c r="B17" s="4"/>
      <c r="C17" s="41">
        <v>44371</v>
      </c>
      <c r="D17" s="40" t="s">
        <v>88</v>
      </c>
      <c r="E17" s="38"/>
      <c r="F17" s="37">
        <v>4</v>
      </c>
    </row>
    <row r="18" spans="1:6" x14ac:dyDescent="0.25">
      <c r="A18" s="129"/>
      <c r="B18" s="4"/>
      <c r="C18" s="41">
        <v>44377</v>
      </c>
      <c r="D18" s="40" t="s">
        <v>20</v>
      </c>
      <c r="E18" s="37">
        <v>4</v>
      </c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62">
        <v>51</v>
      </c>
      <c r="F21" s="9">
        <v>18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Cavatina Holding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ht="15.75" thickBot="1" x14ac:dyDescent="0.3">
      <c r="C30" s="31">
        <v>44378</v>
      </c>
      <c r="D30" s="32" t="s">
        <v>6</v>
      </c>
      <c r="E30" s="33"/>
      <c r="F30" s="34"/>
    </row>
    <row r="31" spans="1:6" x14ac:dyDescent="0.25">
      <c r="C31" s="31">
        <v>44378</v>
      </c>
      <c r="D31" s="36" t="s">
        <v>20</v>
      </c>
      <c r="E31" s="37">
        <v>1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v>1</v>
      </c>
      <c r="F34" s="62"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23" priority="13" rank="1"/>
  </conditionalFormatting>
  <conditionalFormatting sqref="D1">
    <cfRule type="top10" dxfId="122" priority="1" rank="1"/>
  </conditionalFormatting>
  <hyperlinks>
    <hyperlink ref="A1" location="'Spis treści'!A1" display="Spis treści" xr:uid="{00000000-0004-0000-9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2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92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 codeName="Arkusz441"/>
  <dimension ref="A1:I36"/>
  <sheetViews>
    <sheetView zoomScaleNormal="100" zoomScaleSheetLayoutView="160" workbookViewId="0">
      <selection activeCell="G10" sqref="G1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130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164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44272</v>
      </c>
      <c r="D8" s="32" t="s">
        <v>6</v>
      </c>
      <c r="E8" s="33"/>
      <c r="F8" s="34"/>
    </row>
    <row r="9" spans="1:9" x14ac:dyDescent="0.25">
      <c r="A9" s="4"/>
      <c r="B9" s="4"/>
      <c r="C9" s="46">
        <v>44285</v>
      </c>
      <c r="D9" s="36"/>
      <c r="E9" s="37">
        <v>9</v>
      </c>
      <c r="F9" s="38"/>
    </row>
    <row r="10" spans="1:9" x14ac:dyDescent="0.25">
      <c r="A10" s="129"/>
      <c r="B10" s="4"/>
      <c r="C10" s="35">
        <v>44292</v>
      </c>
      <c r="D10" s="39"/>
      <c r="E10" s="38"/>
      <c r="F10" s="37">
        <v>4</v>
      </c>
    </row>
    <row r="11" spans="1:9" x14ac:dyDescent="0.25">
      <c r="A11" s="4"/>
      <c r="B11" s="4"/>
      <c r="C11" s="35">
        <v>44298</v>
      </c>
      <c r="D11" s="40"/>
      <c r="E11" s="37">
        <v>4</v>
      </c>
      <c r="F11" s="38"/>
    </row>
    <row r="12" spans="1:9" x14ac:dyDescent="0.25">
      <c r="A12" s="129"/>
      <c r="B12" s="4"/>
      <c r="C12" s="35">
        <v>44301</v>
      </c>
      <c r="D12" s="40"/>
      <c r="E12" s="38"/>
      <c r="F12" s="37">
        <v>3</v>
      </c>
    </row>
    <row r="13" spans="1:9" x14ac:dyDescent="0.25">
      <c r="A13" s="4"/>
      <c r="B13" s="4"/>
      <c r="C13" s="35">
        <v>44307</v>
      </c>
      <c r="D13" s="40"/>
      <c r="E13" s="37">
        <v>4</v>
      </c>
      <c r="F13" s="37"/>
    </row>
    <row r="14" spans="1:9" x14ac:dyDescent="0.25">
      <c r="A14" s="129"/>
      <c r="B14" s="4"/>
      <c r="C14" s="41">
        <v>44655</v>
      </c>
      <c r="D14" s="40" t="s">
        <v>6</v>
      </c>
      <c r="E14" s="37"/>
      <c r="F14" s="37">
        <v>243</v>
      </c>
      <c r="I14" s="130"/>
    </row>
    <row r="15" spans="1:9" x14ac:dyDescent="0.25">
      <c r="A15" s="129"/>
      <c r="B15" s="4"/>
      <c r="C15" s="41">
        <v>44678</v>
      </c>
      <c r="D15" s="40" t="s">
        <v>21</v>
      </c>
      <c r="E15" s="38">
        <v>16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33</v>
      </c>
      <c r="F21" s="9">
        <f>SUM(F8:F20)</f>
        <v>250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Canal+ Polska SA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21" priority="9" rank="1"/>
  </conditionalFormatting>
  <conditionalFormatting sqref="D1">
    <cfRule type="top10" dxfId="120" priority="1" rank="1"/>
  </conditionalFormatting>
  <hyperlinks>
    <hyperlink ref="A1" location="'Spis treści'!A1" display="Spis treści" xr:uid="{00000000-0004-0000-9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3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93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 codeName="Arkusz43"/>
  <dimension ref="A1:I36"/>
  <sheetViews>
    <sheetView zoomScale="85" zoomScaleNormal="85" zoomScaleSheetLayoutView="160" workbookViewId="0">
      <selection activeCell="F18" sqref="F1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128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165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44266</v>
      </c>
      <c r="D8" s="32" t="s">
        <v>6</v>
      </c>
      <c r="E8" s="33"/>
      <c r="F8" s="34"/>
    </row>
    <row r="9" spans="1:9" x14ac:dyDescent="0.25">
      <c r="A9" s="4"/>
      <c r="B9" s="4"/>
      <c r="C9" s="46">
        <v>44294</v>
      </c>
      <c r="D9" s="36"/>
      <c r="E9" s="37">
        <v>19</v>
      </c>
      <c r="F9" s="38"/>
    </row>
    <row r="10" spans="1:9" x14ac:dyDescent="0.25">
      <c r="A10" s="129"/>
      <c r="B10" s="4"/>
      <c r="C10" s="35">
        <v>44301</v>
      </c>
      <c r="D10" s="39"/>
      <c r="E10" s="37"/>
      <c r="F10" s="37">
        <v>5</v>
      </c>
    </row>
    <row r="11" spans="1:9" x14ac:dyDescent="0.25">
      <c r="A11" s="4"/>
      <c r="B11" s="4"/>
      <c r="C11" s="35">
        <v>44314</v>
      </c>
      <c r="D11" s="40"/>
      <c r="E11" s="37">
        <v>9</v>
      </c>
      <c r="F11" s="37"/>
    </row>
    <row r="12" spans="1:9" x14ac:dyDescent="0.25">
      <c r="A12" s="129"/>
      <c r="B12" s="4"/>
      <c r="C12" s="35">
        <v>44323</v>
      </c>
      <c r="D12" s="40"/>
      <c r="E12" s="37"/>
      <c r="F12" s="37">
        <v>6</v>
      </c>
    </row>
    <row r="13" spans="1:9" x14ac:dyDescent="0.25">
      <c r="A13" s="4"/>
      <c r="B13" s="4"/>
      <c r="C13" s="35">
        <v>44336</v>
      </c>
      <c r="D13" s="40"/>
      <c r="E13" s="37">
        <v>9</v>
      </c>
      <c r="F13" s="37"/>
    </row>
    <row r="14" spans="1:9" x14ac:dyDescent="0.25">
      <c r="A14" s="129"/>
      <c r="B14" s="4"/>
      <c r="C14" s="41">
        <v>44342</v>
      </c>
      <c r="D14" s="40"/>
      <c r="E14" s="37"/>
      <c r="F14" s="37">
        <v>4</v>
      </c>
      <c r="I14" s="130"/>
    </row>
    <row r="15" spans="1:9" x14ac:dyDescent="0.25">
      <c r="A15" s="129"/>
      <c r="B15" s="4"/>
      <c r="C15" s="41">
        <v>44349</v>
      </c>
      <c r="D15" s="40"/>
      <c r="E15" s="37">
        <v>5</v>
      </c>
      <c r="F15" s="38"/>
    </row>
    <row r="16" spans="1:9" x14ac:dyDescent="0.25">
      <c r="A16" s="129"/>
      <c r="B16" s="4"/>
      <c r="C16" s="41">
        <v>44357</v>
      </c>
      <c r="D16" s="40"/>
      <c r="E16" s="38"/>
      <c r="F16" s="37">
        <v>5</v>
      </c>
    </row>
    <row r="17" spans="1:6" x14ac:dyDescent="0.25">
      <c r="A17" s="129"/>
      <c r="B17" s="4"/>
      <c r="C17" s="41">
        <v>44362</v>
      </c>
      <c r="D17" s="40"/>
      <c r="E17" s="37">
        <v>3</v>
      </c>
      <c r="F17" s="37"/>
    </row>
    <row r="18" spans="1:6" x14ac:dyDescent="0.25">
      <c r="A18" s="129"/>
      <c r="B18" s="4"/>
      <c r="C18" s="41">
        <v>44364</v>
      </c>
      <c r="D18" s="40"/>
      <c r="E18" s="37"/>
      <c r="F18" s="37">
        <v>2</v>
      </c>
    </row>
    <row r="19" spans="1:6" x14ac:dyDescent="0.25">
      <c r="A19" s="4"/>
      <c r="B19" s="13"/>
      <c r="C19" s="41">
        <v>44365</v>
      </c>
      <c r="D19" s="40" t="s">
        <v>20</v>
      </c>
      <c r="E19" s="37">
        <v>1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v>46</v>
      </c>
      <c r="F21" s="9">
        <v>22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Shoper S.A.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119" priority="7" rank="1"/>
  </conditionalFormatting>
  <conditionalFormatting sqref="D1">
    <cfRule type="top10" dxfId="118" priority="1" rank="1"/>
  </conditionalFormatting>
  <hyperlinks>
    <hyperlink ref="A1" location="'Spis treści'!A1" display="Spis treści" xr:uid="{00000000-0004-0000-9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4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94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75"/>
  <dimension ref="A1:F46"/>
  <sheetViews>
    <sheetView topLeftCell="A16" workbookViewId="0">
      <selection activeCell="A37" sqref="A37:F46"/>
    </sheetView>
  </sheetViews>
  <sheetFormatPr defaultRowHeight="15" x14ac:dyDescent="0.25"/>
  <cols>
    <col min="1" max="1" width="17.42578125" bestFit="1" customWidth="1"/>
    <col min="2" max="2" width="12.5703125" customWidth="1"/>
    <col min="3" max="3" width="11.42578125" customWidth="1"/>
    <col min="4" max="4" width="18.42578125" customWidth="1"/>
    <col min="5" max="5" width="13.5703125" customWidth="1"/>
    <col min="6" max="6" width="19.5703125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426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425</v>
      </c>
      <c r="B5" s="4"/>
      <c r="C5" s="4"/>
      <c r="D5" s="4"/>
      <c r="E5" s="4"/>
      <c r="F5" s="4"/>
    </row>
    <row r="6" spans="1:6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45471</v>
      </c>
      <c r="D8" s="32" t="s">
        <v>6</v>
      </c>
      <c r="E8" s="33"/>
      <c r="F8" s="34"/>
    </row>
    <row r="9" spans="1:6" x14ac:dyDescent="0.25">
      <c r="A9" s="4"/>
      <c r="B9" s="4"/>
      <c r="C9" s="46">
        <v>45483</v>
      </c>
      <c r="D9" s="36"/>
      <c r="E9" s="37">
        <v>8</v>
      </c>
      <c r="F9" s="38"/>
    </row>
    <row r="10" spans="1:6" x14ac:dyDescent="0.25">
      <c r="A10" s="4"/>
      <c r="B10" s="4"/>
      <c r="C10" s="35">
        <v>45498</v>
      </c>
      <c r="D10" s="39"/>
      <c r="E10" s="38"/>
      <c r="F10" s="37">
        <v>11</v>
      </c>
    </row>
    <row r="11" spans="1:6" x14ac:dyDescent="0.25">
      <c r="A11" s="4"/>
      <c r="B11" s="4"/>
      <c r="C11" s="35">
        <v>45506</v>
      </c>
      <c r="D11" s="40"/>
      <c r="E11" s="37">
        <v>6</v>
      </c>
      <c r="F11" s="38"/>
    </row>
    <row r="12" spans="1:6" x14ac:dyDescent="0.25">
      <c r="A12" s="129"/>
      <c r="B12" s="4"/>
      <c r="C12" s="35">
        <v>45518</v>
      </c>
      <c r="D12" s="40"/>
      <c r="E12" s="38"/>
      <c r="F12" s="37">
        <v>8</v>
      </c>
    </row>
    <row r="13" spans="1:6" x14ac:dyDescent="0.25">
      <c r="A13" s="4"/>
      <c r="B13" s="4"/>
      <c r="C13" s="35">
        <v>45526</v>
      </c>
      <c r="D13" s="40"/>
      <c r="E13" s="37">
        <v>5</v>
      </c>
      <c r="F13" s="38"/>
    </row>
    <row r="14" spans="1:6" x14ac:dyDescent="0.25">
      <c r="A14" s="129"/>
      <c r="B14" s="4"/>
      <c r="C14" s="41">
        <v>45530</v>
      </c>
      <c r="D14" s="40"/>
      <c r="E14" s="38"/>
      <c r="F14" s="38">
        <v>2</v>
      </c>
    </row>
    <row r="15" spans="1:6" x14ac:dyDescent="0.25">
      <c r="A15" s="129"/>
      <c r="B15" s="4"/>
      <c r="C15" s="41">
        <v>45531</v>
      </c>
      <c r="D15" s="40" t="s">
        <v>88</v>
      </c>
      <c r="E15" s="38"/>
      <c r="F15" s="38">
        <v>1</v>
      </c>
    </row>
    <row r="16" spans="1:6" x14ac:dyDescent="0.25">
      <c r="A16" s="129"/>
      <c r="B16" s="4"/>
      <c r="C16" s="41">
        <v>45532</v>
      </c>
      <c r="D16" s="40" t="s">
        <v>20</v>
      </c>
      <c r="E16" s="38">
        <v>1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4"/>
      <c r="B18" s="13"/>
      <c r="C18" s="41"/>
      <c r="D18" s="40"/>
      <c r="E18" s="38"/>
      <c r="F18" s="38"/>
    </row>
    <row r="19" spans="1:6" x14ac:dyDescent="0.25">
      <c r="A19" s="4"/>
      <c r="B19" s="13"/>
      <c r="C19" s="24"/>
      <c r="D19" s="25"/>
      <c r="E19" s="26"/>
      <c r="F19" s="26"/>
    </row>
    <row r="20" spans="1:6" x14ac:dyDescent="0.25">
      <c r="A20" s="4"/>
      <c r="B20" s="4"/>
      <c r="C20" s="1"/>
      <c r="D20" s="6"/>
      <c r="E20" s="1"/>
      <c r="F20" s="1"/>
    </row>
    <row r="21" spans="1:6" x14ac:dyDescent="0.25">
      <c r="A21" s="4"/>
      <c r="B21" s="4"/>
      <c r="C21" s="9" t="s">
        <v>8</v>
      </c>
      <c r="D21" s="9"/>
      <c r="E21" s="9">
        <f>SUM(E8:E20)</f>
        <v>20</v>
      </c>
      <c r="F21" s="9">
        <f>SUM(F8:F20)</f>
        <v>22</v>
      </c>
    </row>
    <row r="22" spans="1:6" x14ac:dyDescent="0.25">
      <c r="A22" s="1"/>
      <c r="B22" s="1"/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5" spans="1:6" ht="26.25" x14ac:dyDescent="0.4">
      <c r="A25" s="127" t="s">
        <v>23</v>
      </c>
      <c r="B25" s="1"/>
      <c r="C25" s="2" t="str">
        <f>$C$2</f>
        <v>Eques Akcji Sektora Prywatnego FIZ (2024)</v>
      </c>
      <c r="D25" s="1"/>
      <c r="E25" s="1"/>
      <c r="F25" s="1"/>
    </row>
    <row r="26" spans="1:6" x14ac:dyDescent="0.25">
      <c r="A26" s="1"/>
      <c r="B26" s="124" t="s">
        <v>109</v>
      </c>
      <c r="C26" s="13" t="s">
        <v>22</v>
      </c>
      <c r="D26" s="1"/>
      <c r="E26" s="1"/>
      <c r="F26" s="1"/>
    </row>
    <row r="27" spans="1:6" ht="15.75" thickBot="1" x14ac:dyDescent="0.3">
      <c r="A27" s="1"/>
      <c r="B27" s="1"/>
      <c r="C27" s="1"/>
      <c r="D27" s="1"/>
      <c r="E27" s="1"/>
      <c r="F27" s="1"/>
    </row>
    <row r="28" spans="1:6" ht="45" x14ac:dyDescent="0.25">
      <c r="A28" s="1"/>
      <c r="B28" s="1"/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A29" s="1"/>
      <c r="B29" s="1"/>
      <c r="C29" s="320"/>
      <c r="D29" s="30"/>
      <c r="E29" s="321" t="s">
        <v>9</v>
      </c>
      <c r="F29" s="321"/>
    </row>
    <row r="30" spans="1:6" x14ac:dyDescent="0.25">
      <c r="A30" s="1"/>
      <c r="B30" s="1"/>
      <c r="C30" s="209">
        <v>45671</v>
      </c>
      <c r="D30" s="32" t="s">
        <v>6</v>
      </c>
      <c r="E30" s="33"/>
      <c r="F30" s="34"/>
    </row>
    <row r="31" spans="1:6" x14ac:dyDescent="0.25">
      <c r="A31" s="1"/>
      <c r="B31" s="1"/>
      <c r="C31" s="139">
        <v>45672</v>
      </c>
      <c r="D31" s="68" t="s">
        <v>88</v>
      </c>
      <c r="E31" s="69"/>
      <c r="F31" s="153">
        <v>1</v>
      </c>
    </row>
    <row r="32" spans="1:6" x14ac:dyDescent="0.25">
      <c r="A32" s="1"/>
      <c r="B32" s="1"/>
      <c r="C32" s="41">
        <v>45674</v>
      </c>
      <c r="D32" s="40" t="s">
        <v>20</v>
      </c>
      <c r="E32" s="37">
        <f>(NETWORKDAYS(C31,C32))-1</f>
        <v>2</v>
      </c>
      <c r="F32" s="38"/>
    </row>
    <row r="33" spans="1:6" x14ac:dyDescent="0.25">
      <c r="A33" s="1"/>
      <c r="B33" s="1"/>
      <c r="C33" s="24"/>
      <c r="D33" s="25"/>
      <c r="E33" s="26"/>
      <c r="F33" s="26"/>
    </row>
    <row r="34" spans="1:6" x14ac:dyDescent="0.25">
      <c r="A34" s="1"/>
      <c r="B34" s="1"/>
      <c r="C34" s="9" t="s">
        <v>8</v>
      </c>
      <c r="D34" s="9"/>
      <c r="E34" s="62">
        <f>SUM(E30:E33)</f>
        <v>2</v>
      </c>
      <c r="F34" s="62">
        <f>SUM(F30:F33)</f>
        <v>1</v>
      </c>
    </row>
    <row r="37" spans="1:6" ht="26.25" x14ac:dyDescent="0.4">
      <c r="A37" s="127" t="s">
        <v>23</v>
      </c>
      <c r="B37" s="1"/>
      <c r="C37" s="2" t="str">
        <f>$C$2</f>
        <v>Eques Akcji Sektora Prywatnego FIZ (2024)</v>
      </c>
      <c r="D37" s="1"/>
      <c r="E37" s="1"/>
      <c r="F37" s="1"/>
    </row>
    <row r="38" spans="1:6" x14ac:dyDescent="0.25">
      <c r="A38" s="1"/>
      <c r="B38" s="124" t="s">
        <v>109</v>
      </c>
      <c r="C38" s="13" t="s">
        <v>27</v>
      </c>
      <c r="D38" s="1"/>
      <c r="E38" s="1"/>
      <c r="F38" s="1"/>
    </row>
    <row r="39" spans="1:6" ht="15.75" thickBot="1" x14ac:dyDescent="0.3">
      <c r="A39" s="1"/>
      <c r="B39" s="1"/>
      <c r="C39" s="1"/>
      <c r="D39" s="1"/>
      <c r="E39" s="1"/>
      <c r="F39" s="1"/>
    </row>
    <row r="40" spans="1:6" ht="45" x14ac:dyDescent="0.25">
      <c r="A40" s="1"/>
      <c r="B40" s="1"/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A41" s="1"/>
      <c r="B41" s="1"/>
      <c r="C41" s="320"/>
      <c r="D41" s="30"/>
      <c r="E41" s="321" t="s">
        <v>9</v>
      </c>
      <c r="F41" s="321"/>
    </row>
    <row r="42" spans="1:6" x14ac:dyDescent="0.25">
      <c r="A42" s="1"/>
      <c r="B42" s="1"/>
      <c r="C42" s="209">
        <v>45744</v>
      </c>
      <c r="D42" s="32" t="s">
        <v>6</v>
      </c>
      <c r="E42" s="33"/>
      <c r="F42" s="34"/>
    </row>
    <row r="43" spans="1:6" x14ac:dyDescent="0.25">
      <c r="A43" s="1"/>
      <c r="B43" s="1"/>
      <c r="C43" s="139">
        <v>45748</v>
      </c>
      <c r="D43" s="68" t="s">
        <v>88</v>
      </c>
      <c r="E43" s="69"/>
      <c r="F43" s="153">
        <f>(NETWORKDAYS(C42,C43)-1)</f>
        <v>2</v>
      </c>
    </row>
    <row r="44" spans="1:6" x14ac:dyDescent="0.25">
      <c r="A44" s="1"/>
      <c r="B44" s="1"/>
      <c r="C44" s="41">
        <v>45750</v>
      </c>
      <c r="D44" s="40" t="s">
        <v>20</v>
      </c>
      <c r="E44" s="37">
        <f>(NETWORKDAYS(C43,C44))-1</f>
        <v>2</v>
      </c>
      <c r="F44" s="38"/>
    </row>
    <row r="45" spans="1:6" x14ac:dyDescent="0.25">
      <c r="A45" s="1"/>
      <c r="B45" s="1"/>
      <c r="C45" s="24"/>
      <c r="D45" s="25"/>
      <c r="E45" s="26"/>
      <c r="F45" s="26"/>
    </row>
    <row r="46" spans="1:6" x14ac:dyDescent="0.25">
      <c r="A46" s="1"/>
      <c r="B46" s="1"/>
      <c r="C46" s="9" t="s">
        <v>8</v>
      </c>
      <c r="D46" s="9"/>
      <c r="E46" s="62">
        <f>SUM(E42:E45)</f>
        <v>2</v>
      </c>
      <c r="F46" s="62">
        <f>SUM(F42:F45)</f>
        <v>2</v>
      </c>
    </row>
  </sheetData>
  <mergeCells count="6">
    <mergeCell ref="C6:C7"/>
    <mergeCell ref="E7:F7"/>
    <mergeCell ref="C28:C29"/>
    <mergeCell ref="E29:F29"/>
    <mergeCell ref="C40:C41"/>
    <mergeCell ref="E41:F41"/>
  </mergeCells>
  <conditionalFormatting sqref="D1">
    <cfRule type="top10" dxfId="690" priority="3" rank="1"/>
  </conditionalFormatting>
  <conditionalFormatting sqref="C1:C23">
    <cfRule type="top10" dxfId="689" priority="4" rank="1"/>
  </conditionalFormatting>
  <conditionalFormatting sqref="C25:C34">
    <cfRule type="top10" dxfId="688" priority="2" rank="1"/>
  </conditionalFormatting>
  <conditionalFormatting sqref="C37:C46">
    <cfRule type="top10" dxfId="687" priority="1" rank="1"/>
  </conditionalFormatting>
  <hyperlinks>
    <hyperlink ref="A1" location="'Spis treści'!A1" display="Spis treści" xr:uid="{00000000-0004-0000-0E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E00-000000000000}">
          <x14:formula1>
            <xm:f>'C:\Users\fidop\Documents\[NIEPUBLIKOWANE Statystyka Wewnętrzna.xlsm]Zdarzenia'!#REF!</xm:f>
          </x14:formula1>
          <xm:sqref>E22:F22 D2:D23</xm:sqref>
        </x14:dataValidation>
        <x14:dataValidation type="list" allowBlank="1" showInputMessage="1" showErrorMessage="1" xr:uid="{00000000-0002-0000-0E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E00-000002000000}">
          <x14:formula1>
            <xm:f>Zdarzenia!$A$13:$A$17</xm:f>
          </x14:formula1>
          <xm:sqref>B26 B38</xm:sqref>
        </x14:dataValidation>
        <x14:dataValidation type="list" allowBlank="1" showInputMessage="1" showErrorMessage="1" xr:uid="{00000000-0002-0000-0E00-000003000000}">
          <x14:formula1>
            <xm:f>Zdarzenia!$A$2:$A$7</xm:f>
          </x14:formula1>
          <xm:sqref>D25:D34 D37:D46</xm:sqref>
        </x14:dataValidation>
      </x14:dataValidations>
    </ext>
  </extLst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 codeName="Arkusz41"/>
  <dimension ref="A1:I54"/>
  <sheetViews>
    <sheetView topLeftCell="B1" zoomScaleNormal="100" zoomScaleSheetLayoutView="160" workbookViewId="0">
      <selection activeCell="G21" sqref="G2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121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167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46">
        <v>44263</v>
      </c>
      <c r="D8" s="32" t="s">
        <v>6</v>
      </c>
      <c r="E8" s="33"/>
      <c r="F8" s="34"/>
    </row>
    <row r="9" spans="1:9" x14ac:dyDescent="0.25">
      <c r="A9" s="4"/>
      <c r="B9" s="4" t="s">
        <v>7</v>
      </c>
      <c r="C9" s="46">
        <v>44281</v>
      </c>
      <c r="D9" s="36"/>
      <c r="E9" s="37">
        <v>14</v>
      </c>
      <c r="F9" s="38"/>
    </row>
    <row r="10" spans="1:9" x14ac:dyDescent="0.25">
      <c r="A10" s="129"/>
      <c r="B10" s="4"/>
      <c r="C10" s="35">
        <v>44313</v>
      </c>
      <c r="D10" s="39"/>
      <c r="E10" s="38"/>
      <c r="F10" s="37">
        <v>21</v>
      </c>
    </row>
    <row r="11" spans="1:9" x14ac:dyDescent="0.25">
      <c r="A11" s="4"/>
      <c r="B11" s="4" t="s">
        <v>45</v>
      </c>
      <c r="C11" s="35">
        <v>44328</v>
      </c>
      <c r="D11" s="40"/>
      <c r="E11" s="37">
        <v>10</v>
      </c>
      <c r="F11" s="38"/>
    </row>
    <row r="12" spans="1:9" x14ac:dyDescent="0.25">
      <c r="A12" s="129"/>
      <c r="B12" s="4"/>
      <c r="C12" s="35">
        <v>44352</v>
      </c>
      <c r="D12" s="40"/>
      <c r="E12" s="38"/>
      <c r="F12" s="37">
        <v>16</v>
      </c>
    </row>
    <row r="13" spans="1:9" x14ac:dyDescent="0.25">
      <c r="A13" s="4"/>
      <c r="B13" s="4" t="s">
        <v>47</v>
      </c>
      <c r="C13" s="35">
        <v>44364</v>
      </c>
      <c r="D13" s="40"/>
      <c r="E13" s="37">
        <v>9</v>
      </c>
      <c r="F13" s="37"/>
    </row>
    <row r="14" spans="1:9" x14ac:dyDescent="0.25">
      <c r="A14" s="129"/>
      <c r="B14" s="4"/>
      <c r="C14" s="41">
        <v>44399</v>
      </c>
      <c r="D14" s="40"/>
      <c r="E14" s="37"/>
      <c r="F14" s="37">
        <v>25</v>
      </c>
      <c r="I14" s="130"/>
    </row>
    <row r="15" spans="1:9" x14ac:dyDescent="0.25">
      <c r="A15" s="129"/>
      <c r="B15" s="4" t="s">
        <v>55</v>
      </c>
      <c r="C15" s="41">
        <v>44412</v>
      </c>
      <c r="D15" s="40"/>
      <c r="E15" s="37">
        <v>9</v>
      </c>
      <c r="F15" s="37"/>
    </row>
    <row r="16" spans="1:9" x14ac:dyDescent="0.25">
      <c r="A16" s="129"/>
      <c r="B16" s="4"/>
      <c r="C16" s="41">
        <v>44448</v>
      </c>
      <c r="D16" s="40"/>
      <c r="E16" s="37"/>
      <c r="F16" s="37">
        <v>26</v>
      </c>
    </row>
    <row r="17" spans="1:6" x14ac:dyDescent="0.25">
      <c r="A17" s="129"/>
      <c r="B17" s="4"/>
      <c r="C17" s="41">
        <v>44460</v>
      </c>
      <c r="D17" s="40"/>
      <c r="E17" s="37">
        <v>8</v>
      </c>
      <c r="F17" s="37"/>
    </row>
    <row r="18" spans="1:6" x14ac:dyDescent="0.25">
      <c r="A18" s="129"/>
      <c r="B18" s="4"/>
      <c r="C18" s="41">
        <v>44463</v>
      </c>
      <c r="D18" s="40"/>
      <c r="E18" s="37"/>
      <c r="F18" s="37">
        <v>3</v>
      </c>
    </row>
    <row r="19" spans="1:6" x14ac:dyDescent="0.25">
      <c r="A19" s="4"/>
      <c r="B19" s="13"/>
      <c r="C19" s="41">
        <v>44469</v>
      </c>
      <c r="D19" s="40"/>
      <c r="E19" s="37">
        <v>4</v>
      </c>
      <c r="F19" s="37"/>
    </row>
    <row r="20" spans="1:6" x14ac:dyDescent="0.25">
      <c r="A20" s="4"/>
      <c r="B20" s="4"/>
      <c r="C20" s="41">
        <v>44473</v>
      </c>
      <c r="D20" s="40"/>
      <c r="E20" s="37"/>
      <c r="F20" s="37">
        <v>2</v>
      </c>
    </row>
    <row r="21" spans="1:6" x14ac:dyDescent="0.25">
      <c r="A21" s="4"/>
      <c r="B21" s="4"/>
      <c r="C21" s="41">
        <v>44476</v>
      </c>
      <c r="D21" s="40"/>
      <c r="E21" s="37">
        <v>3</v>
      </c>
      <c r="F21" s="37"/>
    </row>
    <row r="22" spans="1:6" x14ac:dyDescent="0.25">
      <c r="A22" s="4"/>
      <c r="B22" s="4"/>
      <c r="C22" s="41">
        <v>44477</v>
      </c>
      <c r="D22" s="40"/>
      <c r="E22" s="37"/>
      <c r="F22" s="37">
        <v>1</v>
      </c>
    </row>
    <row r="23" spans="1:6" x14ac:dyDescent="0.25">
      <c r="A23" s="4"/>
      <c r="B23" s="4"/>
      <c r="C23" s="41">
        <v>44481</v>
      </c>
      <c r="D23" s="40" t="s">
        <v>20</v>
      </c>
      <c r="E23" s="37">
        <v>6</v>
      </c>
      <c r="F23" s="37"/>
    </row>
    <row r="24" spans="1:6" x14ac:dyDescent="0.25">
      <c r="A24" s="4"/>
      <c r="B24" s="4"/>
      <c r="C24" s="9" t="s">
        <v>8</v>
      </c>
      <c r="D24" s="9"/>
      <c r="E24" s="9">
        <v>54</v>
      </c>
      <c r="F24" s="9">
        <v>93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 xml:space="preserve">Big Cheese Studio S.A. 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44496</v>
      </c>
      <c r="D33" s="32" t="s">
        <v>6</v>
      </c>
      <c r="E33" s="33"/>
      <c r="F33" s="34"/>
    </row>
    <row r="34" spans="1:6" x14ac:dyDescent="0.25">
      <c r="C34" s="35">
        <v>44496</v>
      </c>
      <c r="D34" s="36" t="s">
        <v>20</v>
      </c>
      <c r="E34" s="37">
        <v>0</v>
      </c>
      <c r="F34" s="38"/>
    </row>
    <row r="35" spans="1:6" x14ac:dyDescent="0.25">
      <c r="C35" s="41"/>
      <c r="D35" s="40"/>
      <c r="E35" s="38"/>
      <c r="F35" s="37">
        <v>0</v>
      </c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v>0</v>
      </c>
      <c r="F37" s="62">
        <v>0</v>
      </c>
    </row>
    <row r="39" spans="1:6" ht="39" customHeight="1" x14ac:dyDescent="0.25">
      <c r="A39" s="4"/>
      <c r="B39" s="4"/>
      <c r="C39" s="4"/>
      <c r="D39" s="4"/>
      <c r="E39" s="4"/>
      <c r="F39" s="4"/>
    </row>
    <row r="41" spans="1:6" x14ac:dyDescent="0.25">
      <c r="A41" s="4"/>
      <c r="B41" s="4"/>
      <c r="C41" s="4"/>
      <c r="D41" s="4"/>
      <c r="E41" s="4"/>
      <c r="F41" s="4"/>
    </row>
    <row r="42" spans="1:6" ht="26.25" x14ac:dyDescent="0.4">
      <c r="A42" s="127" t="s">
        <v>23</v>
      </c>
      <c r="C42" s="2" t="str">
        <f>$C$2</f>
        <v xml:space="preserve">Big Cheese Studio S.A. </v>
      </c>
    </row>
    <row r="43" spans="1:6" x14ac:dyDescent="0.25">
      <c r="B43" s="124" t="s">
        <v>107</v>
      </c>
      <c r="C43" s="13" t="s">
        <v>27</v>
      </c>
    </row>
    <row r="44" spans="1:6" ht="15.75" thickBot="1" x14ac:dyDescent="0.3"/>
    <row r="45" spans="1:6" ht="30" x14ac:dyDescent="0.25">
      <c r="C45" s="319" t="s">
        <v>2</v>
      </c>
      <c r="D45" s="29"/>
      <c r="E45" s="29" t="s">
        <v>3</v>
      </c>
      <c r="F45" s="29" t="s">
        <v>4</v>
      </c>
    </row>
    <row r="46" spans="1:6" ht="15.75" thickBot="1" x14ac:dyDescent="0.3">
      <c r="C46" s="320"/>
      <c r="D46" s="30"/>
      <c r="E46" s="321" t="s">
        <v>9</v>
      </c>
      <c r="F46" s="321"/>
    </row>
    <row r="47" spans="1:6" ht="15.75" thickBot="1" x14ac:dyDescent="0.3">
      <c r="C47" s="31">
        <v>44539</v>
      </c>
      <c r="D47" s="32" t="s">
        <v>6</v>
      </c>
      <c r="E47" s="33"/>
      <c r="F47" s="34"/>
    </row>
    <row r="48" spans="1:6" x14ac:dyDescent="0.25">
      <c r="C48" s="35">
        <v>44544</v>
      </c>
      <c r="D48" s="36"/>
      <c r="E48" s="33">
        <v>3</v>
      </c>
      <c r="F48" s="38"/>
    </row>
    <row r="49" spans="3:6" x14ac:dyDescent="0.25">
      <c r="C49" s="35">
        <v>44547</v>
      </c>
      <c r="D49" s="36"/>
      <c r="E49" s="37"/>
      <c r="F49" s="38">
        <v>3</v>
      </c>
    </row>
    <row r="50" spans="3:6" x14ac:dyDescent="0.25">
      <c r="C50" s="35">
        <v>44551</v>
      </c>
      <c r="D50" s="36"/>
      <c r="E50" s="37">
        <v>2</v>
      </c>
      <c r="F50" s="38"/>
    </row>
    <row r="51" spans="3:6" x14ac:dyDescent="0.25">
      <c r="C51" s="41">
        <v>44558</v>
      </c>
      <c r="D51" s="40"/>
      <c r="E51" s="38"/>
      <c r="F51" s="37">
        <v>5</v>
      </c>
    </row>
    <row r="52" spans="3:6" x14ac:dyDescent="0.25">
      <c r="C52" s="24"/>
      <c r="D52" s="25"/>
      <c r="E52" s="26"/>
      <c r="F52" s="117"/>
    </row>
    <row r="53" spans="3:6" x14ac:dyDescent="0.25">
      <c r="C53" s="24"/>
      <c r="D53" s="25"/>
      <c r="E53" s="26"/>
      <c r="F53" s="26"/>
    </row>
    <row r="54" spans="3:6" x14ac:dyDescent="0.25">
      <c r="C54" s="9" t="s">
        <v>8</v>
      </c>
      <c r="D54" s="9"/>
      <c r="E54" s="62">
        <v>0</v>
      </c>
      <c r="F54" s="62">
        <v>0</v>
      </c>
    </row>
  </sheetData>
  <mergeCells count="6">
    <mergeCell ref="C6:C7"/>
    <mergeCell ref="E7:F7"/>
    <mergeCell ref="C31:C32"/>
    <mergeCell ref="E32:F32"/>
    <mergeCell ref="C45:C46"/>
    <mergeCell ref="E46:F46"/>
  </mergeCells>
  <conditionalFormatting sqref="C56:C1048576 C1:C40">
    <cfRule type="top10" dxfId="117" priority="17" rank="1"/>
  </conditionalFormatting>
  <conditionalFormatting sqref="D1">
    <cfRule type="top10" dxfId="116" priority="2" rank="1"/>
  </conditionalFormatting>
  <conditionalFormatting sqref="C41:C55">
    <cfRule type="top10" dxfId="115" priority="1" rank="1"/>
  </conditionalFormatting>
  <hyperlinks>
    <hyperlink ref="A1" location="'Spis treści'!A1" display="Spis treści" xr:uid="{00000000-0004-0000-9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500-000000000000}">
          <x14:formula1>
            <xm:f>Zdarzenia!$A$13:$A$17</xm:f>
          </x14:formula1>
          <xm:sqref>B3 B29 B43</xm:sqref>
        </x14:dataValidation>
        <x14:dataValidation type="list" allowBlank="1" showInputMessage="1" showErrorMessage="1" xr:uid="{00000000-0002-0000-95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 codeName="Arkusz42"/>
  <dimension ref="A1:I40"/>
  <sheetViews>
    <sheetView zoomScale="85" zoomScaleNormal="85" zoomScaleSheetLayoutView="160" workbookViewId="0">
      <selection activeCell="B12" sqref="B1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122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166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44260</v>
      </c>
      <c r="D8" s="32" t="s">
        <v>6</v>
      </c>
      <c r="E8" s="33"/>
      <c r="F8" s="34"/>
    </row>
    <row r="9" spans="1:9" x14ac:dyDescent="0.25">
      <c r="A9" s="4"/>
      <c r="B9" s="4"/>
      <c r="C9" s="46">
        <v>44274</v>
      </c>
      <c r="D9" s="36"/>
      <c r="E9" s="37">
        <v>10</v>
      </c>
      <c r="F9" s="38"/>
    </row>
    <row r="10" spans="1:9" x14ac:dyDescent="0.25">
      <c r="A10" s="129"/>
      <c r="B10" s="4"/>
      <c r="C10" s="35">
        <v>44293</v>
      </c>
      <c r="D10" s="39"/>
      <c r="E10" s="38"/>
      <c r="F10" s="37">
        <v>12</v>
      </c>
    </row>
    <row r="11" spans="1:9" x14ac:dyDescent="0.25">
      <c r="A11" s="4"/>
      <c r="B11" s="4"/>
      <c r="C11" s="35">
        <v>44307</v>
      </c>
      <c r="D11" s="40"/>
      <c r="E11" s="37">
        <v>10</v>
      </c>
      <c r="F11" s="38"/>
    </row>
    <row r="12" spans="1:9" x14ac:dyDescent="0.25">
      <c r="A12" s="129"/>
      <c r="B12" s="4"/>
      <c r="C12" s="35">
        <v>44315</v>
      </c>
      <c r="D12" s="40"/>
      <c r="E12" s="38"/>
      <c r="F12" s="37">
        <v>6</v>
      </c>
    </row>
    <row r="13" spans="1:9" x14ac:dyDescent="0.25">
      <c r="A13" s="4"/>
      <c r="B13" s="4"/>
      <c r="C13" s="35">
        <v>44330</v>
      </c>
      <c r="D13" s="40"/>
      <c r="E13" s="37">
        <v>10</v>
      </c>
      <c r="F13" s="38"/>
    </row>
    <row r="14" spans="1:9" x14ac:dyDescent="0.25">
      <c r="A14" s="129"/>
      <c r="B14" s="4"/>
      <c r="C14" s="41">
        <v>44338</v>
      </c>
      <c r="D14" s="40"/>
      <c r="E14" s="38"/>
      <c r="F14" s="37">
        <v>5</v>
      </c>
      <c r="I14" s="130"/>
    </row>
    <row r="15" spans="1:9" x14ac:dyDescent="0.25">
      <c r="A15" s="129"/>
      <c r="B15" s="4"/>
      <c r="C15" s="41">
        <v>44349</v>
      </c>
      <c r="D15" s="40"/>
      <c r="E15" s="37">
        <v>8</v>
      </c>
      <c r="F15" s="38"/>
    </row>
    <row r="16" spans="1:9" x14ac:dyDescent="0.25">
      <c r="A16" s="129"/>
      <c r="B16" s="4"/>
      <c r="C16" s="41">
        <v>44362</v>
      </c>
      <c r="D16" s="40"/>
      <c r="E16" s="38"/>
      <c r="F16" s="37">
        <v>8</v>
      </c>
    </row>
    <row r="17" spans="1:6" x14ac:dyDescent="0.25">
      <c r="A17" s="129"/>
      <c r="B17" s="4"/>
      <c r="C17" s="41">
        <v>44369</v>
      </c>
      <c r="D17" s="40"/>
      <c r="E17" s="37">
        <v>5</v>
      </c>
      <c r="F17" s="38"/>
    </row>
    <row r="18" spans="1:6" x14ac:dyDescent="0.25">
      <c r="A18" s="129"/>
      <c r="B18" s="4"/>
      <c r="C18" s="41">
        <v>44372</v>
      </c>
      <c r="D18" s="40"/>
      <c r="E18" s="37"/>
      <c r="F18" s="37">
        <v>3</v>
      </c>
    </row>
    <row r="19" spans="1:6" x14ac:dyDescent="0.25">
      <c r="A19" s="129"/>
      <c r="B19" s="4"/>
      <c r="C19" s="41">
        <v>44376</v>
      </c>
      <c r="D19" s="40"/>
      <c r="E19" s="37">
        <v>2</v>
      </c>
      <c r="F19" s="38"/>
    </row>
    <row r="20" spans="1:6" x14ac:dyDescent="0.25">
      <c r="A20" s="129"/>
      <c r="B20" s="4"/>
      <c r="C20" s="41">
        <v>44377</v>
      </c>
      <c r="D20" s="40"/>
      <c r="E20" s="37"/>
      <c r="F20" s="37">
        <v>1</v>
      </c>
    </row>
    <row r="21" spans="1:6" x14ac:dyDescent="0.25">
      <c r="A21" s="129"/>
      <c r="B21" s="4"/>
      <c r="C21" s="41">
        <v>44378</v>
      </c>
      <c r="D21" s="40"/>
      <c r="E21" s="37"/>
      <c r="F21" s="37">
        <v>1</v>
      </c>
    </row>
    <row r="22" spans="1:6" x14ac:dyDescent="0.25">
      <c r="A22" s="129"/>
      <c r="B22" s="4"/>
      <c r="C22" s="41">
        <v>44378</v>
      </c>
      <c r="D22" s="40" t="s">
        <v>20</v>
      </c>
      <c r="E22" s="37">
        <v>0</v>
      </c>
      <c r="F22" s="37"/>
    </row>
    <row r="23" spans="1:6" x14ac:dyDescent="0.25">
      <c r="A23" s="4"/>
      <c r="B23" s="13"/>
      <c r="C23" s="41"/>
      <c r="D23" s="40"/>
      <c r="E23" s="37"/>
      <c r="F23" s="38"/>
    </row>
    <row r="24" spans="1:6" x14ac:dyDescent="0.25">
      <c r="A24" s="4"/>
      <c r="B24" s="4"/>
      <c r="D24" s="6"/>
    </row>
    <row r="25" spans="1:6" x14ac:dyDescent="0.25">
      <c r="A25" s="4"/>
      <c r="B25" s="4"/>
      <c r="C25" s="9" t="s">
        <v>8</v>
      </c>
      <c r="D25" s="9"/>
      <c r="E25" s="9">
        <f>SUM(E8:E24)</f>
        <v>45</v>
      </c>
      <c r="F25" s="9">
        <f>SUM(F8:F24)</f>
        <v>36</v>
      </c>
    </row>
    <row r="26" spans="1:6" x14ac:dyDescent="0.25">
      <c r="C26" s="7"/>
      <c r="D26" s="7"/>
      <c r="E26" s="7"/>
      <c r="F26" s="7"/>
    </row>
    <row r="27" spans="1:6" x14ac:dyDescent="0.25">
      <c r="A27" s="5"/>
      <c r="B27" s="5"/>
      <c r="C27" s="5"/>
      <c r="D27" s="5"/>
      <c r="E27" s="5"/>
      <c r="F27" s="5"/>
    </row>
    <row r="28" spans="1:6" ht="39" customHeight="1" x14ac:dyDescent="0.25">
      <c r="A28" s="4"/>
      <c r="B28" s="4"/>
      <c r="C28" s="4"/>
      <c r="D28" s="4"/>
      <c r="E28" s="4"/>
      <c r="F28" s="4"/>
    </row>
    <row r="29" spans="1:6" ht="26.25" x14ac:dyDescent="0.4">
      <c r="A29" s="127" t="s">
        <v>23</v>
      </c>
      <c r="C29" s="2" t="str">
        <f>$C$2</f>
        <v>Celon Pharma S.A.</v>
      </c>
    </row>
    <row r="30" spans="1:6" x14ac:dyDescent="0.25">
      <c r="B30" s="124" t="s">
        <v>108</v>
      </c>
      <c r="C30" s="13" t="s">
        <v>22</v>
      </c>
    </row>
    <row r="31" spans="1:6" ht="15.75" thickBot="1" x14ac:dyDescent="0.3"/>
    <row r="32" spans="1:6" ht="35.25" customHeight="1" x14ac:dyDescent="0.25">
      <c r="C32" s="319" t="s">
        <v>2</v>
      </c>
      <c r="D32" s="29"/>
      <c r="E32" s="29" t="s">
        <v>3</v>
      </c>
      <c r="F32" s="29" t="s">
        <v>4</v>
      </c>
    </row>
    <row r="33" spans="1:6" ht="15.75" thickBot="1" x14ac:dyDescent="0.3">
      <c r="C33" s="320"/>
      <c r="D33" s="30"/>
      <c r="E33" s="321" t="s">
        <v>9</v>
      </c>
      <c r="F33" s="321"/>
    </row>
    <row r="34" spans="1:6" x14ac:dyDescent="0.25">
      <c r="C34" s="31"/>
      <c r="D34" s="32" t="s">
        <v>6</v>
      </c>
      <c r="E34" s="33"/>
      <c r="F34" s="34"/>
    </row>
    <row r="35" spans="1:6" x14ac:dyDescent="0.25">
      <c r="C35" s="35"/>
      <c r="D35" s="36"/>
      <c r="E35" s="37"/>
      <c r="F35" s="38"/>
    </row>
    <row r="36" spans="1:6" x14ac:dyDescent="0.25">
      <c r="C36" s="41"/>
      <c r="D36" s="40"/>
      <c r="E36" s="38"/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SUM(E34:E37)</f>
        <v>0</v>
      </c>
      <c r="F38" s="62">
        <f>SUM(F34:F37)</f>
        <v>0</v>
      </c>
    </row>
    <row r="40" spans="1:6" ht="39" customHeight="1" x14ac:dyDescent="0.25">
      <c r="A40" s="4"/>
      <c r="B40" s="4"/>
      <c r="C40" s="4"/>
      <c r="D40" s="4"/>
      <c r="E40" s="4"/>
      <c r="F40" s="4"/>
    </row>
  </sheetData>
  <mergeCells count="4">
    <mergeCell ref="C6:C7"/>
    <mergeCell ref="E7:F7"/>
    <mergeCell ref="C32:C33"/>
    <mergeCell ref="E33:F33"/>
  </mergeCells>
  <conditionalFormatting sqref="C1:C1048576">
    <cfRule type="top10" dxfId="114" priority="7" rank="1"/>
  </conditionalFormatting>
  <conditionalFormatting sqref="D1">
    <cfRule type="top10" dxfId="113" priority="1" rank="1"/>
  </conditionalFormatting>
  <hyperlinks>
    <hyperlink ref="A1" location="'Spis treści'!A1" display="Spis treści" xr:uid="{00000000-0004-0000-9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600-000000000000}">
          <x14:formula1>
            <xm:f>Zdarzenia!$A$13:$A$17</xm:f>
          </x14:formula1>
          <xm:sqref>B3 B30</xm:sqref>
        </x14:dataValidation>
        <x14:dataValidation type="list" allowBlank="1" showInputMessage="1" showErrorMessage="1" xr:uid="{00000000-0002-0000-9600-000001000000}">
          <x14:formula1>
            <xm:f>Zdarzenia!$A$2:$A$7</xm:f>
          </x14:formula1>
          <xm:sqref>E26:F26 D2:D1048576</xm:sqref>
        </x14:dataValidation>
      </x14:dataValidations>
    </ext>
  </extLst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 codeName="Arkusz40"/>
  <dimension ref="A1:I39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112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150" t="s">
        <v>168</v>
      </c>
      <c r="B5" s="4"/>
      <c r="C5" s="4"/>
      <c r="D5" s="4"/>
      <c r="E5" s="4"/>
      <c r="F5" s="4"/>
    </row>
    <row r="6" spans="1:9" ht="35.25" customHeight="1" x14ac:dyDescent="0.25">
      <c r="A6" s="128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4"/>
      <c r="C7" s="320"/>
      <c r="D7" s="30"/>
      <c r="E7" s="321" t="s">
        <v>9</v>
      </c>
      <c r="F7" s="321"/>
    </row>
    <row r="8" spans="1:9" x14ac:dyDescent="0.25">
      <c r="A8" s="129"/>
      <c r="B8" s="4"/>
      <c r="C8" s="31">
        <v>44225</v>
      </c>
      <c r="D8" s="32" t="s">
        <v>6</v>
      </c>
      <c r="E8" s="33"/>
      <c r="F8" s="34"/>
    </row>
    <row r="9" spans="1:9" x14ac:dyDescent="0.25">
      <c r="A9" s="4"/>
      <c r="B9" s="4"/>
      <c r="C9" s="46">
        <v>44252</v>
      </c>
      <c r="D9" s="36"/>
      <c r="E9" s="37">
        <v>19</v>
      </c>
      <c r="F9" s="38"/>
    </row>
    <row r="10" spans="1:9" x14ac:dyDescent="0.25">
      <c r="A10" s="129"/>
      <c r="B10" s="4"/>
      <c r="C10" s="35">
        <v>44267</v>
      </c>
      <c r="D10" s="39"/>
      <c r="E10" s="38"/>
      <c r="F10" s="137">
        <v>11</v>
      </c>
    </row>
    <row r="11" spans="1:9" x14ac:dyDescent="0.25">
      <c r="A11" s="4"/>
      <c r="B11" s="4"/>
      <c r="C11" s="35">
        <v>44281</v>
      </c>
      <c r="D11" s="40"/>
      <c r="E11" s="37">
        <v>10</v>
      </c>
      <c r="F11" s="38"/>
    </row>
    <row r="12" spans="1:9" x14ac:dyDescent="0.25">
      <c r="A12" s="129"/>
      <c r="B12" s="4"/>
      <c r="C12" s="35">
        <v>44288</v>
      </c>
      <c r="D12" s="40"/>
      <c r="E12" s="38"/>
      <c r="F12" s="137">
        <v>5</v>
      </c>
    </row>
    <row r="13" spans="1:9" x14ac:dyDescent="0.25">
      <c r="A13" s="4"/>
      <c r="B13" s="4"/>
      <c r="C13" s="35">
        <v>44301</v>
      </c>
      <c r="D13" s="40"/>
      <c r="E13" s="37">
        <v>8</v>
      </c>
      <c r="F13" s="38"/>
    </row>
    <row r="14" spans="1:9" x14ac:dyDescent="0.25">
      <c r="A14" s="129"/>
      <c r="B14" s="4"/>
      <c r="C14" s="41">
        <v>44316</v>
      </c>
      <c r="D14" s="40"/>
      <c r="E14" s="38"/>
      <c r="F14" s="137">
        <v>11</v>
      </c>
      <c r="I14" s="130"/>
    </row>
    <row r="15" spans="1:9" x14ac:dyDescent="0.25">
      <c r="A15" s="129"/>
      <c r="B15" s="4"/>
      <c r="C15" s="41">
        <v>44330</v>
      </c>
      <c r="D15" s="40"/>
      <c r="E15" s="37">
        <v>9</v>
      </c>
      <c r="F15" s="38"/>
    </row>
    <row r="16" spans="1:9" x14ac:dyDescent="0.25">
      <c r="A16" s="129"/>
      <c r="B16" s="4"/>
      <c r="C16" s="41">
        <v>44349</v>
      </c>
      <c r="D16" s="40"/>
      <c r="E16" s="37"/>
      <c r="F16" s="137">
        <v>13</v>
      </c>
    </row>
    <row r="17" spans="1:6" x14ac:dyDescent="0.25">
      <c r="A17" s="129"/>
      <c r="B17" s="4"/>
      <c r="C17" s="41">
        <v>44364</v>
      </c>
      <c r="D17" s="40"/>
      <c r="E17" s="37">
        <v>10</v>
      </c>
      <c r="F17" s="38"/>
    </row>
    <row r="18" spans="1:6" x14ac:dyDescent="0.25">
      <c r="A18" s="129"/>
      <c r="B18" s="4"/>
      <c r="C18" s="41">
        <v>44393</v>
      </c>
      <c r="D18" s="40"/>
      <c r="E18" s="38"/>
      <c r="F18" s="137">
        <v>21</v>
      </c>
    </row>
    <row r="19" spans="1:6" x14ac:dyDescent="0.25">
      <c r="A19" s="129"/>
      <c r="B19" s="4"/>
      <c r="C19" s="41">
        <v>44406</v>
      </c>
      <c r="D19" s="40"/>
      <c r="E19" s="37">
        <v>9</v>
      </c>
      <c r="F19" s="137"/>
    </row>
    <row r="20" spans="1:6" x14ac:dyDescent="0.25">
      <c r="A20" s="129"/>
      <c r="B20" s="4"/>
      <c r="C20" s="41">
        <v>45582</v>
      </c>
      <c r="D20" s="40" t="s">
        <v>21</v>
      </c>
      <c r="E20" s="281"/>
      <c r="F20" s="137"/>
    </row>
    <row r="21" spans="1:6" x14ac:dyDescent="0.25">
      <c r="A21" s="129"/>
      <c r="B21" s="4"/>
      <c r="C21" s="41"/>
      <c r="D21" s="40"/>
      <c r="E21" s="38"/>
      <c r="F21" s="137"/>
    </row>
    <row r="22" spans="1:6" x14ac:dyDescent="0.25">
      <c r="A22" s="4"/>
      <c r="B22" s="13"/>
      <c r="C22" s="41"/>
      <c r="D22" s="40"/>
      <c r="E22" s="38"/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65</v>
      </c>
      <c r="F24" s="9">
        <f>SUM(F8:F23)</f>
        <v>61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Emitel S.A.</v>
      </c>
    </row>
    <row r="29" spans="1:6" x14ac:dyDescent="0.25">
      <c r="B29" s="124" t="s">
        <v>108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/>
      <c r="D33" s="32" t="s">
        <v>6</v>
      </c>
      <c r="E33" s="33"/>
      <c r="F33" s="34"/>
    </row>
    <row r="34" spans="1:6" x14ac:dyDescent="0.25">
      <c r="C34" s="35"/>
      <c r="D34" s="36"/>
      <c r="E34" s="37"/>
      <c r="F34" s="38"/>
    </row>
    <row r="35" spans="1:6" x14ac:dyDescent="0.25">
      <c r="C35" s="41"/>
      <c r="D35" s="40"/>
      <c r="E35" s="38"/>
      <c r="F35" s="37"/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f>SUM(E33:E36)</f>
        <v>0</v>
      </c>
      <c r="F37" s="62">
        <f>SUM(F33:F36)</f>
        <v>0</v>
      </c>
    </row>
    <row r="39" spans="1:6" ht="39" customHeight="1" x14ac:dyDescent="0.25">
      <c r="A39" s="4"/>
      <c r="B39" s="4"/>
      <c r="C39" s="4"/>
      <c r="D39" s="4"/>
      <c r="E39" s="4"/>
      <c r="F39" s="4"/>
    </row>
  </sheetData>
  <mergeCells count="4">
    <mergeCell ref="C6:C7"/>
    <mergeCell ref="E7:F7"/>
    <mergeCell ref="C31:C32"/>
    <mergeCell ref="E32:F32"/>
  </mergeCells>
  <conditionalFormatting sqref="C1:C1048576">
    <cfRule type="top10" dxfId="112" priority="15" rank="1"/>
  </conditionalFormatting>
  <conditionalFormatting sqref="D1">
    <cfRule type="top10" dxfId="111" priority="1" rank="1"/>
  </conditionalFormatting>
  <hyperlinks>
    <hyperlink ref="A1" location="'Spis treści'!A1" display="Spis treści" xr:uid="{00000000-0004-0000-9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700-000000000000}">
          <x14:formula1>
            <xm:f>Zdarzenia!$A$13:$A$17</xm:f>
          </x14:formula1>
          <xm:sqref>B3 B29</xm:sqref>
        </x14:dataValidation>
        <x14:dataValidation type="list" allowBlank="1" showInputMessage="1" showErrorMessage="1" xr:uid="{00000000-0002-0000-97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 codeName="Arkusz39"/>
  <dimension ref="A1:I64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  <c r="B1" s="19"/>
    </row>
    <row r="2" spans="1:9" ht="21" x14ac:dyDescent="0.35">
      <c r="C2" s="2" t="s">
        <v>102</v>
      </c>
      <c r="D2" s="2"/>
      <c r="F2" s="3"/>
    </row>
    <row r="3" spans="1:9" ht="26.25" x14ac:dyDescent="0.4">
      <c r="A3" s="15" t="s">
        <v>24</v>
      </c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150" t="s">
        <v>169</v>
      </c>
      <c r="B5" s="19"/>
      <c r="C5" s="4"/>
      <c r="D5" s="4"/>
      <c r="E5" s="4"/>
      <c r="F5" s="4"/>
    </row>
    <row r="6" spans="1:9" ht="35.25" customHeight="1" x14ac:dyDescent="0.25">
      <c r="A6" s="21"/>
      <c r="B6" s="21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19"/>
      <c r="C7" s="320"/>
      <c r="D7" s="30"/>
      <c r="E7" s="321" t="s">
        <v>9</v>
      </c>
      <c r="F7" s="321"/>
    </row>
    <row r="8" spans="1:9" x14ac:dyDescent="0.25">
      <c r="A8" s="22"/>
      <c r="B8" s="19"/>
      <c r="C8" s="31">
        <v>44210</v>
      </c>
      <c r="D8" s="32" t="s">
        <v>6</v>
      </c>
      <c r="E8" s="33"/>
      <c r="F8" s="34"/>
    </row>
    <row r="9" spans="1:9" x14ac:dyDescent="0.25">
      <c r="A9" s="19"/>
      <c r="B9" s="19"/>
      <c r="C9" s="46">
        <v>44224</v>
      </c>
      <c r="D9" s="36"/>
      <c r="E9" s="37">
        <v>10</v>
      </c>
      <c r="F9" s="38"/>
    </row>
    <row r="10" spans="1:9" x14ac:dyDescent="0.25">
      <c r="A10" s="22"/>
      <c r="B10" s="19"/>
      <c r="C10" s="35">
        <v>44238</v>
      </c>
      <c r="D10" s="39"/>
      <c r="E10" s="38"/>
      <c r="F10" s="37">
        <v>10</v>
      </c>
    </row>
    <row r="11" spans="1:9" x14ac:dyDescent="0.25">
      <c r="A11" s="19"/>
      <c r="B11" s="19"/>
      <c r="C11" s="35">
        <v>44244</v>
      </c>
      <c r="D11" s="40" t="s">
        <v>88</v>
      </c>
      <c r="E11" s="37"/>
      <c r="F11" s="37">
        <v>4</v>
      </c>
    </row>
    <row r="12" spans="1:9" x14ac:dyDescent="0.25">
      <c r="A12" s="22"/>
      <c r="B12" s="19"/>
      <c r="C12" s="35">
        <v>44251</v>
      </c>
      <c r="D12" s="40"/>
      <c r="E12" s="37">
        <v>5</v>
      </c>
      <c r="F12" s="37"/>
    </row>
    <row r="13" spans="1:9" x14ac:dyDescent="0.25">
      <c r="A13" s="19"/>
      <c r="B13" s="19"/>
      <c r="C13" s="35">
        <v>44267</v>
      </c>
      <c r="D13" s="40"/>
      <c r="E13" s="37"/>
      <c r="F13" s="37">
        <v>12</v>
      </c>
    </row>
    <row r="14" spans="1:9" x14ac:dyDescent="0.25">
      <c r="A14" s="22"/>
      <c r="B14" s="19"/>
      <c r="C14" s="41">
        <v>44281</v>
      </c>
      <c r="D14" s="40"/>
      <c r="E14" s="37">
        <v>10</v>
      </c>
      <c r="F14" s="38"/>
      <c r="I14" s="18"/>
    </row>
    <row r="15" spans="1:9" x14ac:dyDescent="0.25">
      <c r="A15" s="22"/>
      <c r="B15" s="19"/>
      <c r="C15" s="41">
        <v>44302</v>
      </c>
      <c r="D15" s="40"/>
      <c r="E15" s="38"/>
      <c r="F15" s="37">
        <v>14</v>
      </c>
    </row>
    <row r="16" spans="1:9" x14ac:dyDescent="0.25">
      <c r="A16" s="22"/>
      <c r="B16" s="19"/>
      <c r="C16" s="41">
        <v>44316</v>
      </c>
      <c r="D16" s="40"/>
      <c r="E16" s="37">
        <v>10</v>
      </c>
      <c r="F16" s="38"/>
    </row>
    <row r="17" spans="1:6" x14ac:dyDescent="0.25">
      <c r="A17" s="22"/>
      <c r="B17" s="19"/>
      <c r="C17" s="41">
        <v>44329</v>
      </c>
      <c r="D17" s="40"/>
      <c r="E17" s="38"/>
      <c r="F17" s="37">
        <v>8</v>
      </c>
    </row>
    <row r="18" spans="1:6" x14ac:dyDescent="0.25">
      <c r="A18" s="22"/>
      <c r="B18" s="19"/>
      <c r="C18" s="41">
        <v>44334</v>
      </c>
      <c r="D18" s="40" t="s">
        <v>88</v>
      </c>
      <c r="E18" s="38"/>
      <c r="F18" s="37">
        <v>3</v>
      </c>
    </row>
    <row r="19" spans="1:6" x14ac:dyDescent="0.25">
      <c r="A19" s="22"/>
      <c r="B19" s="19"/>
      <c r="C19" s="41">
        <v>44347</v>
      </c>
      <c r="D19" s="40" t="s">
        <v>88</v>
      </c>
      <c r="E19" s="38"/>
      <c r="F19" s="37">
        <v>9</v>
      </c>
    </row>
    <row r="20" spans="1:6" x14ac:dyDescent="0.25">
      <c r="A20" s="22"/>
      <c r="B20" s="19"/>
      <c r="C20" s="41">
        <v>44358</v>
      </c>
      <c r="D20" s="40"/>
      <c r="E20" s="37">
        <v>8</v>
      </c>
      <c r="F20" s="37"/>
    </row>
    <row r="21" spans="1:6" x14ac:dyDescent="0.25">
      <c r="A21" s="22"/>
      <c r="B21" s="19"/>
      <c r="C21" s="41">
        <v>44361</v>
      </c>
      <c r="D21" s="40"/>
      <c r="E21" s="38"/>
      <c r="F21" s="37">
        <v>1</v>
      </c>
    </row>
    <row r="22" spans="1:6" x14ac:dyDescent="0.25">
      <c r="A22" s="19"/>
      <c r="B22" s="23"/>
      <c r="C22" s="41">
        <v>44364</v>
      </c>
      <c r="D22" s="40" t="s">
        <v>20</v>
      </c>
      <c r="E22" s="37">
        <v>3</v>
      </c>
      <c r="F22" s="38"/>
    </row>
    <row r="23" spans="1:6" x14ac:dyDescent="0.25">
      <c r="A23" s="19"/>
      <c r="B23" s="19"/>
      <c r="D23" s="6"/>
    </row>
    <row r="24" spans="1:6" x14ac:dyDescent="0.25">
      <c r="A24" s="19"/>
      <c r="B24" s="19"/>
      <c r="C24" s="9" t="s">
        <v>8</v>
      </c>
      <c r="D24" s="9"/>
      <c r="E24" s="62">
        <v>46</v>
      </c>
      <c r="F24" s="62">
        <v>61</v>
      </c>
    </row>
    <row r="25" spans="1:6" x14ac:dyDescent="0.25">
      <c r="C25" s="7"/>
      <c r="D25" s="7"/>
      <c r="E25" s="8"/>
      <c r="F25" s="8"/>
    </row>
    <row r="26" spans="1:6" x14ac:dyDescent="0.25">
      <c r="A26" s="17"/>
      <c r="B26" s="17"/>
      <c r="C26" s="5"/>
      <c r="D26" s="5"/>
      <c r="E26" s="5"/>
      <c r="F26" s="5"/>
    </row>
    <row r="27" spans="1:6" ht="39" customHeight="1" x14ac:dyDescent="0.25">
      <c r="A27" s="19"/>
      <c r="B27" s="19"/>
      <c r="C27" s="4"/>
      <c r="D27" s="4"/>
      <c r="E27" s="4"/>
      <c r="F27" s="4"/>
    </row>
    <row r="28" spans="1:6" ht="26.25" x14ac:dyDescent="0.4">
      <c r="A28" s="15" t="s">
        <v>23</v>
      </c>
      <c r="C28" s="2" t="str">
        <f>$C$2</f>
        <v>BEST SA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44446</v>
      </c>
      <c r="D33" s="32" t="s">
        <v>6</v>
      </c>
      <c r="E33" s="33"/>
      <c r="F33" s="34"/>
    </row>
    <row r="34" spans="1:6" x14ac:dyDescent="0.25">
      <c r="C34" s="35">
        <v>44452</v>
      </c>
      <c r="D34" s="36" t="s">
        <v>20</v>
      </c>
      <c r="E34" s="37">
        <v>4</v>
      </c>
      <c r="F34" s="38"/>
    </row>
    <row r="35" spans="1:6" x14ac:dyDescent="0.25">
      <c r="C35" s="41"/>
      <c r="D35" s="40"/>
      <c r="E35" s="38"/>
      <c r="F35" s="37">
        <v>0</v>
      </c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f>SUM(E33:E36)</f>
        <v>4</v>
      </c>
      <c r="F37" s="62">
        <f>SUM(F33:F36)</f>
        <v>0</v>
      </c>
    </row>
    <row r="39" spans="1:6" ht="39" customHeight="1" x14ac:dyDescent="0.25">
      <c r="A39" s="19"/>
      <c r="B39" s="19"/>
      <c r="C39" s="4"/>
      <c r="D39" s="4"/>
      <c r="E39" s="4"/>
      <c r="F39" s="4"/>
    </row>
    <row r="40" spans="1:6" ht="26.25" x14ac:dyDescent="0.4">
      <c r="A40" s="127" t="s">
        <v>23</v>
      </c>
      <c r="B40" s="1"/>
      <c r="C40" s="2" t="str">
        <f>$C$2</f>
        <v>BEST SA</v>
      </c>
    </row>
    <row r="41" spans="1:6" x14ac:dyDescent="0.25">
      <c r="A41" s="1"/>
      <c r="B41" s="124" t="s">
        <v>109</v>
      </c>
      <c r="C41" s="13" t="s">
        <v>27</v>
      </c>
    </row>
    <row r="42" spans="1:6" ht="15.75" thickBot="1" x14ac:dyDescent="0.3">
      <c r="A42" s="1"/>
      <c r="B42" s="1"/>
    </row>
    <row r="43" spans="1:6" ht="30" x14ac:dyDescent="0.25">
      <c r="A43" s="1"/>
      <c r="B43" s="1"/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A44" s="1"/>
      <c r="B44" s="1"/>
      <c r="C44" s="320"/>
      <c r="D44" s="30"/>
      <c r="E44" s="321" t="s">
        <v>9</v>
      </c>
      <c r="F44" s="321"/>
    </row>
    <row r="45" spans="1:6" ht="15.75" thickBot="1" x14ac:dyDescent="0.3">
      <c r="A45" s="1"/>
      <c r="B45" s="1"/>
      <c r="C45" s="31">
        <v>44651</v>
      </c>
      <c r="D45" s="32" t="s">
        <v>6</v>
      </c>
      <c r="E45" s="33"/>
      <c r="F45" s="34"/>
    </row>
    <row r="46" spans="1:6" x14ac:dyDescent="0.25">
      <c r="A46" s="1"/>
      <c r="B46" s="1"/>
      <c r="C46" s="31">
        <v>44656</v>
      </c>
      <c r="D46" s="36"/>
      <c r="E46" s="37">
        <v>3</v>
      </c>
      <c r="F46" s="38"/>
    </row>
    <row r="47" spans="1:6" x14ac:dyDescent="0.25">
      <c r="A47" s="1"/>
      <c r="B47" s="1"/>
      <c r="C47" s="46">
        <v>44665</v>
      </c>
      <c r="D47" s="36"/>
      <c r="E47" s="37"/>
      <c r="F47" s="38">
        <v>7</v>
      </c>
    </row>
    <row r="48" spans="1:6" ht="14.25" customHeight="1" x14ac:dyDescent="0.25">
      <c r="A48" s="1"/>
      <c r="B48" s="1"/>
      <c r="C48" s="46">
        <v>44673</v>
      </c>
      <c r="D48" s="40" t="s">
        <v>20</v>
      </c>
      <c r="E48" s="38">
        <v>5</v>
      </c>
      <c r="F48" s="37"/>
    </row>
    <row r="49" spans="1:6" x14ac:dyDescent="0.25">
      <c r="A49" s="1"/>
      <c r="B49" s="1"/>
      <c r="C49" s="24"/>
      <c r="D49" s="25"/>
      <c r="E49" s="26"/>
      <c r="F49" s="26"/>
    </row>
    <row r="50" spans="1:6" x14ac:dyDescent="0.25">
      <c r="A50" s="1"/>
      <c r="B50" s="1"/>
      <c r="C50" s="9" t="s">
        <v>8</v>
      </c>
      <c r="D50" s="9"/>
      <c r="E50" s="62">
        <f>SUM(E45:E49)</f>
        <v>8</v>
      </c>
      <c r="F50" s="62">
        <f>SUM(F45:F49)</f>
        <v>7</v>
      </c>
    </row>
    <row r="55" spans="1:6" ht="26.25" x14ac:dyDescent="0.4">
      <c r="A55" s="127" t="s">
        <v>23</v>
      </c>
      <c r="B55" s="1"/>
      <c r="C55" s="2" t="str">
        <f>$C$2</f>
        <v>BEST SA</v>
      </c>
    </row>
    <row r="56" spans="1:6" x14ac:dyDescent="0.25">
      <c r="A56" s="1"/>
      <c r="B56" s="124" t="s">
        <v>108</v>
      </c>
      <c r="C56" s="13" t="s">
        <v>253</v>
      </c>
    </row>
    <row r="57" spans="1:6" ht="15.75" thickBot="1" x14ac:dyDescent="0.3">
      <c r="A57" s="1"/>
      <c r="B57" s="1"/>
    </row>
    <row r="58" spans="1:6" ht="30" x14ac:dyDescent="0.25">
      <c r="A58" s="1"/>
      <c r="B58" s="1"/>
      <c r="C58" s="319" t="s">
        <v>2</v>
      </c>
      <c r="D58" s="29"/>
      <c r="E58" s="29" t="s">
        <v>3</v>
      </c>
      <c r="F58" s="29" t="s">
        <v>4</v>
      </c>
    </row>
    <row r="59" spans="1:6" ht="15.75" thickBot="1" x14ac:dyDescent="0.3">
      <c r="A59" s="1"/>
      <c r="B59" s="1"/>
      <c r="C59" s="320"/>
      <c r="D59" s="30"/>
      <c r="E59" s="321" t="s">
        <v>9</v>
      </c>
      <c r="F59" s="321"/>
    </row>
    <row r="60" spans="1:6" x14ac:dyDescent="0.25">
      <c r="A60" s="1"/>
      <c r="B60" s="1"/>
      <c r="C60" s="31">
        <v>44839</v>
      </c>
      <c r="D60" s="32" t="s">
        <v>6</v>
      </c>
      <c r="E60" s="33"/>
      <c r="F60" s="34"/>
    </row>
    <row r="61" spans="1:6" x14ac:dyDescent="0.25">
      <c r="A61" s="1"/>
      <c r="B61" s="1"/>
      <c r="C61" s="35">
        <v>44841</v>
      </c>
      <c r="D61" s="36"/>
      <c r="E61" s="37">
        <v>2</v>
      </c>
      <c r="F61" s="38"/>
    </row>
    <row r="62" spans="1:6" x14ac:dyDescent="0.25">
      <c r="A62" s="1"/>
      <c r="B62" s="1"/>
      <c r="C62" s="41"/>
      <c r="D62" s="40"/>
      <c r="E62" s="38"/>
      <c r="F62" s="37"/>
    </row>
    <row r="63" spans="1:6" x14ac:dyDescent="0.25">
      <c r="A63" s="1"/>
      <c r="B63" s="1"/>
      <c r="C63" s="24"/>
      <c r="D63" s="25"/>
      <c r="E63" s="26"/>
      <c r="F63" s="26"/>
    </row>
    <row r="64" spans="1:6" x14ac:dyDescent="0.25">
      <c r="A64" s="1"/>
      <c r="B64" s="1"/>
      <c r="C64" s="9" t="s">
        <v>8</v>
      </c>
      <c r="D64" s="9"/>
      <c r="E64" s="62">
        <f>SUM(E60:E63)</f>
        <v>2</v>
      </c>
      <c r="F64" s="62">
        <f>SUM(F60:F63)</f>
        <v>0</v>
      </c>
    </row>
  </sheetData>
  <mergeCells count="8">
    <mergeCell ref="C58:C59"/>
    <mergeCell ref="E59:F59"/>
    <mergeCell ref="C6:C7"/>
    <mergeCell ref="E7:F7"/>
    <mergeCell ref="C31:C32"/>
    <mergeCell ref="E32:F32"/>
    <mergeCell ref="C43:C44"/>
    <mergeCell ref="E44:F44"/>
  </mergeCells>
  <conditionalFormatting sqref="C40:C45 C47:C50">
    <cfRule type="top10" dxfId="110" priority="10" rank="1"/>
  </conditionalFormatting>
  <conditionalFormatting sqref="C1:C32 C36:C39 C51:C54 C65:C1048576">
    <cfRule type="top10" dxfId="109" priority="80" rank="1"/>
  </conditionalFormatting>
  <conditionalFormatting sqref="C55:C64">
    <cfRule type="top10" dxfId="108" priority="3" rank="1"/>
  </conditionalFormatting>
  <conditionalFormatting sqref="D1">
    <cfRule type="top10" dxfId="107" priority="2" rank="1"/>
  </conditionalFormatting>
  <hyperlinks>
    <hyperlink ref="A1" location="'Spis treści'!A1" display="Spis treści" xr:uid="{00000000-0004-0000-9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800-000000000000}">
          <x14:formula1>
            <xm:f>Zdarzenia!$A$13:$A$17</xm:f>
          </x14:formula1>
          <xm:sqref>B3 B29 B41 B56</xm:sqref>
        </x14:dataValidation>
        <x14:dataValidation type="list" allowBlank="1" showInputMessage="1" showErrorMessage="1" xr:uid="{00000000-0002-0000-9800-000001000000}">
          <x14:formula1>
            <xm:f>Zdarzenia!$A$2:$A$7</xm:f>
          </x14:formula1>
          <xm:sqref>D2:D1048576</xm:sqref>
        </x14:dataValidation>
      </x14:dataValidations>
    </ext>
  </extLst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 codeName="Arkusz37"/>
  <dimension ref="A1:I129"/>
  <sheetViews>
    <sheetView topLeftCell="B10" zoomScaleNormal="100" zoomScaleSheetLayoutView="160" workbookViewId="0">
      <selection activeCell="G27" sqref="G27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1" x14ac:dyDescent="0.35">
      <c r="C2" s="2" t="s">
        <v>100</v>
      </c>
      <c r="D2" s="2"/>
      <c r="F2" s="3"/>
    </row>
    <row r="3" spans="1:9" ht="26.25" x14ac:dyDescent="0.4">
      <c r="A3" s="15" t="s">
        <v>24</v>
      </c>
      <c r="B3" s="124" t="s">
        <v>109</v>
      </c>
      <c r="C3" s="13" t="s">
        <v>73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31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44188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46">
        <v>44204</v>
      </c>
      <c r="D9" s="36"/>
      <c r="E9" s="37">
        <v>9</v>
      </c>
      <c r="F9" s="38"/>
    </row>
    <row r="10" spans="1:9" x14ac:dyDescent="0.25">
      <c r="A10" s="22"/>
      <c r="B10" s="19"/>
      <c r="C10" s="35">
        <v>44223</v>
      </c>
      <c r="D10" s="39"/>
      <c r="E10" s="38"/>
      <c r="F10" s="37">
        <v>13</v>
      </c>
    </row>
    <row r="11" spans="1:9" x14ac:dyDescent="0.25">
      <c r="A11" s="19"/>
      <c r="B11" s="19" t="s">
        <v>45</v>
      </c>
      <c r="C11" s="35">
        <v>44237</v>
      </c>
      <c r="D11" s="40"/>
      <c r="E11" s="37">
        <v>10</v>
      </c>
      <c r="F11" s="38"/>
    </row>
    <row r="12" spans="1:9" x14ac:dyDescent="0.25">
      <c r="A12" s="22"/>
      <c r="B12" s="19"/>
      <c r="C12" s="35">
        <v>44258</v>
      </c>
      <c r="D12" s="40"/>
      <c r="E12" s="38"/>
      <c r="F12" s="37">
        <v>15</v>
      </c>
    </row>
    <row r="13" spans="1:9" x14ac:dyDescent="0.25">
      <c r="A13" s="19"/>
      <c r="B13" s="19" t="s">
        <v>47</v>
      </c>
      <c r="C13" s="35">
        <v>44272</v>
      </c>
      <c r="D13" s="40"/>
      <c r="E13" s="37">
        <v>10</v>
      </c>
      <c r="F13" s="38"/>
    </row>
    <row r="14" spans="1:9" x14ac:dyDescent="0.25">
      <c r="A14" s="22"/>
      <c r="B14" s="19"/>
      <c r="C14" s="41">
        <v>44298</v>
      </c>
      <c r="D14" s="40"/>
      <c r="E14" s="38"/>
      <c r="F14" s="37">
        <v>17</v>
      </c>
      <c r="I14" s="18"/>
    </row>
    <row r="15" spans="1:9" x14ac:dyDescent="0.25">
      <c r="A15" s="22"/>
      <c r="B15" s="19" t="s">
        <v>55</v>
      </c>
      <c r="C15" s="41">
        <v>44312</v>
      </c>
      <c r="D15" s="40"/>
      <c r="E15" s="37">
        <v>10</v>
      </c>
      <c r="F15" s="38"/>
    </row>
    <row r="16" spans="1:9" x14ac:dyDescent="0.25">
      <c r="A16" s="22"/>
      <c r="B16" s="19"/>
      <c r="C16" s="41">
        <v>44327</v>
      </c>
      <c r="D16" s="40"/>
      <c r="E16" s="38"/>
      <c r="F16" s="37">
        <v>10</v>
      </c>
    </row>
    <row r="17" spans="1:6" x14ac:dyDescent="0.25">
      <c r="A17" s="22"/>
      <c r="B17" s="19" t="s">
        <v>49</v>
      </c>
      <c r="C17" s="41">
        <v>44340</v>
      </c>
      <c r="D17" s="40"/>
      <c r="E17" s="37">
        <v>9</v>
      </c>
      <c r="F17" s="38"/>
    </row>
    <row r="18" spans="1:6" x14ac:dyDescent="0.25">
      <c r="A18" s="22"/>
      <c r="B18" s="19"/>
      <c r="C18" s="41">
        <v>44361</v>
      </c>
      <c r="D18" s="40"/>
      <c r="E18" s="38"/>
      <c r="F18" s="37">
        <v>14</v>
      </c>
    </row>
    <row r="19" spans="1:6" x14ac:dyDescent="0.25">
      <c r="A19" s="22"/>
      <c r="B19" s="19" t="s">
        <v>53</v>
      </c>
      <c r="C19" s="41">
        <v>44375</v>
      </c>
      <c r="D19" s="40"/>
      <c r="E19" s="37">
        <v>10</v>
      </c>
      <c r="F19" s="38"/>
    </row>
    <row r="20" spans="1:6" x14ac:dyDescent="0.25">
      <c r="A20" s="22"/>
      <c r="B20" s="19"/>
      <c r="C20" s="41">
        <v>44391</v>
      </c>
      <c r="D20" s="40"/>
      <c r="E20" s="38"/>
      <c r="F20" s="37">
        <v>12</v>
      </c>
    </row>
    <row r="21" spans="1:6" x14ac:dyDescent="0.25">
      <c r="A21" s="22"/>
      <c r="B21" s="19" t="s">
        <v>144</v>
      </c>
      <c r="C21" s="41">
        <v>44399</v>
      </c>
      <c r="D21" s="40"/>
      <c r="E21" s="37">
        <v>6</v>
      </c>
      <c r="F21" s="38"/>
    </row>
    <row r="22" spans="1:6" x14ac:dyDescent="0.25">
      <c r="A22" s="22"/>
      <c r="B22" s="19"/>
      <c r="C22" s="41">
        <v>44407</v>
      </c>
      <c r="D22" s="40"/>
      <c r="E22" s="38"/>
      <c r="F22" s="37">
        <v>6</v>
      </c>
    </row>
    <row r="23" spans="1:6" x14ac:dyDescent="0.25">
      <c r="A23" s="22"/>
      <c r="B23" s="19" t="s">
        <v>129</v>
      </c>
      <c r="C23" s="41">
        <v>44410</v>
      </c>
      <c r="D23" s="40"/>
      <c r="E23" s="37">
        <v>1</v>
      </c>
      <c r="F23" s="38"/>
    </row>
    <row r="24" spans="1:6" x14ac:dyDescent="0.25">
      <c r="A24" s="22"/>
      <c r="B24" s="19"/>
      <c r="C24" s="41">
        <v>44427</v>
      </c>
      <c r="D24" s="40"/>
      <c r="E24" s="38"/>
      <c r="F24" s="37">
        <v>13</v>
      </c>
    </row>
    <row r="25" spans="1:6" x14ac:dyDescent="0.25">
      <c r="A25" s="22"/>
      <c r="B25" s="19" t="s">
        <v>92</v>
      </c>
      <c r="C25" s="41">
        <v>44428</v>
      </c>
      <c r="D25" s="40"/>
      <c r="E25" s="37">
        <v>1</v>
      </c>
      <c r="F25" s="38"/>
    </row>
    <row r="26" spans="1:6" x14ac:dyDescent="0.25">
      <c r="A26" s="22"/>
      <c r="B26" s="19"/>
      <c r="C26" s="41">
        <v>44431</v>
      </c>
      <c r="D26" s="40"/>
      <c r="E26" s="38"/>
      <c r="F26" s="37">
        <v>1</v>
      </c>
    </row>
    <row r="27" spans="1:6" x14ac:dyDescent="0.25">
      <c r="A27" s="22"/>
      <c r="B27" s="19"/>
      <c r="C27" s="41">
        <v>44432</v>
      </c>
      <c r="D27" s="40"/>
      <c r="E27" s="37">
        <v>1</v>
      </c>
      <c r="F27" s="38"/>
    </row>
    <row r="28" spans="1:6" x14ac:dyDescent="0.25">
      <c r="A28" s="22"/>
      <c r="B28" s="19"/>
      <c r="C28" s="41">
        <v>44432</v>
      </c>
      <c r="D28" s="40"/>
      <c r="E28" s="38"/>
      <c r="F28" s="37">
        <v>0</v>
      </c>
    </row>
    <row r="29" spans="1:6" x14ac:dyDescent="0.25">
      <c r="A29" s="19"/>
      <c r="B29" s="23"/>
      <c r="C29" s="41">
        <v>44434</v>
      </c>
      <c r="D29" s="40" t="s">
        <v>20</v>
      </c>
      <c r="E29" s="38"/>
      <c r="F29" s="38"/>
    </row>
    <row r="30" spans="1:6" x14ac:dyDescent="0.25">
      <c r="A30" s="19"/>
      <c r="B30" s="19"/>
      <c r="D30" s="6"/>
    </row>
    <row r="31" spans="1:6" x14ac:dyDescent="0.25">
      <c r="A31" s="19"/>
      <c r="B31" s="19"/>
      <c r="C31" s="9" t="s">
        <v>8</v>
      </c>
      <c r="D31" s="9"/>
      <c r="E31" s="9">
        <v>67</v>
      </c>
      <c r="F31" s="9">
        <v>101</v>
      </c>
    </row>
    <row r="32" spans="1:6" x14ac:dyDescent="0.25">
      <c r="C32" s="7"/>
      <c r="D32" s="7"/>
      <c r="E32" s="8"/>
      <c r="F32" s="8"/>
    </row>
    <row r="33" spans="1:6" x14ac:dyDescent="0.25">
      <c r="A33" s="17"/>
      <c r="B33" s="17"/>
      <c r="C33" s="5"/>
      <c r="D33" s="5"/>
      <c r="E33" s="5"/>
      <c r="F33" s="5"/>
    </row>
    <row r="34" spans="1:6" ht="39" customHeight="1" x14ac:dyDescent="0.25">
      <c r="A34" s="19"/>
      <c r="B34" s="19"/>
      <c r="C34" s="4"/>
      <c r="D34" s="4"/>
      <c r="E34" s="4"/>
      <c r="F34" s="4"/>
    </row>
    <row r="35" spans="1:6" ht="26.25" x14ac:dyDescent="0.4">
      <c r="A35" s="15" t="s">
        <v>23</v>
      </c>
      <c r="C35" s="2" t="str">
        <f>$C$2</f>
        <v>KREDYT INKASO S.A.</v>
      </c>
    </row>
    <row r="36" spans="1:6" x14ac:dyDescent="0.25">
      <c r="B36" s="124" t="s">
        <v>109</v>
      </c>
      <c r="C36" s="13" t="s">
        <v>22</v>
      </c>
    </row>
    <row r="37" spans="1:6" ht="15.75" thickBot="1" x14ac:dyDescent="0.3"/>
    <row r="38" spans="1:6" ht="35.25" customHeight="1" x14ac:dyDescent="0.25">
      <c r="C38" s="319" t="s">
        <v>2</v>
      </c>
      <c r="D38" s="29"/>
      <c r="E38" s="29" t="s">
        <v>3</v>
      </c>
      <c r="F38" s="29" t="s">
        <v>4</v>
      </c>
    </row>
    <row r="39" spans="1:6" ht="15.75" thickBot="1" x14ac:dyDescent="0.3">
      <c r="C39" s="320"/>
      <c r="D39" s="30"/>
      <c r="E39" s="321" t="s">
        <v>9</v>
      </c>
      <c r="F39" s="321"/>
    </row>
    <row r="40" spans="1:6" x14ac:dyDescent="0.25">
      <c r="C40" s="31">
        <v>44440</v>
      </c>
      <c r="D40" s="32" t="s">
        <v>6</v>
      </c>
      <c r="E40" s="33"/>
      <c r="F40" s="34"/>
    </row>
    <row r="41" spans="1:6" x14ac:dyDescent="0.25">
      <c r="B41" s="16" t="s">
        <v>188</v>
      </c>
      <c r="C41" s="119">
        <v>44442</v>
      </c>
      <c r="D41" s="68"/>
      <c r="E41" s="69">
        <v>2</v>
      </c>
      <c r="F41" s="120"/>
    </row>
    <row r="42" spans="1:6" x14ac:dyDescent="0.25">
      <c r="C42" s="119">
        <v>44455</v>
      </c>
      <c r="D42" s="68"/>
      <c r="E42" s="69"/>
      <c r="F42" s="153">
        <v>9</v>
      </c>
    </row>
    <row r="43" spans="1:6" x14ac:dyDescent="0.25">
      <c r="B43" s="16" t="s">
        <v>45</v>
      </c>
      <c r="C43" s="119">
        <v>44460</v>
      </c>
      <c r="D43" s="68"/>
      <c r="E43" s="69">
        <v>3</v>
      </c>
      <c r="F43" s="153"/>
    </row>
    <row r="44" spans="1:6" x14ac:dyDescent="0.25">
      <c r="C44" s="119">
        <v>44470</v>
      </c>
      <c r="D44" s="68"/>
      <c r="E44" s="69"/>
      <c r="F44" s="153">
        <v>8</v>
      </c>
    </row>
    <row r="45" spans="1:6" x14ac:dyDescent="0.25">
      <c r="C45" s="35">
        <v>44473</v>
      </c>
      <c r="D45" s="36" t="s">
        <v>88</v>
      </c>
      <c r="E45" s="69"/>
      <c r="F45" s="153">
        <v>1</v>
      </c>
    </row>
    <row r="46" spans="1:6" x14ac:dyDescent="0.25">
      <c r="C46" s="41">
        <v>44474</v>
      </c>
      <c r="D46" s="40" t="s">
        <v>20</v>
      </c>
      <c r="E46" s="38">
        <v>1</v>
      </c>
      <c r="F46" s="37"/>
    </row>
    <row r="47" spans="1:6" x14ac:dyDescent="0.25">
      <c r="C47" s="24"/>
      <c r="D47" s="25"/>
      <c r="E47" s="26"/>
      <c r="F47" s="26"/>
    </row>
    <row r="48" spans="1:6" x14ac:dyDescent="0.25">
      <c r="C48" s="9" t="s">
        <v>8</v>
      </c>
      <c r="D48" s="9"/>
      <c r="E48" s="62">
        <v>6</v>
      </c>
      <c r="F48" s="62">
        <v>18</v>
      </c>
    </row>
    <row r="50" spans="1:6" ht="39" customHeight="1" x14ac:dyDescent="0.25">
      <c r="A50" s="19"/>
      <c r="B50" s="19"/>
      <c r="C50" s="4"/>
      <c r="D50" s="4"/>
      <c r="E50" s="4"/>
      <c r="F50" s="4"/>
    </row>
    <row r="51" spans="1:6" ht="26.25" x14ac:dyDescent="0.4">
      <c r="A51" s="15" t="s">
        <v>23</v>
      </c>
      <c r="C51" s="2" t="str">
        <f>$C$2</f>
        <v>KREDYT INKASO S.A.</v>
      </c>
    </row>
    <row r="52" spans="1:6" x14ac:dyDescent="0.25">
      <c r="B52" s="124" t="s">
        <v>109</v>
      </c>
      <c r="C52" s="13" t="s">
        <v>27</v>
      </c>
    </row>
    <row r="53" spans="1:6" ht="15.75" thickBot="1" x14ac:dyDescent="0.3"/>
    <row r="54" spans="1:6" ht="30" x14ac:dyDescent="0.25"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C55" s="320"/>
      <c r="D55" s="30"/>
      <c r="E55" s="321" t="s">
        <v>9</v>
      </c>
      <c r="F55" s="321"/>
    </row>
    <row r="56" spans="1:6" x14ac:dyDescent="0.25">
      <c r="C56" s="31">
        <v>44529</v>
      </c>
      <c r="D56" s="32" t="s">
        <v>6</v>
      </c>
      <c r="E56" s="33"/>
      <c r="F56" s="34"/>
    </row>
    <row r="57" spans="1:6" x14ac:dyDescent="0.25">
      <c r="B57" s="16" t="s">
        <v>7</v>
      </c>
      <c r="C57" s="139">
        <v>44533</v>
      </c>
      <c r="D57" s="68"/>
      <c r="E57" s="69">
        <v>4</v>
      </c>
      <c r="F57" s="120"/>
    </row>
    <row r="58" spans="1:6" x14ac:dyDescent="0.25">
      <c r="C58" s="119">
        <v>44540</v>
      </c>
      <c r="D58" s="68"/>
      <c r="E58" s="69"/>
      <c r="F58" s="153">
        <v>5</v>
      </c>
    </row>
    <row r="59" spans="1:6" x14ac:dyDescent="0.25">
      <c r="C59" s="119">
        <v>44545</v>
      </c>
      <c r="D59" s="68"/>
      <c r="E59" s="69">
        <v>3</v>
      </c>
      <c r="F59" s="153"/>
    </row>
    <row r="60" spans="1:6" x14ac:dyDescent="0.25">
      <c r="C60" s="119"/>
      <c r="D60" s="68"/>
      <c r="E60" s="69"/>
      <c r="F60" s="153"/>
    </row>
    <row r="61" spans="1:6" x14ac:dyDescent="0.25">
      <c r="C61" s="35"/>
      <c r="D61" s="36"/>
      <c r="E61" s="69"/>
      <c r="F61" s="153"/>
    </row>
    <row r="62" spans="1:6" x14ac:dyDescent="0.25">
      <c r="C62" s="41"/>
      <c r="D62" s="40"/>
      <c r="E62" s="38"/>
      <c r="F62" s="37"/>
    </row>
    <row r="63" spans="1:6" x14ac:dyDescent="0.25">
      <c r="C63" s="24"/>
      <c r="D63" s="25"/>
      <c r="E63" s="26"/>
      <c r="F63" s="26"/>
    </row>
    <row r="64" spans="1:6" x14ac:dyDescent="0.25">
      <c r="C64" s="9" t="s">
        <v>8</v>
      </c>
      <c r="D64" s="9"/>
      <c r="E64" s="62">
        <v>7</v>
      </c>
      <c r="F64" s="62">
        <v>5</v>
      </c>
    </row>
    <row r="67" spans="2:6" ht="21" x14ac:dyDescent="0.35">
      <c r="C67" s="2" t="str">
        <f>$C$2</f>
        <v>KREDYT INKASO S.A.</v>
      </c>
    </row>
    <row r="68" spans="2:6" x14ac:dyDescent="0.25">
      <c r="B68" s="124" t="s">
        <v>109</v>
      </c>
      <c r="C68" s="13" t="s">
        <v>28</v>
      </c>
    </row>
    <row r="69" spans="2:6" ht="15.75" thickBot="1" x14ac:dyDescent="0.3"/>
    <row r="70" spans="2:6" ht="30" x14ac:dyDescent="0.25">
      <c r="C70" s="319" t="s">
        <v>2</v>
      </c>
      <c r="D70" s="29"/>
      <c r="E70" s="29" t="s">
        <v>3</v>
      </c>
      <c r="F70" s="29" t="s">
        <v>4</v>
      </c>
    </row>
    <row r="71" spans="2:6" ht="15.75" thickBot="1" x14ac:dyDescent="0.3">
      <c r="C71" s="320"/>
      <c r="D71" s="30"/>
      <c r="E71" s="321" t="s">
        <v>9</v>
      </c>
      <c r="F71" s="321"/>
    </row>
    <row r="72" spans="2:6" x14ac:dyDescent="0.25">
      <c r="C72" s="31">
        <v>44616</v>
      </c>
      <c r="D72" s="32" t="s">
        <v>6</v>
      </c>
      <c r="E72" s="33"/>
      <c r="F72" s="34"/>
    </row>
    <row r="73" spans="2:6" x14ac:dyDescent="0.25">
      <c r="C73" s="139">
        <v>44622</v>
      </c>
      <c r="D73" s="68"/>
      <c r="E73" s="69">
        <v>4</v>
      </c>
      <c r="F73" s="120"/>
    </row>
    <row r="74" spans="2:6" x14ac:dyDescent="0.25">
      <c r="C74" s="119">
        <v>44626</v>
      </c>
      <c r="D74" s="68"/>
      <c r="E74" s="69"/>
      <c r="F74" s="153">
        <v>2</v>
      </c>
    </row>
    <row r="75" spans="2:6" x14ac:dyDescent="0.25">
      <c r="C75" s="119">
        <v>44629</v>
      </c>
      <c r="D75" s="68" t="s">
        <v>88</v>
      </c>
      <c r="E75" s="69"/>
      <c r="F75" s="153">
        <v>3</v>
      </c>
    </row>
    <row r="76" spans="2:6" x14ac:dyDescent="0.25">
      <c r="C76" s="119">
        <v>44630</v>
      </c>
      <c r="D76" s="68"/>
      <c r="E76" s="69">
        <v>1</v>
      </c>
      <c r="F76" s="153"/>
    </row>
    <row r="77" spans="2:6" x14ac:dyDescent="0.25">
      <c r="C77" s="35">
        <v>44633</v>
      </c>
      <c r="D77" s="36"/>
      <c r="E77" s="69"/>
      <c r="F77" s="153">
        <v>1</v>
      </c>
    </row>
    <row r="78" spans="2:6" x14ac:dyDescent="0.25">
      <c r="C78" s="41">
        <v>44635</v>
      </c>
      <c r="D78" s="40" t="s">
        <v>20</v>
      </c>
      <c r="E78" s="38">
        <v>2</v>
      </c>
      <c r="F78" s="37"/>
    </row>
    <row r="79" spans="2:6" x14ac:dyDescent="0.25">
      <c r="C79" s="24"/>
      <c r="D79" s="25"/>
      <c r="E79" s="26"/>
      <c r="F79" s="26"/>
    </row>
    <row r="80" spans="2:6" x14ac:dyDescent="0.25">
      <c r="C80" s="9" t="s">
        <v>8</v>
      </c>
      <c r="D80" s="9"/>
      <c r="E80" s="62">
        <v>7</v>
      </c>
      <c r="F80" s="62">
        <v>6</v>
      </c>
    </row>
    <row r="83" spans="2:6" x14ac:dyDescent="0.25">
      <c r="B83" s="19"/>
      <c r="C83" s="4"/>
      <c r="D83" s="4"/>
      <c r="E83" s="4"/>
      <c r="F83" s="4"/>
    </row>
    <row r="84" spans="2:6" ht="21" x14ac:dyDescent="0.35">
      <c r="C84" s="2" t="str">
        <f>$C$2</f>
        <v>KREDYT INKASO S.A.</v>
      </c>
    </row>
    <row r="85" spans="2:6" x14ac:dyDescent="0.25">
      <c r="B85" s="124" t="s">
        <v>109</v>
      </c>
      <c r="C85" s="13" t="s">
        <v>29</v>
      </c>
    </row>
    <row r="86" spans="2:6" ht="15.75" thickBot="1" x14ac:dyDescent="0.3"/>
    <row r="87" spans="2:6" ht="30" x14ac:dyDescent="0.25">
      <c r="C87" s="319" t="s">
        <v>2</v>
      </c>
      <c r="D87" s="29"/>
      <c r="E87" s="29" t="s">
        <v>3</v>
      </c>
      <c r="F87" s="29" t="s">
        <v>4</v>
      </c>
    </row>
    <row r="88" spans="2:6" ht="15.75" thickBot="1" x14ac:dyDescent="0.3">
      <c r="C88" s="320"/>
      <c r="D88" s="30"/>
      <c r="E88" s="321" t="s">
        <v>9</v>
      </c>
      <c r="F88" s="321"/>
    </row>
    <row r="89" spans="2:6" x14ac:dyDescent="0.25">
      <c r="C89" s="31">
        <v>44633</v>
      </c>
      <c r="D89" s="32" t="s">
        <v>6</v>
      </c>
      <c r="E89" s="33"/>
      <c r="F89" s="34"/>
    </row>
    <row r="90" spans="2:6" x14ac:dyDescent="0.25">
      <c r="C90" s="119">
        <v>44635</v>
      </c>
      <c r="D90" s="68" t="s">
        <v>88</v>
      </c>
      <c r="E90" s="69"/>
      <c r="F90" s="153">
        <v>2</v>
      </c>
    </row>
    <row r="91" spans="2:6" x14ac:dyDescent="0.25">
      <c r="C91" s="119">
        <v>44637</v>
      </c>
      <c r="D91" s="68" t="s">
        <v>20</v>
      </c>
      <c r="E91" s="69">
        <v>2</v>
      </c>
      <c r="F91" s="153"/>
    </row>
    <row r="92" spans="2:6" x14ac:dyDescent="0.25">
      <c r="C92" s="119"/>
      <c r="D92" s="68"/>
      <c r="E92" s="69"/>
      <c r="F92" s="153"/>
    </row>
    <row r="93" spans="2:6" x14ac:dyDescent="0.25">
      <c r="C93" s="119"/>
      <c r="D93" s="68"/>
      <c r="E93" s="69"/>
      <c r="F93" s="153"/>
    </row>
    <row r="94" spans="2:6" x14ac:dyDescent="0.25">
      <c r="C94" s="35"/>
      <c r="D94" s="36"/>
      <c r="E94" s="69"/>
      <c r="F94" s="153"/>
    </row>
    <row r="95" spans="2:6" x14ac:dyDescent="0.25">
      <c r="C95" s="41"/>
      <c r="D95" s="40"/>
      <c r="E95" s="38"/>
      <c r="F95" s="37"/>
    </row>
    <row r="96" spans="2:6" x14ac:dyDescent="0.25">
      <c r="C96" s="24"/>
      <c r="D96" s="25"/>
      <c r="E96" s="26"/>
      <c r="F96" s="26"/>
    </row>
    <row r="97" spans="2:6" x14ac:dyDescent="0.25">
      <c r="C97" s="9" t="s">
        <v>8</v>
      </c>
      <c r="D97" s="9"/>
      <c r="E97" s="62">
        <v>2</v>
      </c>
      <c r="F97" s="62">
        <v>2</v>
      </c>
    </row>
    <row r="100" spans="2:6" ht="21" x14ac:dyDescent="0.35">
      <c r="C100" s="2" t="str">
        <f>$C$2</f>
        <v>KREDYT INKASO S.A.</v>
      </c>
    </row>
    <row r="101" spans="2:6" x14ac:dyDescent="0.25">
      <c r="B101" s="124" t="s">
        <v>109</v>
      </c>
      <c r="C101" s="13" t="s">
        <v>123</v>
      </c>
    </row>
    <row r="102" spans="2:6" ht="15.75" thickBot="1" x14ac:dyDescent="0.3"/>
    <row r="103" spans="2:6" ht="30" x14ac:dyDescent="0.25">
      <c r="C103" s="319" t="s">
        <v>2</v>
      </c>
      <c r="D103" s="29"/>
      <c r="E103" s="29" t="s">
        <v>3</v>
      </c>
      <c r="F103" s="29" t="s">
        <v>4</v>
      </c>
    </row>
    <row r="104" spans="2:6" ht="15.75" thickBot="1" x14ac:dyDescent="0.3">
      <c r="C104" s="320"/>
      <c r="D104" s="30"/>
      <c r="E104" s="321" t="s">
        <v>9</v>
      </c>
      <c r="F104" s="321"/>
    </row>
    <row r="105" spans="2:6" x14ac:dyDescent="0.25">
      <c r="C105" s="31">
        <v>44650</v>
      </c>
      <c r="D105" s="32" t="s">
        <v>6</v>
      </c>
      <c r="E105" s="33"/>
      <c r="F105" s="34"/>
    </row>
    <row r="106" spans="2:6" x14ac:dyDescent="0.25">
      <c r="C106" s="139">
        <v>44652</v>
      </c>
      <c r="D106" s="68" t="s">
        <v>20</v>
      </c>
      <c r="E106" s="69">
        <v>2</v>
      </c>
      <c r="F106" s="153"/>
    </row>
    <row r="107" spans="2:6" x14ac:dyDescent="0.25">
      <c r="C107" s="119"/>
      <c r="D107" s="68"/>
      <c r="E107" s="69"/>
      <c r="F107" s="153"/>
    </row>
    <row r="108" spans="2:6" x14ac:dyDescent="0.25">
      <c r="C108" s="119"/>
      <c r="D108" s="68"/>
      <c r="E108" s="69"/>
      <c r="F108" s="153"/>
    </row>
    <row r="109" spans="2:6" x14ac:dyDescent="0.25">
      <c r="C109" s="119"/>
      <c r="D109" s="68"/>
      <c r="E109" s="69"/>
      <c r="F109" s="153"/>
    </row>
    <row r="110" spans="2:6" x14ac:dyDescent="0.25">
      <c r="C110" s="35"/>
      <c r="D110" s="36"/>
      <c r="E110" s="69"/>
      <c r="F110" s="153"/>
    </row>
    <row r="111" spans="2:6" x14ac:dyDescent="0.25">
      <c r="C111" s="41"/>
      <c r="D111" s="40"/>
      <c r="E111" s="38"/>
      <c r="F111" s="37"/>
    </row>
    <row r="112" spans="2:6" x14ac:dyDescent="0.25">
      <c r="C112" s="24"/>
      <c r="D112" s="25"/>
      <c r="E112" s="26"/>
      <c r="F112" s="26"/>
    </row>
    <row r="113" spans="2:6" x14ac:dyDescent="0.25">
      <c r="C113" s="9" t="s">
        <v>8</v>
      </c>
      <c r="D113" s="9"/>
      <c r="E113" s="62">
        <v>2</v>
      </c>
      <c r="F113" s="62">
        <v>0</v>
      </c>
    </row>
    <row r="116" spans="2:6" ht="21" x14ac:dyDescent="0.35">
      <c r="C116" s="2" t="str">
        <f>$C$2</f>
        <v>KREDYT INKASO S.A.</v>
      </c>
    </row>
    <row r="117" spans="2:6" x14ac:dyDescent="0.25">
      <c r="B117" s="124" t="s">
        <v>109</v>
      </c>
      <c r="C117" s="13" t="s">
        <v>133</v>
      </c>
    </row>
    <row r="118" spans="2:6" ht="15.75" thickBot="1" x14ac:dyDescent="0.3"/>
    <row r="119" spans="2:6" ht="30" x14ac:dyDescent="0.25">
      <c r="C119" s="319" t="s">
        <v>2</v>
      </c>
      <c r="D119" s="29"/>
      <c r="E119" s="29" t="s">
        <v>3</v>
      </c>
      <c r="F119" s="29" t="s">
        <v>4</v>
      </c>
    </row>
    <row r="120" spans="2:6" ht="15.75" thickBot="1" x14ac:dyDescent="0.3">
      <c r="C120" s="320"/>
      <c r="D120" s="30"/>
      <c r="E120" s="321" t="s">
        <v>9</v>
      </c>
      <c r="F120" s="321"/>
    </row>
    <row r="121" spans="2:6" x14ac:dyDescent="0.25">
      <c r="C121" s="31">
        <v>44747</v>
      </c>
      <c r="D121" s="32" t="s">
        <v>6</v>
      </c>
      <c r="E121" s="33"/>
      <c r="F121" s="34"/>
    </row>
    <row r="122" spans="2:6" x14ac:dyDescent="0.25">
      <c r="C122" s="139">
        <v>44750</v>
      </c>
      <c r="D122" s="68"/>
      <c r="E122" s="69">
        <v>3</v>
      </c>
      <c r="F122" s="153"/>
    </row>
    <row r="123" spans="2:6" x14ac:dyDescent="0.25">
      <c r="C123" s="119">
        <v>44754</v>
      </c>
      <c r="D123" s="68"/>
      <c r="E123" s="69"/>
      <c r="F123" s="153">
        <v>2</v>
      </c>
    </row>
    <row r="124" spans="2:6" x14ac:dyDescent="0.25">
      <c r="C124" s="119">
        <v>44756</v>
      </c>
      <c r="D124" s="149" t="s">
        <v>20</v>
      </c>
      <c r="E124" s="69">
        <v>2</v>
      </c>
      <c r="F124" s="153"/>
    </row>
    <row r="125" spans="2:6" x14ac:dyDescent="0.25">
      <c r="C125" s="119"/>
      <c r="D125" s="68"/>
      <c r="E125" s="69"/>
      <c r="F125" s="153"/>
    </row>
    <row r="126" spans="2:6" x14ac:dyDescent="0.25">
      <c r="C126" s="35"/>
      <c r="D126" s="36"/>
      <c r="E126" s="69"/>
      <c r="F126" s="153"/>
    </row>
    <row r="127" spans="2:6" x14ac:dyDescent="0.25">
      <c r="C127" s="41"/>
      <c r="D127" s="40"/>
      <c r="E127" s="38"/>
      <c r="F127" s="37"/>
    </row>
    <row r="128" spans="2:6" x14ac:dyDescent="0.25">
      <c r="C128" s="24"/>
      <c r="D128" s="25"/>
      <c r="E128" s="26"/>
      <c r="F128" s="26"/>
    </row>
    <row r="129" spans="3:6" x14ac:dyDescent="0.25">
      <c r="C129" s="9" t="s">
        <v>8</v>
      </c>
      <c r="D129" s="9"/>
      <c r="E129" s="62">
        <f>SUM(E122:E128)</f>
        <v>5</v>
      </c>
      <c r="F129" s="62">
        <f>SUM(F122:F127)</f>
        <v>2</v>
      </c>
    </row>
  </sheetData>
  <mergeCells count="14">
    <mergeCell ref="C119:C120"/>
    <mergeCell ref="E120:F120"/>
    <mergeCell ref="C6:C7"/>
    <mergeCell ref="E7:F7"/>
    <mergeCell ref="C38:C39"/>
    <mergeCell ref="E39:F39"/>
    <mergeCell ref="C54:C55"/>
    <mergeCell ref="E55:F55"/>
    <mergeCell ref="C103:C104"/>
    <mergeCell ref="E104:F104"/>
    <mergeCell ref="C87:C88"/>
    <mergeCell ref="E88:F88"/>
    <mergeCell ref="C70:C71"/>
    <mergeCell ref="E71:F71"/>
  </mergeCells>
  <conditionalFormatting sqref="C1:C49 C65:C66 C81:C82 C98:C99 C114:C115 C130:C1048576">
    <cfRule type="top10" dxfId="106" priority="35" rank="1"/>
  </conditionalFormatting>
  <conditionalFormatting sqref="C50:C64">
    <cfRule type="top10" dxfId="105" priority="17" rank="1"/>
  </conditionalFormatting>
  <conditionalFormatting sqref="C67:C80">
    <cfRule type="top10" dxfId="104" priority="12" rank="1"/>
  </conditionalFormatting>
  <conditionalFormatting sqref="C83:C97">
    <cfRule type="top10" dxfId="103" priority="10" rank="1"/>
  </conditionalFormatting>
  <conditionalFormatting sqref="C100:C113">
    <cfRule type="top10" dxfId="102" priority="7" rank="1"/>
  </conditionalFormatting>
  <conditionalFormatting sqref="C116:C129">
    <cfRule type="top10" dxfId="101" priority="4" rank="1"/>
  </conditionalFormatting>
  <conditionalFormatting sqref="D1">
    <cfRule type="top10" dxfId="100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900-000000000000}">
          <x14:formula1>
            <xm:f>Zdarzenia!$A$13:$A$17</xm:f>
          </x14:formula1>
          <xm:sqref>B3 B36 B52 B68 B85 B101 B117</xm:sqref>
        </x14:dataValidation>
        <x14:dataValidation type="list" allowBlank="1" showInputMessage="1" showErrorMessage="1" xr:uid="{00000000-0002-0000-9900-000001000000}">
          <x14:formula1>
            <xm:f>Zdarzenia!$A$2:$A$7</xm:f>
          </x14:formula1>
          <xm:sqref>D2:D1048576</xm:sqref>
        </x14:dataValidation>
      </x14:dataValidations>
    </ext>
  </extLst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 codeName="Arkusz36"/>
  <dimension ref="A1:I36"/>
  <sheetViews>
    <sheetView zoomScale="70" zoomScaleNormal="70" zoomScaleSheetLayoutView="160" workbookViewId="0">
      <selection activeCell="E19" sqref="E19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1" x14ac:dyDescent="0.35">
      <c r="C2" s="2" t="s">
        <v>99</v>
      </c>
      <c r="D2" s="2"/>
      <c r="F2" s="3"/>
    </row>
    <row r="3" spans="1:9" ht="26.25" x14ac:dyDescent="0.4">
      <c r="A3" s="15" t="s">
        <v>24</v>
      </c>
      <c r="B3" s="124" t="s">
        <v>109</v>
      </c>
      <c r="C3" s="13" t="s">
        <v>38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44182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46">
        <v>44215</v>
      </c>
      <c r="D9" s="36"/>
      <c r="E9" s="37">
        <v>20</v>
      </c>
      <c r="F9" s="38"/>
    </row>
    <row r="10" spans="1:9" x14ac:dyDescent="0.25">
      <c r="A10" s="22"/>
      <c r="B10" s="19"/>
      <c r="C10" s="35">
        <v>44249</v>
      </c>
      <c r="D10" s="39"/>
      <c r="E10" s="37"/>
      <c r="F10" s="37">
        <v>24</v>
      </c>
    </row>
    <row r="11" spans="1:9" x14ac:dyDescent="0.25">
      <c r="A11" s="19"/>
      <c r="B11" s="19"/>
      <c r="C11" s="35">
        <v>44260</v>
      </c>
      <c r="D11" s="40"/>
      <c r="E11" s="37">
        <v>9</v>
      </c>
      <c r="F11" s="37"/>
    </row>
    <row r="12" spans="1:9" x14ac:dyDescent="0.25">
      <c r="A12" s="22"/>
      <c r="B12" s="19"/>
      <c r="C12" s="35">
        <v>44265</v>
      </c>
      <c r="D12" s="40"/>
      <c r="E12" s="37"/>
      <c r="F12" s="37">
        <v>3</v>
      </c>
    </row>
    <row r="13" spans="1:9" x14ac:dyDescent="0.25">
      <c r="A13" s="19"/>
      <c r="B13" s="19"/>
      <c r="C13" s="35">
        <v>44278</v>
      </c>
      <c r="D13" s="40"/>
      <c r="E13" s="37">
        <v>9</v>
      </c>
      <c r="F13" s="37"/>
    </row>
    <row r="14" spans="1:9" x14ac:dyDescent="0.25">
      <c r="A14" s="22"/>
      <c r="B14" s="19"/>
      <c r="C14" s="41">
        <v>44282</v>
      </c>
      <c r="D14" s="40"/>
      <c r="E14" s="37"/>
      <c r="F14" s="37">
        <v>3</v>
      </c>
      <c r="I14" s="18"/>
    </row>
    <row r="15" spans="1:9" x14ac:dyDescent="0.25">
      <c r="A15" s="22"/>
      <c r="B15" s="19"/>
      <c r="C15" s="41">
        <v>44288</v>
      </c>
      <c r="D15" s="40"/>
      <c r="E15" s="37">
        <v>5</v>
      </c>
      <c r="F15" s="37"/>
    </row>
    <row r="16" spans="1:9" x14ac:dyDescent="0.25">
      <c r="A16" s="22"/>
      <c r="B16" s="19"/>
      <c r="C16" s="41">
        <v>44292</v>
      </c>
      <c r="D16" s="40"/>
      <c r="E16" s="37"/>
      <c r="F16" s="37">
        <v>1</v>
      </c>
    </row>
    <row r="17" spans="1:6" x14ac:dyDescent="0.25">
      <c r="A17" s="22"/>
      <c r="B17" s="19"/>
      <c r="C17" s="41">
        <v>44293</v>
      </c>
      <c r="D17" s="40"/>
      <c r="E17" s="37">
        <v>1</v>
      </c>
      <c r="F17" s="37"/>
    </row>
    <row r="18" spans="1:6" x14ac:dyDescent="0.25">
      <c r="A18" s="22"/>
      <c r="B18" s="19"/>
      <c r="C18" s="41">
        <v>44295</v>
      </c>
      <c r="D18" s="40"/>
      <c r="E18" s="37"/>
      <c r="F18" s="37">
        <v>2</v>
      </c>
    </row>
    <row r="19" spans="1:6" x14ac:dyDescent="0.25">
      <c r="A19" s="19"/>
      <c r="B19" s="23"/>
      <c r="C19" s="41">
        <v>44298</v>
      </c>
      <c r="D19" s="40"/>
      <c r="E19" s="37">
        <v>1</v>
      </c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45</v>
      </c>
      <c r="F21" s="9">
        <v>33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Vercom S.A.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99" priority="7" rank="1"/>
  </conditionalFormatting>
  <conditionalFormatting sqref="D1">
    <cfRule type="top10" dxfId="98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A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9A00-000001000000}">
          <x14:formula1>
            <xm:f>Zdarzenia!$A$2:$A$7</xm:f>
          </x14:formula1>
          <xm:sqref>D2:D1048576</xm:sqref>
        </x14:dataValidation>
      </x14:dataValidations>
    </ext>
  </extLst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sheetPr codeName="Arkusz35"/>
  <dimension ref="A1:I82"/>
  <sheetViews>
    <sheetView topLeftCell="B1" zoomScale="85" zoomScaleNormal="85" zoomScaleSheetLayoutView="160" workbookViewId="0">
      <selection activeCell="E82" sqref="E82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96</v>
      </c>
      <c r="D2" s="2"/>
      <c r="F2" s="3"/>
    </row>
    <row r="3" spans="1:9" x14ac:dyDescent="0.25">
      <c r="B3" s="124" t="s">
        <v>109</v>
      </c>
      <c r="C3" s="13" t="s">
        <v>73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44181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46">
        <v>44196</v>
      </c>
      <c r="D9" s="36"/>
      <c r="E9" s="37">
        <v>10</v>
      </c>
      <c r="F9" s="38"/>
    </row>
    <row r="10" spans="1:9" x14ac:dyDescent="0.25">
      <c r="A10" s="22"/>
      <c r="B10" s="19"/>
      <c r="C10" s="35">
        <v>44221</v>
      </c>
      <c r="D10" s="39"/>
      <c r="E10" s="38"/>
      <c r="F10" s="37">
        <v>15</v>
      </c>
    </row>
    <row r="11" spans="1:9" x14ac:dyDescent="0.25">
      <c r="A11" s="19"/>
      <c r="B11" s="19" t="s">
        <v>45</v>
      </c>
      <c r="C11" s="35">
        <v>44235</v>
      </c>
      <c r="D11" s="40"/>
      <c r="E11" s="37">
        <v>10</v>
      </c>
      <c r="F11" s="38"/>
    </row>
    <row r="12" spans="1:9" x14ac:dyDescent="0.25">
      <c r="A12" s="22"/>
      <c r="B12" s="19"/>
      <c r="C12" s="35">
        <v>44263</v>
      </c>
      <c r="D12" s="40"/>
      <c r="E12" s="37"/>
      <c r="F12" s="37">
        <v>20</v>
      </c>
    </row>
    <row r="13" spans="1:9" x14ac:dyDescent="0.25">
      <c r="A13" s="19"/>
      <c r="B13" s="19"/>
      <c r="C13" s="35">
        <v>44273</v>
      </c>
      <c r="D13" s="40"/>
      <c r="E13" s="37">
        <v>8</v>
      </c>
      <c r="F13" s="37"/>
    </row>
    <row r="14" spans="1:9" x14ac:dyDescent="0.25">
      <c r="A14" s="22"/>
      <c r="B14" s="19"/>
      <c r="C14" s="41">
        <v>44287</v>
      </c>
      <c r="D14" s="40"/>
      <c r="E14" s="37"/>
      <c r="F14" s="37">
        <v>10</v>
      </c>
      <c r="I14" s="18"/>
    </row>
    <row r="15" spans="1:9" x14ac:dyDescent="0.25">
      <c r="A15" s="22"/>
      <c r="B15" s="19"/>
      <c r="C15" s="41">
        <v>44294</v>
      </c>
      <c r="D15" s="40"/>
      <c r="E15" s="37">
        <v>4</v>
      </c>
      <c r="F15" s="37"/>
    </row>
    <row r="16" spans="1:9" x14ac:dyDescent="0.25">
      <c r="A16" s="22"/>
      <c r="B16" s="19"/>
      <c r="C16" s="41">
        <v>44301</v>
      </c>
      <c r="D16" s="40"/>
      <c r="E16" s="37"/>
      <c r="F16" s="37">
        <v>5</v>
      </c>
    </row>
    <row r="17" spans="1:6" x14ac:dyDescent="0.25">
      <c r="A17" s="22"/>
      <c r="B17" s="19"/>
      <c r="C17" s="41">
        <v>44307</v>
      </c>
      <c r="D17" s="40" t="s">
        <v>20</v>
      </c>
      <c r="E17" s="37">
        <v>4</v>
      </c>
      <c r="F17" s="37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36</v>
      </c>
      <c r="F21" s="9">
        <v>50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Dekpol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44331</v>
      </c>
      <c r="D30" s="32" t="s">
        <v>6</v>
      </c>
      <c r="E30" s="33"/>
      <c r="F30" s="34"/>
    </row>
    <row r="31" spans="1:6" x14ac:dyDescent="0.25">
      <c r="C31" s="35">
        <v>44335</v>
      </c>
      <c r="D31" s="36" t="s">
        <v>20</v>
      </c>
      <c r="E31" s="37">
        <v>3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9" t="s">
        <v>8</v>
      </c>
      <c r="D33" s="9"/>
      <c r="E33" s="126">
        <v>3</v>
      </c>
      <c r="F33" s="126"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  <row r="37" spans="1:6" ht="26.25" x14ac:dyDescent="0.4">
      <c r="A37" s="15"/>
      <c r="C37" s="2" t="str">
        <f>$C$2</f>
        <v>Dekpol S.A.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44355</v>
      </c>
      <c r="D42" s="32" t="s">
        <v>6</v>
      </c>
      <c r="E42" s="33"/>
      <c r="F42" s="34"/>
    </row>
    <row r="43" spans="1:6" x14ac:dyDescent="0.25">
      <c r="C43" s="35">
        <v>44361</v>
      </c>
      <c r="D43" s="36" t="s">
        <v>20</v>
      </c>
      <c r="E43" s="37">
        <v>4</v>
      </c>
      <c r="F43" s="38"/>
    </row>
    <row r="44" spans="1:6" x14ac:dyDescent="0.25">
      <c r="C44" s="41"/>
      <c r="D44" s="40"/>
      <c r="E44" s="38"/>
      <c r="F44" s="37">
        <v>0</v>
      </c>
    </row>
    <row r="45" spans="1:6" x14ac:dyDescent="0.25">
      <c r="C45" s="9" t="s">
        <v>8</v>
      </c>
      <c r="D45" s="9"/>
      <c r="E45" s="126">
        <v>4</v>
      </c>
      <c r="F45" s="126">
        <v>0</v>
      </c>
    </row>
    <row r="48" spans="1:6" ht="39" customHeight="1" x14ac:dyDescent="0.25">
      <c r="A48" s="19"/>
      <c r="B48" s="19"/>
      <c r="C48" s="4"/>
      <c r="D48" s="4"/>
      <c r="E48" s="4"/>
      <c r="F48" s="4"/>
    </row>
    <row r="49" spans="1:6" ht="26.25" x14ac:dyDescent="0.4">
      <c r="A49" s="15"/>
      <c r="C49" s="2" t="str">
        <f>$C$2</f>
        <v>Dekpol S.A.</v>
      </c>
    </row>
    <row r="50" spans="1:6" x14ac:dyDescent="0.25">
      <c r="B50" s="124" t="s">
        <v>109</v>
      </c>
      <c r="C50" s="13" t="s">
        <v>28</v>
      </c>
    </row>
    <row r="51" spans="1:6" ht="15.75" thickBot="1" x14ac:dyDescent="0.3"/>
    <row r="52" spans="1:6" ht="35.25" customHeight="1" x14ac:dyDescent="0.25">
      <c r="C52" s="319" t="s">
        <v>2</v>
      </c>
      <c r="D52" s="29"/>
      <c r="E52" s="29" t="s">
        <v>3</v>
      </c>
      <c r="F52" s="29" t="s">
        <v>4</v>
      </c>
    </row>
    <row r="53" spans="1:6" ht="15.75" thickBot="1" x14ac:dyDescent="0.3">
      <c r="C53" s="320"/>
      <c r="D53" s="30"/>
      <c r="E53" s="321" t="s">
        <v>9</v>
      </c>
      <c r="F53" s="321"/>
    </row>
    <row r="54" spans="1:6" x14ac:dyDescent="0.25">
      <c r="C54" s="31">
        <v>44467</v>
      </c>
      <c r="D54" s="32" t="s">
        <v>6</v>
      </c>
      <c r="E54" s="33"/>
      <c r="F54" s="34"/>
    </row>
    <row r="55" spans="1:6" x14ac:dyDescent="0.25">
      <c r="C55" s="35">
        <v>44470</v>
      </c>
      <c r="D55" s="36"/>
      <c r="E55" s="37">
        <v>3</v>
      </c>
      <c r="F55" s="38"/>
    </row>
    <row r="56" spans="1:6" x14ac:dyDescent="0.25">
      <c r="C56" s="41"/>
      <c r="D56" s="40"/>
      <c r="E56" s="38"/>
      <c r="F56" s="37">
        <v>0</v>
      </c>
    </row>
    <row r="57" spans="1:6" x14ac:dyDescent="0.25">
      <c r="C57" s="9" t="s">
        <v>8</v>
      </c>
      <c r="D57" s="9"/>
      <c r="E57" s="126">
        <v>3</v>
      </c>
      <c r="F57" s="126">
        <v>0</v>
      </c>
    </row>
    <row r="60" spans="1:6" ht="39" customHeight="1" x14ac:dyDescent="0.25">
      <c r="A60" s="19"/>
      <c r="B60" s="19"/>
      <c r="C60" s="4"/>
      <c r="D60" s="4"/>
      <c r="E60" s="4"/>
      <c r="F60" s="4"/>
    </row>
    <row r="61" spans="1:6" ht="26.25" x14ac:dyDescent="0.4">
      <c r="A61" s="15"/>
      <c r="C61" s="2" t="str">
        <f>$C$2</f>
        <v>Dekpol S.A.</v>
      </c>
    </row>
    <row r="62" spans="1:6" x14ac:dyDescent="0.25">
      <c r="B62" s="124" t="s">
        <v>109</v>
      </c>
      <c r="C62" s="13" t="s">
        <v>29</v>
      </c>
    </row>
    <row r="63" spans="1:6" ht="15.75" thickBot="1" x14ac:dyDescent="0.3"/>
    <row r="64" spans="1:6" ht="35.25" customHeight="1" x14ac:dyDescent="0.25">
      <c r="C64" s="319" t="s">
        <v>2</v>
      </c>
      <c r="D64" s="29"/>
      <c r="E64" s="29" t="s">
        <v>3</v>
      </c>
      <c r="F64" s="29" t="s">
        <v>4</v>
      </c>
    </row>
    <row r="65" spans="2:6" ht="15.75" thickBot="1" x14ac:dyDescent="0.3">
      <c r="C65" s="320"/>
      <c r="D65" s="30"/>
      <c r="E65" s="321" t="s">
        <v>9</v>
      </c>
      <c r="F65" s="321"/>
    </row>
    <row r="66" spans="2:6" x14ac:dyDescent="0.25">
      <c r="C66" s="31">
        <v>44526</v>
      </c>
      <c r="D66" s="32" t="s">
        <v>6</v>
      </c>
      <c r="E66" s="33"/>
      <c r="F66" s="34"/>
    </row>
    <row r="67" spans="2:6" x14ac:dyDescent="0.25">
      <c r="C67" s="35">
        <v>44532</v>
      </c>
      <c r="D67" s="36"/>
      <c r="E67" s="37">
        <v>4</v>
      </c>
      <c r="F67" s="38"/>
    </row>
    <row r="68" spans="2:6" x14ac:dyDescent="0.25">
      <c r="C68" s="35">
        <v>44533</v>
      </c>
      <c r="D68" s="36"/>
      <c r="E68" s="37"/>
      <c r="F68" s="38">
        <v>1</v>
      </c>
    </row>
    <row r="69" spans="2:6" x14ac:dyDescent="0.25">
      <c r="C69" s="41">
        <v>44538</v>
      </c>
      <c r="D69" s="40" t="s">
        <v>20</v>
      </c>
      <c r="E69" s="38">
        <v>3</v>
      </c>
      <c r="F69" s="37"/>
    </row>
    <row r="70" spans="2:6" x14ac:dyDescent="0.25">
      <c r="C70" s="9" t="s">
        <v>8</v>
      </c>
      <c r="D70" s="9"/>
      <c r="E70" s="126">
        <f>SUM(E66:E69)</f>
        <v>7</v>
      </c>
      <c r="F70" s="126">
        <f>SUM(F66:F69)</f>
        <v>1</v>
      </c>
    </row>
    <row r="73" spans="2:6" x14ac:dyDescent="0.25">
      <c r="B73" s="19"/>
      <c r="C73" s="4"/>
      <c r="D73" s="4"/>
      <c r="E73" s="4"/>
      <c r="F73" s="4"/>
    </row>
    <row r="74" spans="2:6" ht="21" x14ac:dyDescent="0.35">
      <c r="C74" s="2" t="str">
        <f>$C$2</f>
        <v>Dekpol S.A.</v>
      </c>
    </row>
    <row r="75" spans="2:6" x14ac:dyDescent="0.25">
      <c r="B75" s="124" t="s">
        <v>109</v>
      </c>
      <c r="C75" s="13" t="s">
        <v>123</v>
      </c>
    </row>
    <row r="76" spans="2:6" ht="15.75" thickBot="1" x14ac:dyDescent="0.3"/>
    <row r="77" spans="2:6" ht="30" x14ac:dyDescent="0.25">
      <c r="C77" s="319" t="s">
        <v>2</v>
      </c>
      <c r="D77" s="29"/>
      <c r="E77" s="29" t="s">
        <v>3</v>
      </c>
      <c r="F77" s="29" t="s">
        <v>4</v>
      </c>
    </row>
    <row r="78" spans="2:6" ht="15.75" thickBot="1" x14ac:dyDescent="0.3">
      <c r="C78" s="320"/>
      <c r="D78" s="30"/>
      <c r="E78" s="321" t="s">
        <v>9</v>
      </c>
      <c r="F78" s="321"/>
    </row>
    <row r="79" spans="2:6" x14ac:dyDescent="0.25">
      <c r="C79" s="31">
        <v>44636</v>
      </c>
      <c r="D79" s="32" t="s">
        <v>6</v>
      </c>
      <c r="E79" s="33"/>
      <c r="F79" s="34"/>
    </row>
    <row r="80" spans="2:6" x14ac:dyDescent="0.25">
      <c r="C80" s="35">
        <v>44637</v>
      </c>
      <c r="D80" s="36"/>
      <c r="E80" s="37"/>
      <c r="F80" s="38">
        <v>1</v>
      </c>
    </row>
    <row r="81" spans="3:6" x14ac:dyDescent="0.25">
      <c r="C81" s="35">
        <v>44638</v>
      </c>
      <c r="D81" s="36"/>
      <c r="E81" s="37">
        <v>1</v>
      </c>
      <c r="F81" s="38"/>
    </row>
    <row r="82" spans="3:6" x14ac:dyDescent="0.25">
      <c r="C82" s="9" t="s">
        <v>8</v>
      </c>
      <c r="D82" s="9"/>
      <c r="E82" s="126">
        <f>SUM(E79:E81)</f>
        <v>1</v>
      </c>
      <c r="F82" s="126">
        <f>SUM(F79:F81)</f>
        <v>1</v>
      </c>
    </row>
  </sheetData>
  <mergeCells count="12">
    <mergeCell ref="C6:C7"/>
    <mergeCell ref="E7:F7"/>
    <mergeCell ref="C28:C29"/>
    <mergeCell ref="E29:F29"/>
    <mergeCell ref="C40:C41"/>
    <mergeCell ref="E41:F41"/>
    <mergeCell ref="C77:C78"/>
    <mergeCell ref="E78:F78"/>
    <mergeCell ref="C52:C53"/>
    <mergeCell ref="E53:F53"/>
    <mergeCell ref="C64:C65"/>
    <mergeCell ref="E65:F65"/>
  </mergeCells>
  <conditionalFormatting sqref="C84:C1048576 C1:C72">
    <cfRule type="top10" dxfId="97" priority="15" rank="1"/>
  </conditionalFormatting>
  <conditionalFormatting sqref="C73:C83">
    <cfRule type="top10" dxfId="96" priority="57" rank="1"/>
  </conditionalFormatting>
  <conditionalFormatting sqref="D1">
    <cfRule type="top10" dxfId="95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9B00-000000000000}">
          <x14:formula1>
            <xm:f>Zdarzenia!$A$2:$A$7</xm:f>
          </x14:formula1>
          <xm:sqref>D2:D32 D34:D44 D46:D56 D58:D69 D71:D81 D83:D1048576</xm:sqref>
        </x14:dataValidation>
        <x14:dataValidation type="list" allowBlank="1" showInputMessage="1" showErrorMessage="1" xr:uid="{00000000-0002-0000-9B00-000001000000}">
          <x14:formula1>
            <xm:f>Zdarzenia!$A$13:$A$17</xm:f>
          </x14:formula1>
          <xm:sqref>B3 B26 B38 B50 B62 B75</xm:sqref>
        </x14:dataValidation>
        <x14:dataValidation type="list" allowBlank="1" showInputMessage="1" showErrorMessage="1" xr:uid="{00000000-0002-0000-9B00-000002000000}">
          <x14:formula1>
            <xm:f>Zdarzenia!$A$2:$A$4</xm:f>
          </x14:formula1>
          <xm:sqref>D33 D45 D57 D70 D82</xm:sqref>
        </x14:dataValidation>
      </x14:dataValidations>
    </ext>
  </extLst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sheetPr codeName="Arkusz34"/>
  <dimension ref="A1:I119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93</v>
      </c>
      <c r="D2" s="2"/>
      <c r="F2" s="3"/>
    </row>
    <row r="3" spans="1:9" x14ac:dyDescent="0.25">
      <c r="B3" s="124" t="s">
        <v>109</v>
      </c>
      <c r="C3" s="13" t="s">
        <v>94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44148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44162</v>
      </c>
      <c r="D9" s="36"/>
      <c r="E9" s="37">
        <v>10</v>
      </c>
      <c r="F9" s="38"/>
    </row>
    <row r="10" spans="1:9" x14ac:dyDescent="0.25">
      <c r="A10" s="22"/>
      <c r="B10" s="19"/>
      <c r="C10" s="35">
        <v>44177</v>
      </c>
      <c r="D10" s="39"/>
      <c r="E10" s="37"/>
      <c r="F10" s="118">
        <v>10</v>
      </c>
    </row>
    <row r="11" spans="1:9" x14ac:dyDescent="0.25">
      <c r="A11" s="19"/>
      <c r="B11" s="19"/>
      <c r="C11" s="35">
        <v>44187</v>
      </c>
      <c r="D11" s="40"/>
      <c r="E11" s="37">
        <v>7</v>
      </c>
      <c r="F11" s="118"/>
    </row>
    <row r="12" spans="1:9" x14ac:dyDescent="0.25">
      <c r="A12" s="22"/>
      <c r="B12" s="19"/>
      <c r="C12" s="35">
        <v>44201</v>
      </c>
      <c r="D12" s="40"/>
      <c r="E12" s="37"/>
      <c r="F12" s="118">
        <v>8</v>
      </c>
    </row>
    <row r="13" spans="1:9" x14ac:dyDescent="0.25">
      <c r="A13" s="19"/>
      <c r="B13" s="19"/>
      <c r="C13" s="35">
        <v>44215</v>
      </c>
      <c r="D13" s="40"/>
      <c r="E13" s="37">
        <v>9</v>
      </c>
      <c r="F13" s="118"/>
    </row>
    <row r="14" spans="1:9" x14ac:dyDescent="0.25">
      <c r="A14" s="22"/>
      <c r="B14" s="19"/>
      <c r="C14" s="41">
        <v>44218</v>
      </c>
      <c r="D14" s="40"/>
      <c r="E14" s="37"/>
      <c r="F14" s="118">
        <v>3</v>
      </c>
      <c r="I14" s="18"/>
    </row>
    <row r="15" spans="1:9" x14ac:dyDescent="0.25">
      <c r="A15" s="22"/>
      <c r="B15" s="19"/>
      <c r="C15" s="41">
        <v>44222</v>
      </c>
      <c r="D15" s="40"/>
      <c r="E15" s="37">
        <v>2</v>
      </c>
      <c r="F15" s="118"/>
    </row>
    <row r="16" spans="1:9" x14ac:dyDescent="0.25">
      <c r="A16" s="22"/>
      <c r="B16" s="19"/>
      <c r="C16" s="41">
        <v>44222</v>
      </c>
      <c r="D16" s="40"/>
      <c r="E16" s="37"/>
      <c r="F16" s="118">
        <v>0</v>
      </c>
    </row>
    <row r="17" spans="1:6" x14ac:dyDescent="0.25">
      <c r="A17" s="22"/>
      <c r="B17" s="19"/>
      <c r="C17" s="41">
        <v>44231</v>
      </c>
      <c r="D17" s="40"/>
      <c r="E17" s="37">
        <v>7</v>
      </c>
      <c r="F17" s="118"/>
    </row>
    <row r="18" spans="1:6" x14ac:dyDescent="0.25">
      <c r="A18" s="22"/>
      <c r="B18" s="19"/>
      <c r="C18" s="41">
        <v>44238</v>
      </c>
      <c r="D18" s="40"/>
      <c r="E18" s="37"/>
      <c r="F18" s="118">
        <v>5</v>
      </c>
    </row>
    <row r="19" spans="1:6" x14ac:dyDescent="0.25">
      <c r="A19" s="19"/>
      <c r="B19" s="23"/>
      <c r="C19" s="135">
        <v>44239</v>
      </c>
      <c r="D19" s="40" t="s">
        <v>20</v>
      </c>
      <c r="E19" s="37">
        <v>1</v>
      </c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36</v>
      </c>
      <c r="F21" s="9">
        <v>26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Pekao Bank Hipoteczny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44244</v>
      </c>
      <c r="D30" s="32" t="s">
        <v>6</v>
      </c>
      <c r="E30" s="33"/>
      <c r="F30" s="34"/>
    </row>
    <row r="31" spans="1:6" x14ac:dyDescent="0.25">
      <c r="C31" s="35">
        <v>44249</v>
      </c>
      <c r="D31" s="36"/>
      <c r="E31" s="37">
        <v>3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9" t="s">
        <v>8</v>
      </c>
      <c r="D33" s="9"/>
      <c r="E33" s="126">
        <v>3</v>
      </c>
      <c r="F33" s="126"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  <row r="37" spans="1:6" ht="26.25" x14ac:dyDescent="0.4">
      <c r="A37" s="15"/>
      <c r="C37" s="2" t="str">
        <f>$C$2</f>
        <v>Pekao Bank Hipoteczny S.A.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44252</v>
      </c>
      <c r="D42" s="32" t="s">
        <v>6</v>
      </c>
      <c r="E42" s="33"/>
      <c r="F42" s="34"/>
    </row>
    <row r="43" spans="1:6" x14ac:dyDescent="0.25">
      <c r="C43" s="35">
        <v>44259</v>
      </c>
      <c r="D43" s="36"/>
      <c r="E43" s="37">
        <v>5</v>
      </c>
      <c r="F43" s="38"/>
    </row>
    <row r="44" spans="1:6" x14ac:dyDescent="0.25">
      <c r="C44" s="41">
        <v>44260</v>
      </c>
      <c r="D44" s="40"/>
      <c r="E44" s="37"/>
      <c r="F44" s="37">
        <v>1</v>
      </c>
    </row>
    <row r="45" spans="1:6" x14ac:dyDescent="0.25">
      <c r="C45" s="41">
        <v>44264</v>
      </c>
      <c r="D45" s="40"/>
      <c r="E45" s="37">
        <v>2</v>
      </c>
      <c r="F45" s="37"/>
    </row>
    <row r="46" spans="1:6" x14ac:dyDescent="0.25">
      <c r="C46" s="9" t="s">
        <v>8</v>
      </c>
      <c r="D46" s="9"/>
      <c r="E46" s="126">
        <v>7</v>
      </c>
      <c r="F46" s="126">
        <v>1</v>
      </c>
    </row>
    <row r="49" spans="1:6" ht="39" customHeight="1" x14ac:dyDescent="0.25">
      <c r="A49" s="19"/>
      <c r="B49" s="19"/>
      <c r="C49" s="4"/>
      <c r="D49" s="4"/>
      <c r="E49" s="4"/>
      <c r="F49" s="4"/>
    </row>
    <row r="50" spans="1:6" ht="26.25" x14ac:dyDescent="0.4">
      <c r="A50" s="15"/>
      <c r="C50" s="2" t="str">
        <f>$C$2</f>
        <v>Pekao Bank Hipoteczny S.A.</v>
      </c>
    </row>
    <row r="51" spans="1:6" x14ac:dyDescent="0.25">
      <c r="B51" s="124" t="s">
        <v>109</v>
      </c>
      <c r="C51" s="13" t="s">
        <v>28</v>
      </c>
    </row>
    <row r="52" spans="1:6" ht="15.75" thickBot="1" x14ac:dyDescent="0.3"/>
    <row r="53" spans="1:6" ht="35.25" customHeight="1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1">
        <v>44407</v>
      </c>
      <c r="D55" s="32" t="s">
        <v>6</v>
      </c>
      <c r="E55" s="33"/>
      <c r="F55" s="34"/>
    </row>
    <row r="56" spans="1:6" x14ac:dyDescent="0.25">
      <c r="C56" s="35">
        <v>44411</v>
      </c>
      <c r="D56" s="36"/>
      <c r="E56" s="37">
        <v>2</v>
      </c>
      <c r="F56" s="38"/>
    </row>
    <row r="57" spans="1:6" x14ac:dyDescent="0.25">
      <c r="C57" s="41">
        <v>44412</v>
      </c>
      <c r="D57" s="40"/>
      <c r="E57" s="37"/>
      <c r="F57" s="37">
        <v>1</v>
      </c>
    </row>
    <row r="58" spans="1:6" x14ac:dyDescent="0.25">
      <c r="C58" s="41">
        <v>44414</v>
      </c>
      <c r="D58" s="40"/>
      <c r="E58" s="37">
        <v>2</v>
      </c>
      <c r="F58" s="37"/>
    </row>
    <row r="59" spans="1:6" x14ac:dyDescent="0.25">
      <c r="C59" s="9" t="s">
        <v>8</v>
      </c>
      <c r="D59" s="9"/>
      <c r="E59" s="126">
        <v>4</v>
      </c>
      <c r="F59" s="126">
        <v>1</v>
      </c>
    </row>
    <row r="61" spans="1:6" ht="39" customHeight="1" x14ac:dyDescent="0.25">
      <c r="A61" s="19"/>
      <c r="B61" s="19"/>
      <c r="C61" s="4"/>
      <c r="D61" s="4"/>
      <c r="E61" s="4"/>
      <c r="F61" s="4"/>
    </row>
    <row r="62" spans="1:6" ht="26.25" x14ac:dyDescent="0.4">
      <c r="A62" s="15"/>
      <c r="C62" s="2" t="str">
        <f>$C$2</f>
        <v>Pekao Bank Hipoteczny S.A.</v>
      </c>
    </row>
    <row r="63" spans="1:6" x14ac:dyDescent="0.25">
      <c r="B63" s="124" t="s">
        <v>109</v>
      </c>
      <c r="C63" s="13" t="s">
        <v>29</v>
      </c>
    </row>
    <row r="64" spans="1:6" ht="15.75" thickBot="1" x14ac:dyDescent="0.3"/>
    <row r="65" spans="2:6" ht="35.25" customHeight="1" x14ac:dyDescent="0.25">
      <c r="C65" s="319" t="s">
        <v>2</v>
      </c>
      <c r="D65" s="29"/>
      <c r="E65" s="29" t="s">
        <v>3</v>
      </c>
      <c r="F65" s="29" t="s">
        <v>4</v>
      </c>
    </row>
    <row r="66" spans="2:6" ht="15.75" thickBot="1" x14ac:dyDescent="0.3">
      <c r="C66" s="320"/>
      <c r="D66" s="30"/>
      <c r="E66" s="321" t="s">
        <v>9</v>
      </c>
      <c r="F66" s="321"/>
    </row>
    <row r="67" spans="2:6" x14ac:dyDescent="0.25">
      <c r="C67" s="31">
        <v>44466</v>
      </c>
      <c r="D67" s="32" t="s">
        <v>6</v>
      </c>
      <c r="E67" s="33"/>
      <c r="F67" s="34"/>
    </row>
    <row r="68" spans="2:6" x14ac:dyDescent="0.25">
      <c r="C68" s="35">
        <v>44470</v>
      </c>
      <c r="D68" s="36"/>
      <c r="E68" s="37">
        <v>4</v>
      </c>
      <c r="F68" s="38"/>
    </row>
    <row r="69" spans="2:6" x14ac:dyDescent="0.25">
      <c r="C69" s="35">
        <v>44473</v>
      </c>
      <c r="D69" s="36"/>
      <c r="E69" s="37"/>
      <c r="F69" s="38">
        <v>1</v>
      </c>
    </row>
    <row r="70" spans="2:6" x14ac:dyDescent="0.25">
      <c r="C70" s="41">
        <v>44474</v>
      </c>
      <c r="D70" s="40"/>
      <c r="E70" s="38">
        <v>1</v>
      </c>
      <c r="F70" s="37"/>
    </row>
    <row r="71" spans="2:6" x14ac:dyDescent="0.25">
      <c r="C71" s="9" t="s">
        <v>8</v>
      </c>
      <c r="D71" s="9"/>
      <c r="E71" s="126">
        <v>5</v>
      </c>
      <c r="F71" s="126">
        <v>1</v>
      </c>
    </row>
    <row r="76" spans="2:6" ht="21" x14ac:dyDescent="0.35">
      <c r="C76" s="2" t="str">
        <f>$C$2</f>
        <v>Pekao Bank Hipoteczny S.A.</v>
      </c>
    </row>
    <row r="77" spans="2:6" x14ac:dyDescent="0.25">
      <c r="B77" s="124" t="s">
        <v>109</v>
      </c>
      <c r="C77" s="13" t="s">
        <v>123</v>
      </c>
    </row>
    <row r="78" spans="2:6" ht="15.75" thickBot="1" x14ac:dyDescent="0.3"/>
    <row r="79" spans="2:6" ht="30" x14ac:dyDescent="0.25">
      <c r="C79" s="319" t="s">
        <v>2</v>
      </c>
      <c r="D79" s="29"/>
      <c r="E79" s="29" t="s">
        <v>3</v>
      </c>
      <c r="F79" s="29" t="s">
        <v>4</v>
      </c>
    </row>
    <row r="80" spans="2:6" ht="15.75" thickBot="1" x14ac:dyDescent="0.3">
      <c r="C80" s="320"/>
      <c r="D80" s="30"/>
      <c r="E80" s="321" t="s">
        <v>9</v>
      </c>
      <c r="F80" s="321"/>
    </row>
    <row r="81" spans="2:6" ht="15.75" thickBot="1" x14ac:dyDescent="0.3">
      <c r="C81" s="31">
        <v>44504</v>
      </c>
      <c r="D81" s="32" t="s">
        <v>6</v>
      </c>
      <c r="E81" s="33"/>
      <c r="F81" s="34"/>
    </row>
    <row r="82" spans="2:6" x14ac:dyDescent="0.25">
      <c r="C82" s="31">
        <v>44508</v>
      </c>
      <c r="D82" s="36"/>
      <c r="E82" s="37">
        <v>2</v>
      </c>
      <c r="F82" s="38"/>
    </row>
    <row r="83" spans="2:6" x14ac:dyDescent="0.25">
      <c r="C83" s="9" t="s">
        <v>8</v>
      </c>
      <c r="D83" s="9"/>
      <c r="E83" s="126">
        <v>2</v>
      </c>
      <c r="F83" s="126">
        <v>0</v>
      </c>
    </row>
    <row r="88" spans="2:6" ht="21" x14ac:dyDescent="0.35">
      <c r="C88" s="2" t="str">
        <f>$C$2</f>
        <v>Pekao Bank Hipoteczny S.A.</v>
      </c>
    </row>
    <row r="89" spans="2:6" x14ac:dyDescent="0.25">
      <c r="B89" s="124" t="s">
        <v>109</v>
      </c>
      <c r="C89" s="13" t="s">
        <v>133</v>
      </c>
    </row>
    <row r="90" spans="2:6" ht="15.75" thickBot="1" x14ac:dyDescent="0.3"/>
    <row r="91" spans="2:6" ht="30" x14ac:dyDescent="0.25">
      <c r="C91" s="319" t="s">
        <v>2</v>
      </c>
      <c r="D91" s="29"/>
      <c r="E91" s="29" t="s">
        <v>3</v>
      </c>
      <c r="F91" s="29" t="s">
        <v>4</v>
      </c>
    </row>
    <row r="92" spans="2:6" ht="15.75" thickBot="1" x14ac:dyDescent="0.3">
      <c r="C92" s="320"/>
      <c r="D92" s="30"/>
      <c r="E92" s="321" t="s">
        <v>9</v>
      </c>
      <c r="F92" s="321"/>
    </row>
    <row r="93" spans="2:6" ht="15.75" thickBot="1" x14ac:dyDescent="0.3">
      <c r="C93" s="31">
        <v>44515</v>
      </c>
      <c r="D93" s="32" t="s">
        <v>6</v>
      </c>
      <c r="E93" s="33"/>
      <c r="F93" s="34"/>
    </row>
    <row r="94" spans="2:6" x14ac:dyDescent="0.25">
      <c r="C94" s="31">
        <v>44517</v>
      </c>
      <c r="D94" s="36"/>
      <c r="E94" s="37">
        <v>2</v>
      </c>
      <c r="F94" s="38"/>
    </row>
    <row r="95" spans="2:6" x14ac:dyDescent="0.25">
      <c r="C95" s="9" t="s">
        <v>8</v>
      </c>
      <c r="D95" s="9"/>
      <c r="E95" s="126">
        <v>2</v>
      </c>
      <c r="F95" s="126">
        <v>0</v>
      </c>
    </row>
    <row r="100" spans="2:6" ht="21" x14ac:dyDescent="0.35">
      <c r="C100" s="2" t="str">
        <f>$C$2</f>
        <v>Pekao Bank Hipoteczny S.A.</v>
      </c>
    </row>
    <row r="101" spans="2:6" x14ac:dyDescent="0.25">
      <c r="B101" s="124" t="s">
        <v>109</v>
      </c>
      <c r="C101" s="13" t="s">
        <v>186</v>
      </c>
    </row>
    <row r="102" spans="2:6" ht="15.75" thickBot="1" x14ac:dyDescent="0.3"/>
    <row r="103" spans="2:6" ht="30" x14ac:dyDescent="0.25">
      <c r="C103" s="319" t="s">
        <v>2</v>
      </c>
      <c r="D103" s="29"/>
      <c r="E103" s="29" t="s">
        <v>3</v>
      </c>
      <c r="F103" s="29" t="s">
        <v>4</v>
      </c>
    </row>
    <row r="104" spans="2:6" ht="15.75" thickBot="1" x14ac:dyDescent="0.3">
      <c r="C104" s="320"/>
      <c r="D104" s="30"/>
      <c r="E104" s="321" t="s">
        <v>9</v>
      </c>
      <c r="F104" s="321"/>
    </row>
    <row r="105" spans="2:6" ht="15.75" thickBot="1" x14ac:dyDescent="0.3">
      <c r="C105" s="31">
        <v>44526</v>
      </c>
      <c r="D105" s="32" t="s">
        <v>6</v>
      </c>
      <c r="E105" s="33"/>
      <c r="F105" s="34"/>
    </row>
    <row r="106" spans="2:6" x14ac:dyDescent="0.25">
      <c r="C106" s="31">
        <v>44529</v>
      </c>
      <c r="D106" s="36"/>
      <c r="E106" s="37">
        <v>1</v>
      </c>
      <c r="F106" s="38"/>
    </row>
    <row r="107" spans="2:6" x14ac:dyDescent="0.25">
      <c r="C107" s="9" t="s">
        <v>8</v>
      </c>
      <c r="D107" s="9"/>
      <c r="E107" s="126">
        <v>1</v>
      </c>
      <c r="F107" s="126">
        <v>0</v>
      </c>
    </row>
    <row r="112" spans="2:6" ht="21" x14ac:dyDescent="0.35">
      <c r="C112" s="2" t="str">
        <f>$C$2</f>
        <v>Pekao Bank Hipoteczny S.A.</v>
      </c>
    </row>
    <row r="113" spans="2:6" x14ac:dyDescent="0.25">
      <c r="B113" s="124" t="s">
        <v>109</v>
      </c>
      <c r="C113" s="13" t="s">
        <v>187</v>
      </c>
    </row>
    <row r="114" spans="2:6" ht="15.75" thickBot="1" x14ac:dyDescent="0.3"/>
    <row r="115" spans="2:6" ht="30" x14ac:dyDescent="0.25">
      <c r="C115" s="319" t="s">
        <v>2</v>
      </c>
      <c r="D115" s="29"/>
      <c r="E115" s="29" t="s">
        <v>3</v>
      </c>
      <c r="F115" s="29" t="s">
        <v>4</v>
      </c>
    </row>
    <row r="116" spans="2:6" ht="15.75" thickBot="1" x14ac:dyDescent="0.3">
      <c r="C116" s="320"/>
      <c r="D116" s="30"/>
      <c r="E116" s="321" t="s">
        <v>9</v>
      </c>
      <c r="F116" s="321"/>
    </row>
    <row r="117" spans="2:6" ht="15.75" thickBot="1" x14ac:dyDescent="0.3">
      <c r="C117" s="31">
        <v>44592</v>
      </c>
      <c r="D117" s="32" t="s">
        <v>6</v>
      </c>
      <c r="E117" s="33"/>
      <c r="F117" s="34"/>
    </row>
    <row r="118" spans="2:6" x14ac:dyDescent="0.25">
      <c r="C118" s="31">
        <v>44594</v>
      </c>
      <c r="D118" s="36"/>
      <c r="E118" s="37">
        <v>2</v>
      </c>
      <c r="F118" s="38"/>
    </row>
    <row r="119" spans="2:6" x14ac:dyDescent="0.25">
      <c r="C119" s="9" t="s">
        <v>8</v>
      </c>
      <c r="D119" s="9"/>
      <c r="E119" s="126">
        <v>2</v>
      </c>
      <c r="F119" s="126">
        <v>0</v>
      </c>
    </row>
  </sheetData>
  <mergeCells count="18">
    <mergeCell ref="C79:C80"/>
    <mergeCell ref="E80:F80"/>
    <mergeCell ref="C53:C54"/>
    <mergeCell ref="E54:F54"/>
    <mergeCell ref="C65:C66"/>
    <mergeCell ref="E66:F66"/>
    <mergeCell ref="C6:C7"/>
    <mergeCell ref="E7:F7"/>
    <mergeCell ref="C28:C29"/>
    <mergeCell ref="E29:F29"/>
    <mergeCell ref="C40:C41"/>
    <mergeCell ref="E41:F41"/>
    <mergeCell ref="C115:C116"/>
    <mergeCell ref="E116:F116"/>
    <mergeCell ref="C103:C104"/>
    <mergeCell ref="E104:F104"/>
    <mergeCell ref="C91:C92"/>
    <mergeCell ref="E92:F92"/>
  </mergeCells>
  <conditionalFormatting sqref="C84:C87 C46:C55 C1:C44 C60:C75 C96:C99 C108:C111 C120:C1048576">
    <cfRule type="top10" dxfId="94" priority="26" rank="1"/>
  </conditionalFormatting>
  <conditionalFormatting sqref="C45">
    <cfRule type="top10" dxfId="93" priority="19" rank="1"/>
  </conditionalFormatting>
  <conditionalFormatting sqref="C59 C56:C57">
    <cfRule type="top10" dxfId="92" priority="16" rank="1"/>
  </conditionalFormatting>
  <conditionalFormatting sqref="C58">
    <cfRule type="top10" dxfId="91" priority="15" rank="1"/>
  </conditionalFormatting>
  <conditionalFormatting sqref="C76:C83">
    <cfRule type="top10" dxfId="90" priority="54" rank="1"/>
  </conditionalFormatting>
  <conditionalFormatting sqref="C88:C95">
    <cfRule type="top10" dxfId="89" priority="7" rank="1"/>
  </conditionalFormatting>
  <conditionalFormatting sqref="C100:C107">
    <cfRule type="top10" dxfId="88" priority="5" rank="1"/>
  </conditionalFormatting>
  <conditionalFormatting sqref="C112:C119">
    <cfRule type="top10" dxfId="87" priority="2" rank="1"/>
  </conditionalFormatting>
  <conditionalFormatting sqref="D1">
    <cfRule type="top10" dxfId="86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9C00-000000000000}">
          <x14:formula1>
            <xm:f>Zdarzenia!$A$2:$A$7</xm:f>
          </x14:formula1>
          <xm:sqref>D47:D58 D2:D32 D60:D70 D34:D45 D72:D82 D84:D94 D96:D106 D108:D118 D120:D1048576</xm:sqref>
        </x14:dataValidation>
        <x14:dataValidation type="list" allowBlank="1" showInputMessage="1" showErrorMessage="1" xr:uid="{00000000-0002-0000-9C00-000001000000}">
          <x14:formula1>
            <xm:f>Zdarzenia!$A$13:$A$17</xm:f>
          </x14:formula1>
          <xm:sqref>B3 B26 B38 B51 B63 B77 B89 B101 B113</xm:sqref>
        </x14:dataValidation>
        <x14:dataValidation type="list" allowBlank="1" showInputMessage="1" showErrorMessage="1" xr:uid="{00000000-0002-0000-9C00-000002000000}">
          <x14:formula1>
            <xm:f>Zdarzenia!$A$2:$A$4</xm:f>
          </x14:formula1>
          <xm:sqref>D33 D46 D71 D59 D83 D95 D107 D119</xm:sqref>
        </x14:dataValidation>
      </x14:dataValidations>
    </ext>
  </extLst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 codeName="Arkusz32"/>
  <dimension ref="A1:I73"/>
  <sheetViews>
    <sheetView zoomScale="85" zoomScaleNormal="85" zoomScaleSheetLayoutView="160" workbookViewId="0">
      <selection activeCell="K18" sqref="K18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84</v>
      </c>
      <c r="D2" s="2"/>
      <c r="F2" s="3"/>
    </row>
    <row r="3" spans="1:9" x14ac:dyDescent="0.25">
      <c r="B3" s="124" t="s">
        <v>109</v>
      </c>
      <c r="C3" s="13" t="s">
        <v>73</v>
      </c>
      <c r="D3" s="4"/>
    </row>
    <row r="4" spans="1:9" x14ac:dyDescent="0.25">
      <c r="A4" s="19" t="s">
        <v>86</v>
      </c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44113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44127</v>
      </c>
      <c r="D9" s="36"/>
      <c r="E9" s="37">
        <v>10</v>
      </c>
      <c r="F9" s="38"/>
    </row>
    <row r="10" spans="1:9" x14ac:dyDescent="0.25">
      <c r="A10" s="22"/>
      <c r="B10" s="19"/>
      <c r="C10" s="35">
        <v>44141</v>
      </c>
      <c r="D10" s="39"/>
      <c r="E10" s="37"/>
      <c r="F10" s="37">
        <v>10</v>
      </c>
    </row>
    <row r="11" spans="1:9" x14ac:dyDescent="0.25">
      <c r="A11" s="19"/>
      <c r="B11" s="19"/>
      <c r="C11" s="35">
        <v>44158</v>
      </c>
      <c r="D11" s="40"/>
      <c r="E11" s="37">
        <v>10</v>
      </c>
      <c r="F11" s="37"/>
    </row>
    <row r="12" spans="1:9" x14ac:dyDescent="0.25">
      <c r="A12" s="22"/>
      <c r="B12" s="19"/>
      <c r="C12" s="35">
        <v>44172</v>
      </c>
      <c r="D12" s="40"/>
      <c r="E12" s="37"/>
      <c r="F12" s="37">
        <v>10</v>
      </c>
    </row>
    <row r="13" spans="1:9" x14ac:dyDescent="0.25">
      <c r="A13" s="19"/>
      <c r="B13" s="19"/>
      <c r="C13" s="35">
        <v>44183</v>
      </c>
      <c r="D13" s="40"/>
      <c r="E13" s="37">
        <v>9</v>
      </c>
      <c r="F13" s="37"/>
    </row>
    <row r="14" spans="1:9" x14ac:dyDescent="0.25">
      <c r="A14" s="22"/>
      <c r="B14" s="19"/>
      <c r="C14" s="41">
        <v>44196</v>
      </c>
      <c r="D14" s="40"/>
      <c r="E14" s="37"/>
      <c r="F14" s="37">
        <v>8</v>
      </c>
      <c r="I14" s="18"/>
    </row>
    <row r="15" spans="1:9" x14ac:dyDescent="0.25">
      <c r="A15" s="22"/>
      <c r="B15" s="19"/>
      <c r="C15" s="41">
        <v>44208</v>
      </c>
      <c r="D15" s="40"/>
      <c r="E15" s="37">
        <v>6</v>
      </c>
      <c r="F15" s="37"/>
    </row>
    <row r="16" spans="1:9" x14ac:dyDescent="0.25">
      <c r="A16" s="22"/>
      <c r="B16" s="19"/>
      <c r="C16" s="41">
        <v>44222</v>
      </c>
      <c r="D16" s="40"/>
      <c r="E16" s="38"/>
      <c r="F16" s="37">
        <v>10</v>
      </c>
    </row>
    <row r="17" spans="1:6" x14ac:dyDescent="0.25">
      <c r="A17" s="22"/>
      <c r="B17" s="19"/>
      <c r="C17" s="41">
        <v>44235</v>
      </c>
      <c r="D17" s="40"/>
      <c r="E17" s="37">
        <v>9</v>
      </c>
      <c r="F17" s="37"/>
    </row>
    <row r="18" spans="1:6" x14ac:dyDescent="0.25">
      <c r="A18" s="22"/>
      <c r="B18" s="19"/>
      <c r="C18" s="41">
        <v>44238</v>
      </c>
      <c r="D18" s="40"/>
      <c r="E18" s="37"/>
      <c r="F18" s="37">
        <v>3</v>
      </c>
    </row>
    <row r="19" spans="1:6" x14ac:dyDescent="0.25">
      <c r="A19" s="22"/>
      <c r="B19" s="19"/>
      <c r="C19" s="41">
        <v>44242</v>
      </c>
      <c r="D19" s="40"/>
      <c r="E19" s="37">
        <v>2</v>
      </c>
      <c r="F19" s="37"/>
    </row>
    <row r="20" spans="1:6" x14ac:dyDescent="0.25">
      <c r="A20" s="22"/>
      <c r="B20" s="19"/>
      <c r="C20" s="41">
        <v>44257</v>
      </c>
      <c r="D20" s="40"/>
      <c r="E20" s="37"/>
      <c r="F20" s="37">
        <v>11</v>
      </c>
    </row>
    <row r="21" spans="1:6" x14ac:dyDescent="0.25">
      <c r="A21" s="19"/>
      <c r="B21" s="23"/>
      <c r="C21" s="41">
        <v>44266</v>
      </c>
      <c r="D21" s="40" t="s">
        <v>20</v>
      </c>
      <c r="E21" s="37">
        <v>7</v>
      </c>
      <c r="F21" s="38"/>
    </row>
    <row r="22" spans="1:6" x14ac:dyDescent="0.25">
      <c r="A22" s="19"/>
      <c r="B22" s="19"/>
      <c r="D22" s="6"/>
    </row>
    <row r="23" spans="1:6" x14ac:dyDescent="0.25">
      <c r="A23" s="19"/>
      <c r="B23" s="19"/>
      <c r="C23" s="9" t="s">
        <v>8</v>
      </c>
      <c r="D23" s="9"/>
      <c r="E23" s="9">
        <v>53</v>
      </c>
      <c r="F23" s="9">
        <v>52</v>
      </c>
    </row>
    <row r="24" spans="1:6" x14ac:dyDescent="0.25">
      <c r="C24" s="7"/>
      <c r="D24" s="7"/>
      <c r="E24" s="8"/>
      <c r="F24" s="8"/>
    </row>
    <row r="25" spans="1:6" x14ac:dyDescent="0.25">
      <c r="A25" s="17"/>
      <c r="B25" s="17"/>
      <c r="C25" s="5"/>
      <c r="D25" s="5"/>
      <c r="E25" s="5"/>
      <c r="F25" s="5"/>
    </row>
    <row r="26" spans="1:6" ht="39" customHeight="1" x14ac:dyDescent="0.25">
      <c r="A26" s="19"/>
      <c r="B26" s="19"/>
      <c r="C26" s="4"/>
      <c r="D26" s="4"/>
      <c r="E26" s="4"/>
      <c r="F26" s="4"/>
    </row>
    <row r="27" spans="1:6" ht="26.25" x14ac:dyDescent="0.4">
      <c r="A27" s="15" t="s">
        <v>23</v>
      </c>
      <c r="C27" s="2" t="str">
        <f>$C$2</f>
        <v>MCI Capital Alternatywna Spółka Inwestycyjna S.A.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44377</v>
      </c>
      <c r="D32" s="32" t="s">
        <v>6</v>
      </c>
      <c r="E32" s="33"/>
      <c r="F32" s="34"/>
    </row>
    <row r="33" spans="1:6" x14ac:dyDescent="0.25">
      <c r="C33" s="35">
        <v>44382</v>
      </c>
      <c r="D33" s="36"/>
      <c r="E33" s="37">
        <v>3</v>
      </c>
      <c r="F33" s="38"/>
    </row>
    <row r="34" spans="1:6" x14ac:dyDescent="0.25">
      <c r="C34" s="35">
        <v>44386</v>
      </c>
      <c r="D34" s="36"/>
      <c r="E34" s="37"/>
      <c r="F34" s="37">
        <v>4</v>
      </c>
    </row>
    <row r="35" spans="1:6" x14ac:dyDescent="0.25">
      <c r="C35" s="41">
        <v>44392</v>
      </c>
      <c r="D35" s="40" t="s">
        <v>20</v>
      </c>
      <c r="E35" s="37">
        <v>4</v>
      </c>
      <c r="F35" s="37"/>
    </row>
    <row r="36" spans="1:6" x14ac:dyDescent="0.25">
      <c r="C36" s="9" t="s">
        <v>8</v>
      </c>
      <c r="D36" s="9"/>
      <c r="E36" s="126">
        <v>7</v>
      </c>
      <c r="F36" s="126">
        <v>4</v>
      </c>
    </row>
    <row r="39" spans="1:6" ht="39" customHeight="1" x14ac:dyDescent="0.25">
      <c r="A39" s="19"/>
      <c r="B39" s="19"/>
      <c r="C39" s="4"/>
      <c r="D39" s="4"/>
      <c r="E39" s="4"/>
      <c r="F39" s="4"/>
    </row>
    <row r="40" spans="1:6" ht="26.25" x14ac:dyDescent="0.4">
      <c r="A40" s="15"/>
      <c r="C40" s="2" t="str">
        <f>$C$2</f>
        <v>MCI Capital Alternatywna Spółka Inwestycyjna S.A.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5.25" customHeight="1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44462</v>
      </c>
      <c r="D45" s="32" t="s">
        <v>6</v>
      </c>
      <c r="E45" s="33"/>
      <c r="F45" s="34"/>
    </row>
    <row r="46" spans="1:6" x14ac:dyDescent="0.25">
      <c r="C46" s="35">
        <v>44467</v>
      </c>
      <c r="D46" s="36"/>
      <c r="E46" s="37">
        <v>3</v>
      </c>
      <c r="F46" s="38"/>
    </row>
    <row r="47" spans="1:6" x14ac:dyDescent="0.25">
      <c r="C47" s="41">
        <v>44470</v>
      </c>
      <c r="D47" s="40"/>
      <c r="E47" s="38"/>
      <c r="F47" s="37">
        <v>3</v>
      </c>
    </row>
    <row r="48" spans="1:6" x14ac:dyDescent="0.25">
      <c r="C48" s="24">
        <v>44470</v>
      </c>
      <c r="D48" s="25"/>
      <c r="E48" s="37">
        <v>0</v>
      </c>
      <c r="F48" s="38"/>
    </row>
    <row r="49" spans="1:6" x14ac:dyDescent="0.25">
      <c r="C49" s="9" t="s">
        <v>8</v>
      </c>
      <c r="D49" s="9"/>
      <c r="E49" s="126">
        <v>3</v>
      </c>
      <c r="F49" s="126">
        <v>3</v>
      </c>
    </row>
    <row r="52" spans="1:6" ht="39" customHeight="1" x14ac:dyDescent="0.25">
      <c r="A52" s="19"/>
      <c r="B52" s="19"/>
      <c r="C52" s="4"/>
      <c r="D52" s="4"/>
      <c r="E52" s="4"/>
      <c r="F52" s="4"/>
    </row>
    <row r="53" spans="1:6" ht="26.25" x14ac:dyDescent="0.4">
      <c r="A53" s="15"/>
      <c r="C53" s="2" t="str">
        <f>$C$2</f>
        <v>MCI Capital Alternatywna Spółka Inwestycyjna S.A.</v>
      </c>
    </row>
    <row r="54" spans="1:6" x14ac:dyDescent="0.25">
      <c r="B54" s="124" t="s">
        <v>108</v>
      </c>
      <c r="C54" s="13" t="s">
        <v>28</v>
      </c>
    </row>
    <row r="55" spans="1:6" ht="15.75" thickBot="1" x14ac:dyDescent="0.3"/>
    <row r="56" spans="1:6" ht="35.25" customHeight="1" x14ac:dyDescent="0.25">
      <c r="C56" s="319" t="s">
        <v>2</v>
      </c>
      <c r="D56" s="29"/>
      <c r="E56" s="29" t="s">
        <v>3</v>
      </c>
      <c r="F56" s="29" t="s">
        <v>4</v>
      </c>
    </row>
    <row r="57" spans="1:6" ht="15.75" thickBot="1" x14ac:dyDescent="0.3">
      <c r="C57" s="320"/>
      <c r="D57" s="30"/>
      <c r="E57" s="321" t="s">
        <v>9</v>
      </c>
      <c r="F57" s="321"/>
    </row>
    <row r="58" spans="1:6" x14ac:dyDescent="0.25">
      <c r="C58" s="31"/>
      <c r="D58" s="32" t="s">
        <v>6</v>
      </c>
      <c r="E58" s="33"/>
      <c r="F58" s="34"/>
    </row>
    <row r="59" spans="1:6" x14ac:dyDescent="0.25">
      <c r="C59" s="35"/>
      <c r="D59" s="36"/>
      <c r="E59" s="37"/>
      <c r="F59" s="38"/>
    </row>
    <row r="60" spans="1:6" x14ac:dyDescent="0.25">
      <c r="C60" s="41"/>
      <c r="D60" s="40"/>
      <c r="E60" s="38"/>
      <c r="F60" s="37"/>
    </row>
    <row r="61" spans="1:6" x14ac:dyDescent="0.25">
      <c r="C61" s="9" t="s">
        <v>8</v>
      </c>
      <c r="D61" s="9"/>
      <c r="E61" s="126">
        <f>SUM(E58:E60)</f>
        <v>0</v>
      </c>
      <c r="F61" s="126">
        <f>SUM(F58:F60)</f>
        <v>0</v>
      </c>
    </row>
    <row r="64" spans="1:6" ht="39" customHeight="1" x14ac:dyDescent="0.25">
      <c r="A64" s="19"/>
      <c r="B64" s="19"/>
      <c r="C64" s="4"/>
      <c r="D64" s="4"/>
      <c r="E64" s="4"/>
      <c r="F64" s="4"/>
    </row>
    <row r="65" spans="1:6" ht="26.25" x14ac:dyDescent="0.4">
      <c r="A65" s="15"/>
      <c r="C65" s="2" t="str">
        <f>$C$2</f>
        <v>MCI Capital Alternatywna Spółka Inwestycyjna S.A.</v>
      </c>
    </row>
    <row r="66" spans="1:6" x14ac:dyDescent="0.25">
      <c r="B66" s="124" t="s">
        <v>108</v>
      </c>
      <c r="C66" s="13" t="s">
        <v>29</v>
      </c>
    </row>
    <row r="67" spans="1:6" ht="15.75" thickBot="1" x14ac:dyDescent="0.3"/>
    <row r="68" spans="1:6" ht="35.25" customHeight="1" x14ac:dyDescent="0.25">
      <c r="C68" s="319" t="s">
        <v>2</v>
      </c>
      <c r="D68" s="29"/>
      <c r="E68" s="29" t="s">
        <v>3</v>
      </c>
      <c r="F68" s="29" t="s">
        <v>4</v>
      </c>
    </row>
    <row r="69" spans="1:6" ht="15.75" thickBot="1" x14ac:dyDescent="0.3">
      <c r="C69" s="320"/>
      <c r="D69" s="30"/>
      <c r="E69" s="321" t="s">
        <v>9</v>
      </c>
      <c r="F69" s="321"/>
    </row>
    <row r="70" spans="1:6" x14ac:dyDescent="0.25">
      <c r="C70" s="31"/>
      <c r="D70" s="32" t="s">
        <v>6</v>
      </c>
      <c r="E70" s="33"/>
      <c r="F70" s="34"/>
    </row>
    <row r="71" spans="1:6" x14ac:dyDescent="0.25">
      <c r="C71" s="35"/>
      <c r="D71" s="36"/>
      <c r="E71" s="37"/>
      <c r="F71" s="38"/>
    </row>
    <row r="72" spans="1:6" x14ac:dyDescent="0.25">
      <c r="C72" s="41"/>
      <c r="D72" s="40"/>
      <c r="E72" s="38"/>
      <c r="F72" s="37"/>
    </row>
    <row r="73" spans="1:6" x14ac:dyDescent="0.25">
      <c r="C73" s="9" t="s">
        <v>8</v>
      </c>
      <c r="D73" s="9"/>
      <c r="E73" s="126">
        <f>SUM(E70:E72)</f>
        <v>0</v>
      </c>
      <c r="F73" s="126">
        <f>SUM(F70:F72)</f>
        <v>0</v>
      </c>
    </row>
  </sheetData>
  <mergeCells count="10">
    <mergeCell ref="C56:C57"/>
    <mergeCell ref="E57:F57"/>
    <mergeCell ref="C68:C69"/>
    <mergeCell ref="E69:F69"/>
    <mergeCell ref="C6:C7"/>
    <mergeCell ref="E7:F7"/>
    <mergeCell ref="C30:C31"/>
    <mergeCell ref="E31:F31"/>
    <mergeCell ref="C43:C44"/>
    <mergeCell ref="E44:F44"/>
  </mergeCells>
  <conditionalFormatting sqref="C1:C1048576">
    <cfRule type="top10" dxfId="85" priority="8" rank="1"/>
  </conditionalFormatting>
  <conditionalFormatting sqref="D1">
    <cfRule type="top10" dxfId="84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9D00-000000000000}">
          <x14:formula1>
            <xm:f>Zdarzenia!$A$2:$A$4</xm:f>
          </x14:formula1>
          <xm:sqref>D73:D1048576 D61:D69 D36:D44 D49:D57 D2:D31</xm:sqref>
        </x14:dataValidation>
        <x14:dataValidation type="list" allowBlank="1" showInputMessage="1" showErrorMessage="1" xr:uid="{00000000-0002-0000-9D00-000001000000}">
          <x14:formula1>
            <xm:f>Zdarzenia!$A$13:$A$17</xm:f>
          </x14:formula1>
          <xm:sqref>B3 B28 B41 B54 B66</xm:sqref>
        </x14:dataValidation>
        <x14:dataValidation type="list" allowBlank="1" showInputMessage="1" showErrorMessage="1" xr:uid="{00000000-0002-0000-9D00-000002000000}">
          <x14:formula1>
            <xm:f>Zdarzenia!$A$2:$A$7</xm:f>
          </x14:formula1>
          <xm:sqref>D32:D35 D45:D48 D58:D60 D70:D72</xm:sqref>
        </x14:dataValidation>
      </x14:dataValidations>
    </ext>
  </extLst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 codeName="Arkusz31"/>
  <dimension ref="A1:I138"/>
  <sheetViews>
    <sheetView zoomScaleNormal="10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83</v>
      </c>
      <c r="D2" s="81"/>
      <c r="E2" s="4"/>
      <c r="F2" s="82"/>
    </row>
    <row r="3" spans="1:9" x14ac:dyDescent="0.25">
      <c r="B3" s="124" t="s">
        <v>109</v>
      </c>
      <c r="C3" s="13" t="s">
        <v>73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44095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44109</v>
      </c>
      <c r="D9" s="36"/>
      <c r="E9" s="37">
        <v>10</v>
      </c>
      <c r="F9" s="38"/>
    </row>
    <row r="10" spans="1:9" x14ac:dyDescent="0.25">
      <c r="A10" s="22"/>
      <c r="B10" s="19"/>
      <c r="C10" s="35">
        <v>44120</v>
      </c>
      <c r="D10" s="39"/>
      <c r="E10" s="38"/>
      <c r="F10" s="37">
        <v>9</v>
      </c>
    </row>
    <row r="11" spans="1:9" x14ac:dyDescent="0.25">
      <c r="A11" s="19"/>
      <c r="B11" s="19"/>
      <c r="C11" s="35">
        <v>44133</v>
      </c>
      <c r="D11" s="40"/>
      <c r="E11" s="37">
        <v>9</v>
      </c>
      <c r="F11" s="38"/>
    </row>
    <row r="12" spans="1:9" x14ac:dyDescent="0.25">
      <c r="A12" s="22"/>
      <c r="B12" s="19"/>
      <c r="C12" s="35">
        <v>44145</v>
      </c>
      <c r="D12" s="40"/>
      <c r="E12" s="38"/>
      <c r="F12" s="37">
        <v>8</v>
      </c>
    </row>
    <row r="13" spans="1:9" x14ac:dyDescent="0.25">
      <c r="A13" s="19"/>
      <c r="B13" s="19"/>
      <c r="C13" s="35">
        <v>44159</v>
      </c>
      <c r="D13" s="40"/>
      <c r="E13" s="37">
        <v>9</v>
      </c>
      <c r="F13" s="38"/>
    </row>
    <row r="14" spans="1:9" x14ac:dyDescent="0.25">
      <c r="A14" s="22"/>
      <c r="B14" s="19"/>
      <c r="C14" s="41">
        <v>44173</v>
      </c>
      <c r="D14" s="40"/>
      <c r="E14" s="38"/>
      <c r="F14" s="37">
        <v>10</v>
      </c>
      <c r="I14" s="18"/>
    </row>
    <row r="15" spans="1:9" x14ac:dyDescent="0.25">
      <c r="A15" s="22"/>
      <c r="B15" s="19"/>
      <c r="C15" s="41">
        <v>44183</v>
      </c>
      <c r="D15" s="40"/>
      <c r="E15" s="37">
        <v>8</v>
      </c>
      <c r="F15" s="38"/>
    </row>
    <row r="16" spans="1:9" x14ac:dyDescent="0.25">
      <c r="A16" s="22"/>
      <c r="B16" s="19"/>
      <c r="C16" s="41">
        <v>44195</v>
      </c>
      <c r="D16" s="40"/>
      <c r="E16" s="38"/>
      <c r="F16" s="37">
        <v>7</v>
      </c>
    </row>
    <row r="17" spans="1:6" ht="15.75" thickBot="1" x14ac:dyDescent="0.3">
      <c r="A17" s="22"/>
      <c r="B17" s="19"/>
      <c r="C17" s="54">
        <v>44211</v>
      </c>
      <c r="D17" s="55" t="s">
        <v>20</v>
      </c>
      <c r="E17" s="61">
        <v>10</v>
      </c>
      <c r="F17" s="56"/>
    </row>
    <row r="18" spans="1:6" x14ac:dyDescent="0.25">
      <c r="A18" s="22"/>
      <c r="B18" s="19"/>
      <c r="C18" s="67"/>
      <c r="D18" s="68"/>
      <c r="E18" s="69"/>
      <c r="F18" s="69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46</v>
      </c>
      <c r="F21" s="9">
        <v>34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PragmaGO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44236</v>
      </c>
      <c r="D30" s="32" t="s">
        <v>6</v>
      </c>
      <c r="E30" s="33"/>
      <c r="F30" s="34"/>
    </row>
    <row r="31" spans="1:6" x14ac:dyDescent="0.25">
      <c r="C31" s="35">
        <v>44239</v>
      </c>
      <c r="D31" s="36" t="s">
        <v>20</v>
      </c>
      <c r="E31" s="37">
        <v>3</v>
      </c>
      <c r="F31" s="38"/>
    </row>
    <row r="32" spans="1:6" x14ac:dyDescent="0.25">
      <c r="C32" s="41"/>
      <c r="D32" s="40"/>
      <c r="E32" s="38"/>
      <c r="F32" s="37">
        <v>0</v>
      </c>
    </row>
    <row r="33" spans="1:6" x14ac:dyDescent="0.25">
      <c r="C33" s="9" t="s">
        <v>8</v>
      </c>
      <c r="D33" s="9"/>
      <c r="E33" s="126">
        <v>3</v>
      </c>
      <c r="F33" s="126"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  <row r="37" spans="1:6" ht="26.25" x14ac:dyDescent="0.4">
      <c r="A37" s="15"/>
      <c r="C37" s="2" t="str">
        <f>$C$2</f>
        <v>PragmaGO SA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44298</v>
      </c>
      <c r="D42" s="32" t="s">
        <v>6</v>
      </c>
      <c r="E42" s="33"/>
      <c r="F42" s="34"/>
    </row>
    <row r="43" spans="1:6" x14ac:dyDescent="0.25">
      <c r="C43" s="35">
        <v>44300</v>
      </c>
      <c r="D43" s="36" t="s">
        <v>20</v>
      </c>
      <c r="E43" s="37">
        <v>2</v>
      </c>
      <c r="F43" s="38"/>
    </row>
    <row r="44" spans="1:6" x14ac:dyDescent="0.25">
      <c r="C44" s="41"/>
      <c r="D44" s="40"/>
      <c r="E44" s="38"/>
      <c r="F44" s="37">
        <v>0</v>
      </c>
    </row>
    <row r="45" spans="1:6" x14ac:dyDescent="0.25">
      <c r="C45" s="9" t="s">
        <v>8</v>
      </c>
      <c r="D45" s="9"/>
      <c r="E45" s="126">
        <v>2</v>
      </c>
      <c r="F45" s="126">
        <v>0</v>
      </c>
    </row>
    <row r="48" spans="1:6" ht="39" customHeight="1" x14ac:dyDescent="0.25">
      <c r="A48" s="19"/>
      <c r="B48" s="19"/>
      <c r="C48" s="4"/>
      <c r="D48" s="4"/>
      <c r="E48" s="4"/>
      <c r="F48" s="4"/>
    </row>
    <row r="49" spans="1:6" ht="26.25" x14ac:dyDescent="0.4">
      <c r="A49" s="15"/>
      <c r="C49" s="2" t="str">
        <f>$C$2</f>
        <v>PragmaGO SA</v>
      </c>
    </row>
    <row r="50" spans="1:6" x14ac:dyDescent="0.25">
      <c r="B50" s="124" t="s">
        <v>109</v>
      </c>
      <c r="C50" s="13" t="s">
        <v>28</v>
      </c>
    </row>
    <row r="51" spans="1:6" ht="15.75" thickBot="1" x14ac:dyDescent="0.3"/>
    <row r="52" spans="1:6" ht="35.25" customHeight="1" x14ac:dyDescent="0.25">
      <c r="C52" s="319" t="s">
        <v>2</v>
      </c>
      <c r="D52" s="29"/>
      <c r="E52" s="29" t="s">
        <v>3</v>
      </c>
      <c r="F52" s="29" t="s">
        <v>4</v>
      </c>
    </row>
    <row r="53" spans="1:6" ht="15.75" thickBot="1" x14ac:dyDescent="0.3">
      <c r="C53" s="320"/>
      <c r="D53" s="30"/>
      <c r="E53" s="321" t="s">
        <v>9</v>
      </c>
      <c r="F53" s="321"/>
    </row>
    <row r="54" spans="1:6" x14ac:dyDescent="0.25">
      <c r="C54" s="31">
        <v>44307</v>
      </c>
      <c r="D54" s="32" t="s">
        <v>6</v>
      </c>
      <c r="E54" s="33"/>
      <c r="F54" s="34"/>
    </row>
    <row r="55" spans="1:6" x14ac:dyDescent="0.25">
      <c r="C55" s="35">
        <v>44309</v>
      </c>
      <c r="D55" s="36" t="s">
        <v>20</v>
      </c>
      <c r="E55" s="37">
        <v>2</v>
      </c>
      <c r="F55" s="38"/>
    </row>
    <row r="56" spans="1:6" x14ac:dyDescent="0.25">
      <c r="C56" s="41"/>
      <c r="D56" s="40"/>
      <c r="E56" s="38"/>
      <c r="F56" s="37">
        <v>0</v>
      </c>
    </row>
    <row r="57" spans="1:6" x14ac:dyDescent="0.25">
      <c r="C57" s="9" t="s">
        <v>8</v>
      </c>
      <c r="D57" s="9"/>
      <c r="E57" s="126">
        <v>2</v>
      </c>
      <c r="F57" s="126">
        <v>0</v>
      </c>
    </row>
    <row r="60" spans="1:6" ht="39" customHeight="1" x14ac:dyDescent="0.25">
      <c r="A60" s="19"/>
      <c r="B60" s="19"/>
      <c r="C60" s="4"/>
      <c r="D60" s="4"/>
      <c r="E60" s="4"/>
      <c r="F60" s="4"/>
    </row>
    <row r="61" spans="1:6" ht="26.25" x14ac:dyDescent="0.4">
      <c r="A61" s="15"/>
      <c r="C61" s="2" t="str">
        <f>$C$2</f>
        <v>PragmaGO SA</v>
      </c>
    </row>
    <row r="62" spans="1:6" x14ac:dyDescent="0.25">
      <c r="B62" s="124" t="s">
        <v>109</v>
      </c>
      <c r="C62" s="13" t="s">
        <v>29</v>
      </c>
    </row>
    <row r="63" spans="1:6" ht="15.75" thickBot="1" x14ac:dyDescent="0.3"/>
    <row r="64" spans="1:6" ht="35.25" customHeight="1" x14ac:dyDescent="0.25">
      <c r="C64" s="319" t="s">
        <v>2</v>
      </c>
      <c r="D64" s="29"/>
      <c r="E64" s="29" t="s">
        <v>3</v>
      </c>
      <c r="F64" s="29" t="s">
        <v>4</v>
      </c>
    </row>
    <row r="65" spans="2:6" ht="15.75" thickBot="1" x14ac:dyDescent="0.3">
      <c r="C65" s="320"/>
      <c r="D65" s="30"/>
      <c r="E65" s="321" t="s">
        <v>9</v>
      </c>
      <c r="F65" s="321"/>
    </row>
    <row r="66" spans="2:6" x14ac:dyDescent="0.25">
      <c r="C66" s="31">
        <v>44307</v>
      </c>
      <c r="D66" s="32" t="s">
        <v>6</v>
      </c>
      <c r="E66" s="33"/>
      <c r="F66" s="34"/>
    </row>
    <row r="67" spans="2:6" x14ac:dyDescent="0.25">
      <c r="C67" s="35">
        <v>44309</v>
      </c>
      <c r="D67" s="36"/>
      <c r="E67" s="37">
        <v>2</v>
      </c>
      <c r="F67" s="38"/>
    </row>
    <row r="68" spans="2:6" x14ac:dyDescent="0.25">
      <c r="C68" s="35">
        <v>44309</v>
      </c>
      <c r="D68" s="36"/>
      <c r="E68" s="37"/>
      <c r="F68" s="37">
        <v>0</v>
      </c>
    </row>
    <row r="69" spans="2:6" x14ac:dyDescent="0.25">
      <c r="C69" s="41">
        <v>44312</v>
      </c>
      <c r="D69" s="40" t="s">
        <v>20</v>
      </c>
      <c r="E69" s="37">
        <v>1</v>
      </c>
      <c r="F69" s="37"/>
    </row>
    <row r="70" spans="2:6" x14ac:dyDescent="0.25">
      <c r="C70" s="9" t="s">
        <v>8</v>
      </c>
      <c r="D70" s="9"/>
      <c r="E70" s="126">
        <v>3</v>
      </c>
      <c r="F70" s="126">
        <v>0</v>
      </c>
    </row>
    <row r="73" spans="2:6" x14ac:dyDescent="0.25">
      <c r="B73" s="19"/>
      <c r="C73" s="4"/>
      <c r="D73" s="4"/>
      <c r="E73" s="4"/>
      <c r="F73" s="4"/>
    </row>
    <row r="74" spans="2:6" ht="21" x14ac:dyDescent="0.35">
      <c r="C74" s="2" t="str">
        <f>$C$2</f>
        <v>PragmaGO SA</v>
      </c>
    </row>
    <row r="75" spans="2:6" x14ac:dyDescent="0.25">
      <c r="B75" s="124" t="s">
        <v>109</v>
      </c>
      <c r="C75" s="13" t="s">
        <v>123</v>
      </c>
    </row>
    <row r="76" spans="2:6" ht="15.75" thickBot="1" x14ac:dyDescent="0.3"/>
    <row r="77" spans="2:6" ht="30" x14ac:dyDescent="0.25">
      <c r="C77" s="319" t="s">
        <v>2</v>
      </c>
      <c r="D77" s="29"/>
      <c r="E77" s="29" t="s">
        <v>3</v>
      </c>
      <c r="F77" s="29" t="s">
        <v>4</v>
      </c>
    </row>
    <row r="78" spans="2:6" ht="15.75" thickBot="1" x14ac:dyDescent="0.3">
      <c r="C78" s="320"/>
      <c r="D78" s="30"/>
      <c r="E78" s="321" t="s">
        <v>9</v>
      </c>
      <c r="F78" s="321"/>
    </row>
    <row r="79" spans="2:6" x14ac:dyDescent="0.25">
      <c r="C79" s="31">
        <v>44342</v>
      </c>
      <c r="D79" s="32" t="s">
        <v>6</v>
      </c>
      <c r="E79" s="33"/>
      <c r="F79" s="34"/>
    </row>
    <row r="80" spans="2:6" x14ac:dyDescent="0.25">
      <c r="C80" s="35">
        <v>44347</v>
      </c>
      <c r="D80" s="36" t="s">
        <v>20</v>
      </c>
      <c r="E80" s="37">
        <v>3</v>
      </c>
      <c r="F80" s="38"/>
    </row>
    <row r="81" spans="2:6" x14ac:dyDescent="0.25">
      <c r="C81" s="35"/>
      <c r="D81" s="36"/>
      <c r="E81" s="37"/>
      <c r="F81" s="37"/>
    </row>
    <row r="82" spans="2:6" x14ac:dyDescent="0.25">
      <c r="C82" s="41"/>
      <c r="D82" s="40"/>
      <c r="E82" s="37"/>
      <c r="F82" s="37"/>
    </row>
    <row r="83" spans="2:6" x14ac:dyDescent="0.25">
      <c r="C83" s="9" t="s">
        <v>8</v>
      </c>
      <c r="D83" s="9"/>
      <c r="E83" s="126">
        <v>3</v>
      </c>
      <c r="F83" s="126">
        <v>0</v>
      </c>
    </row>
    <row r="87" spans="2:6" x14ac:dyDescent="0.25">
      <c r="B87" s="19"/>
      <c r="C87" s="4"/>
      <c r="D87" s="4"/>
      <c r="E87" s="4"/>
      <c r="F87" s="4"/>
    </row>
    <row r="88" spans="2:6" ht="21" x14ac:dyDescent="0.35">
      <c r="C88" s="2" t="str">
        <f>$C$2</f>
        <v>PragmaGO SA</v>
      </c>
    </row>
    <row r="89" spans="2:6" x14ac:dyDescent="0.25">
      <c r="B89" s="124" t="s">
        <v>109</v>
      </c>
      <c r="C89" s="13" t="s">
        <v>133</v>
      </c>
    </row>
    <row r="90" spans="2:6" ht="15.75" thickBot="1" x14ac:dyDescent="0.3"/>
    <row r="91" spans="2:6" ht="30" x14ac:dyDescent="0.25">
      <c r="C91" s="319" t="s">
        <v>2</v>
      </c>
      <c r="D91" s="29"/>
      <c r="E91" s="29" t="s">
        <v>3</v>
      </c>
      <c r="F91" s="29" t="s">
        <v>4</v>
      </c>
    </row>
    <row r="92" spans="2:6" ht="15.75" thickBot="1" x14ac:dyDescent="0.3">
      <c r="C92" s="320"/>
      <c r="D92" s="30"/>
      <c r="E92" s="321" t="s">
        <v>9</v>
      </c>
      <c r="F92" s="321"/>
    </row>
    <row r="93" spans="2:6" x14ac:dyDescent="0.25">
      <c r="C93" s="31">
        <v>44433</v>
      </c>
      <c r="D93" s="32" t="s">
        <v>6</v>
      </c>
      <c r="E93" s="33"/>
      <c r="F93" s="34"/>
    </row>
    <row r="94" spans="2:6" x14ac:dyDescent="0.25">
      <c r="C94" s="35">
        <v>44439</v>
      </c>
      <c r="D94" s="36" t="s">
        <v>20</v>
      </c>
      <c r="E94" s="37">
        <v>4</v>
      </c>
      <c r="F94" s="38"/>
    </row>
    <row r="95" spans="2:6" x14ac:dyDescent="0.25">
      <c r="C95" s="35"/>
      <c r="D95" s="36"/>
      <c r="E95" s="37"/>
      <c r="F95" s="37"/>
    </row>
    <row r="96" spans="2:6" x14ac:dyDescent="0.25">
      <c r="C96" s="41"/>
      <c r="D96" s="40"/>
      <c r="E96" s="37"/>
      <c r="F96" s="37"/>
    </row>
    <row r="97" spans="2:6" x14ac:dyDescent="0.25">
      <c r="C97" s="9" t="s">
        <v>8</v>
      </c>
      <c r="D97" s="9"/>
      <c r="E97" s="126">
        <v>4</v>
      </c>
      <c r="F97" s="126">
        <v>0</v>
      </c>
    </row>
    <row r="100" spans="2:6" x14ac:dyDescent="0.25">
      <c r="B100" s="19"/>
      <c r="C100" s="4"/>
      <c r="D100" s="4"/>
      <c r="E100" s="4"/>
      <c r="F100" s="4"/>
    </row>
    <row r="101" spans="2:6" ht="21" x14ac:dyDescent="0.35">
      <c r="C101" s="2" t="str">
        <f>$C$2</f>
        <v>PragmaGO SA</v>
      </c>
    </row>
    <row r="102" spans="2:6" x14ac:dyDescent="0.25">
      <c r="B102" s="124" t="s">
        <v>109</v>
      </c>
      <c r="C102" s="13" t="s">
        <v>186</v>
      </c>
    </row>
    <row r="103" spans="2:6" ht="15.75" thickBot="1" x14ac:dyDescent="0.3"/>
    <row r="104" spans="2:6" ht="30" x14ac:dyDescent="0.25">
      <c r="C104" s="319" t="s">
        <v>2</v>
      </c>
      <c r="D104" s="29"/>
      <c r="E104" s="29" t="s">
        <v>3</v>
      </c>
      <c r="F104" s="29" t="s">
        <v>4</v>
      </c>
    </row>
    <row r="105" spans="2:6" ht="15.75" thickBot="1" x14ac:dyDescent="0.3">
      <c r="C105" s="320"/>
      <c r="D105" s="30"/>
      <c r="E105" s="321" t="s">
        <v>9</v>
      </c>
      <c r="F105" s="321"/>
    </row>
    <row r="106" spans="2:6" x14ac:dyDescent="0.25">
      <c r="C106" s="31">
        <v>44448</v>
      </c>
      <c r="D106" s="32" t="s">
        <v>6</v>
      </c>
      <c r="E106" s="33"/>
      <c r="F106" s="34"/>
    </row>
    <row r="107" spans="2:6" x14ac:dyDescent="0.25">
      <c r="C107" s="35">
        <v>44452</v>
      </c>
      <c r="D107" s="36" t="s">
        <v>20</v>
      </c>
      <c r="E107" s="37">
        <v>2</v>
      </c>
      <c r="F107" s="38"/>
    </row>
    <row r="108" spans="2:6" x14ac:dyDescent="0.25">
      <c r="C108" s="35"/>
      <c r="D108" s="36"/>
      <c r="E108" s="37"/>
      <c r="F108" s="37"/>
    </row>
    <row r="109" spans="2:6" x14ac:dyDescent="0.25">
      <c r="C109" s="41"/>
      <c r="D109" s="40"/>
      <c r="E109" s="37"/>
      <c r="F109" s="37"/>
    </row>
    <row r="110" spans="2:6" x14ac:dyDescent="0.25">
      <c r="C110" s="9" t="s">
        <v>8</v>
      </c>
      <c r="D110" s="9"/>
      <c r="E110" s="126">
        <v>2</v>
      </c>
      <c r="F110" s="126">
        <v>0</v>
      </c>
    </row>
    <row r="114" spans="2:6" x14ac:dyDescent="0.25">
      <c r="B114" s="19"/>
      <c r="C114" s="4"/>
      <c r="D114" s="4"/>
      <c r="E114" s="4"/>
      <c r="F114" s="4"/>
    </row>
    <row r="115" spans="2:6" ht="21" x14ac:dyDescent="0.35">
      <c r="C115" s="2" t="str">
        <f>$C$2</f>
        <v>PragmaGO SA</v>
      </c>
    </row>
    <row r="116" spans="2:6" x14ac:dyDescent="0.25">
      <c r="B116" s="124" t="s">
        <v>109</v>
      </c>
      <c r="C116" s="13" t="s">
        <v>187</v>
      </c>
    </row>
    <row r="117" spans="2:6" ht="15.75" thickBot="1" x14ac:dyDescent="0.3"/>
    <row r="118" spans="2:6" ht="30" x14ac:dyDescent="0.25">
      <c r="C118" s="319" t="s">
        <v>2</v>
      </c>
      <c r="D118" s="29"/>
      <c r="E118" s="29" t="s">
        <v>3</v>
      </c>
      <c r="F118" s="29" t="s">
        <v>4</v>
      </c>
    </row>
    <row r="119" spans="2:6" ht="15.75" thickBot="1" x14ac:dyDescent="0.3">
      <c r="C119" s="320"/>
      <c r="D119" s="30"/>
      <c r="E119" s="321" t="s">
        <v>9</v>
      </c>
      <c r="F119" s="321"/>
    </row>
    <row r="120" spans="2:6" x14ac:dyDescent="0.25">
      <c r="C120" s="31">
        <v>44455</v>
      </c>
      <c r="D120" s="32" t="s">
        <v>6</v>
      </c>
      <c r="E120" s="33"/>
      <c r="F120" s="34"/>
    </row>
    <row r="121" spans="2:6" x14ac:dyDescent="0.25">
      <c r="C121" s="35">
        <v>44460</v>
      </c>
      <c r="D121" s="36"/>
      <c r="E121" s="37">
        <v>3</v>
      </c>
      <c r="F121" s="38"/>
    </row>
    <row r="122" spans="2:6" x14ac:dyDescent="0.25">
      <c r="C122" s="35">
        <v>44461</v>
      </c>
      <c r="D122" s="36"/>
      <c r="E122" s="37"/>
      <c r="F122" s="37">
        <v>0</v>
      </c>
    </row>
    <row r="123" spans="2:6" x14ac:dyDescent="0.25">
      <c r="C123" s="41">
        <v>44462</v>
      </c>
      <c r="D123" s="40" t="s">
        <v>20</v>
      </c>
      <c r="E123" s="37">
        <v>1</v>
      </c>
      <c r="F123" s="37"/>
    </row>
    <row r="124" spans="2:6" x14ac:dyDescent="0.25">
      <c r="C124" s="9" t="s">
        <v>8</v>
      </c>
      <c r="D124" s="9"/>
      <c r="E124" s="126">
        <v>4</v>
      </c>
      <c r="F124" s="126">
        <v>0</v>
      </c>
    </row>
    <row r="128" spans="2:6" x14ac:dyDescent="0.25">
      <c r="B128" s="19"/>
      <c r="C128" s="4"/>
      <c r="D128" s="4"/>
      <c r="E128" s="4"/>
      <c r="F128" s="4"/>
    </row>
    <row r="129" spans="2:6" ht="21" x14ac:dyDescent="0.35">
      <c r="C129" s="2" t="str">
        <f>$C$2</f>
        <v>PragmaGO SA</v>
      </c>
    </row>
    <row r="130" spans="2:6" x14ac:dyDescent="0.25">
      <c r="B130" s="124" t="s">
        <v>109</v>
      </c>
      <c r="C130" s="13" t="s">
        <v>225</v>
      </c>
    </row>
    <row r="131" spans="2:6" ht="15.75" thickBot="1" x14ac:dyDescent="0.3"/>
    <row r="132" spans="2:6" ht="30" x14ac:dyDescent="0.25">
      <c r="C132" s="319" t="s">
        <v>2</v>
      </c>
      <c r="D132" s="29"/>
      <c r="E132" s="29" t="s">
        <v>3</v>
      </c>
      <c r="F132" s="29" t="s">
        <v>4</v>
      </c>
    </row>
    <row r="133" spans="2:6" ht="15.75" thickBot="1" x14ac:dyDescent="0.3">
      <c r="C133" s="320"/>
      <c r="D133" s="30"/>
      <c r="E133" s="321" t="s">
        <v>9</v>
      </c>
      <c r="F133" s="321"/>
    </row>
    <row r="134" spans="2:6" x14ac:dyDescent="0.25">
      <c r="C134" s="31">
        <v>44526</v>
      </c>
      <c r="D134" s="32" t="s">
        <v>6</v>
      </c>
      <c r="E134" s="33"/>
      <c r="F134" s="34"/>
    </row>
    <row r="135" spans="2:6" x14ac:dyDescent="0.25">
      <c r="C135" s="35">
        <v>44530</v>
      </c>
      <c r="D135" s="36" t="s">
        <v>20</v>
      </c>
      <c r="E135" s="37">
        <v>2</v>
      </c>
      <c r="F135" s="38"/>
    </row>
    <row r="136" spans="2:6" x14ac:dyDescent="0.25">
      <c r="C136" s="35"/>
      <c r="D136" s="36"/>
      <c r="E136" s="37"/>
      <c r="F136" s="37"/>
    </row>
    <row r="137" spans="2:6" x14ac:dyDescent="0.25">
      <c r="C137" s="41"/>
      <c r="D137" s="40"/>
      <c r="E137" s="37"/>
      <c r="F137" s="37"/>
    </row>
    <row r="138" spans="2:6" x14ac:dyDescent="0.25">
      <c r="C138" s="9" t="s">
        <v>8</v>
      </c>
      <c r="D138" s="9"/>
      <c r="E138" s="126">
        <v>4</v>
      </c>
      <c r="F138" s="126">
        <v>0</v>
      </c>
    </row>
  </sheetData>
  <mergeCells count="20">
    <mergeCell ref="C91:C92"/>
    <mergeCell ref="E92:F92"/>
    <mergeCell ref="C77:C78"/>
    <mergeCell ref="E78:F78"/>
    <mergeCell ref="C132:C133"/>
    <mergeCell ref="E133:F133"/>
    <mergeCell ref="C52:C53"/>
    <mergeCell ref="E53:F53"/>
    <mergeCell ref="C6:C7"/>
    <mergeCell ref="E7:F7"/>
    <mergeCell ref="C28:C29"/>
    <mergeCell ref="E29:F29"/>
    <mergeCell ref="C40:C41"/>
    <mergeCell ref="E41:F41"/>
    <mergeCell ref="C64:C65"/>
    <mergeCell ref="E65:F65"/>
    <mergeCell ref="C118:C119"/>
    <mergeCell ref="E119:F119"/>
    <mergeCell ref="C104:C105"/>
    <mergeCell ref="E105:F105"/>
  </mergeCells>
  <conditionalFormatting sqref="C1:C70 C84:C85 C99 C112:C113 C126 C141:C1048576">
    <cfRule type="top10" dxfId="83" priority="24" rank="1"/>
  </conditionalFormatting>
  <conditionalFormatting sqref="C71:C83">
    <cfRule type="top10" dxfId="82" priority="17" rank="1"/>
  </conditionalFormatting>
  <conditionalFormatting sqref="C98">
    <cfRule type="top10" dxfId="81" priority="15" rank="1"/>
  </conditionalFormatting>
  <conditionalFormatting sqref="C86:C97">
    <cfRule type="top10" dxfId="80" priority="14" rank="1"/>
  </conditionalFormatting>
  <conditionalFormatting sqref="C111">
    <cfRule type="top10" dxfId="79" priority="13" rank="1"/>
  </conditionalFormatting>
  <conditionalFormatting sqref="C100:C110">
    <cfRule type="top10" dxfId="78" priority="12" rank="1"/>
  </conditionalFormatting>
  <conditionalFormatting sqref="C125">
    <cfRule type="top10" dxfId="77" priority="9" rank="1"/>
  </conditionalFormatting>
  <conditionalFormatting sqref="C114:C124">
    <cfRule type="top10" dxfId="76" priority="8" rank="1"/>
  </conditionalFormatting>
  <conditionalFormatting sqref="C127 C140">
    <cfRule type="top10" dxfId="75" priority="4" rank="1"/>
  </conditionalFormatting>
  <conditionalFormatting sqref="C139">
    <cfRule type="top10" dxfId="74" priority="3" rank="1"/>
  </conditionalFormatting>
  <conditionalFormatting sqref="C128:C138">
    <cfRule type="top10" dxfId="73" priority="2" rank="1"/>
  </conditionalFormatting>
  <conditionalFormatting sqref="D1">
    <cfRule type="top10" dxfId="72" priority="1" rank="1"/>
  </conditionalFormatting>
  <hyperlinks>
    <hyperlink ref="A1" location="'Spis treści'!A1" display="Spis treści" xr:uid="{00000000-0004-0000-9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9E00-000000000000}">
          <x14:formula1>
            <xm:f>Zdarzenia!$A$2:$A$4</xm:f>
          </x14:formula1>
          <xm:sqref>D2:D29 D57:D65 D33:D41 D45:D53 D70:D78 D83:D92 D97:D105 D110:D119 D124:D133 D138:D1048576</xm:sqref>
        </x14:dataValidation>
        <x14:dataValidation type="list" allowBlank="1" showInputMessage="1" showErrorMessage="1" xr:uid="{00000000-0002-0000-9E00-000001000000}">
          <x14:formula1>
            <xm:f>Zdarzenia!$A$13:$A$17</xm:f>
          </x14:formula1>
          <xm:sqref>B3 B26 B38 B50 B62 B75 B89 B102 B116 B130</xm:sqref>
        </x14:dataValidation>
        <x14:dataValidation type="list" allowBlank="1" showInputMessage="1" showErrorMessage="1" xr:uid="{00000000-0002-0000-9E00-000002000000}">
          <x14:formula1>
            <xm:f>Zdarzenia!$A$2:$A$7</xm:f>
          </x14:formula1>
          <xm:sqref>D30:D32 D42:D44 D54:D56 D66:D69 D79:D82 D93:D96 D106:D109 D120:D123 D134:D137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76"/>
  <dimension ref="A1:F70"/>
  <sheetViews>
    <sheetView topLeftCell="A43" workbookViewId="0">
      <selection activeCell="A61" sqref="A61:F70"/>
    </sheetView>
  </sheetViews>
  <sheetFormatPr defaultRowHeight="15" x14ac:dyDescent="0.25"/>
  <cols>
    <col min="1" max="1" width="17.42578125" bestFit="1" customWidth="1"/>
    <col min="2" max="2" width="16.5703125" customWidth="1"/>
    <col min="3" max="3" width="18.5703125" customWidth="1"/>
    <col min="4" max="4" width="16.5703125" customWidth="1"/>
    <col min="5" max="5" width="15" customWidth="1"/>
    <col min="6" max="6" width="22.5703125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424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423</v>
      </c>
      <c r="B5" s="4"/>
      <c r="C5" s="4"/>
      <c r="D5" s="4"/>
      <c r="E5" s="4"/>
      <c r="F5" s="4"/>
    </row>
    <row r="6" spans="1:6" ht="30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45471</v>
      </c>
      <c r="D8" s="32" t="s">
        <v>6</v>
      </c>
      <c r="E8" s="33"/>
      <c r="F8" s="34"/>
    </row>
    <row r="9" spans="1:6" x14ac:dyDescent="0.25">
      <c r="A9" s="4"/>
      <c r="B9" s="4"/>
      <c r="C9" s="46">
        <v>45483</v>
      </c>
      <c r="D9" s="36"/>
      <c r="E9" s="37">
        <v>8</v>
      </c>
      <c r="F9" s="38"/>
    </row>
    <row r="10" spans="1:6" x14ac:dyDescent="0.25">
      <c r="A10" s="4"/>
      <c r="B10" s="4"/>
      <c r="C10" s="35">
        <v>45498</v>
      </c>
      <c r="D10" s="39"/>
      <c r="E10" s="38"/>
      <c r="F10" s="37">
        <v>11</v>
      </c>
    </row>
    <row r="11" spans="1:6" x14ac:dyDescent="0.25">
      <c r="A11" s="4"/>
      <c r="B11" s="4"/>
      <c r="C11" s="35">
        <v>45506</v>
      </c>
      <c r="D11" s="40"/>
      <c r="E11" s="37">
        <v>6</v>
      </c>
      <c r="F11" s="38"/>
    </row>
    <row r="12" spans="1:6" x14ac:dyDescent="0.25">
      <c r="A12" s="129"/>
      <c r="B12" s="4"/>
      <c r="C12" s="35">
        <v>45518</v>
      </c>
      <c r="D12" s="40"/>
      <c r="E12" s="38"/>
      <c r="F12" s="37">
        <v>8</v>
      </c>
    </row>
    <row r="13" spans="1:6" x14ac:dyDescent="0.25">
      <c r="A13" s="4"/>
      <c r="B13" s="4"/>
      <c r="C13" s="35">
        <v>45526</v>
      </c>
      <c r="D13" s="40"/>
      <c r="E13" s="37">
        <v>5</v>
      </c>
      <c r="F13" s="38"/>
    </row>
    <row r="14" spans="1:6" x14ac:dyDescent="0.25">
      <c r="A14" s="129"/>
      <c r="B14" s="4"/>
      <c r="C14" s="41">
        <v>45530</v>
      </c>
      <c r="D14" s="40"/>
      <c r="E14" s="38"/>
      <c r="F14" s="38">
        <v>2</v>
      </c>
    </row>
    <row r="15" spans="1:6" x14ac:dyDescent="0.25">
      <c r="A15" s="129"/>
      <c r="B15" s="4"/>
      <c r="C15" s="41">
        <v>45531</v>
      </c>
      <c r="D15" s="40" t="s">
        <v>88</v>
      </c>
      <c r="E15" s="38"/>
      <c r="F15" s="38">
        <v>1</v>
      </c>
    </row>
    <row r="16" spans="1:6" x14ac:dyDescent="0.25">
      <c r="A16" s="129"/>
      <c r="B16" s="4"/>
      <c r="C16" s="41">
        <v>45532</v>
      </c>
      <c r="D16" s="40" t="s">
        <v>20</v>
      </c>
      <c r="E16" s="38">
        <v>1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4"/>
      <c r="C21" s="1"/>
      <c r="D21" s="6"/>
      <c r="E21" s="1"/>
      <c r="F21" s="1"/>
    </row>
    <row r="22" spans="1:6" x14ac:dyDescent="0.25">
      <c r="A22" s="4"/>
      <c r="B22" s="4"/>
      <c r="C22" s="9" t="s">
        <v>8</v>
      </c>
      <c r="D22" s="9"/>
      <c r="E22" s="9">
        <f>SUM(E8:E21)</f>
        <v>20</v>
      </c>
      <c r="F22" s="9">
        <f>SUM(F8:F21)</f>
        <v>22</v>
      </c>
    </row>
    <row r="23" spans="1:6" x14ac:dyDescent="0.25">
      <c r="A23" s="1"/>
      <c r="B23" s="1"/>
      <c r="C23" s="7"/>
      <c r="D23" s="7"/>
      <c r="E23" s="7"/>
      <c r="F23" s="7"/>
    </row>
    <row r="24" spans="1:6" x14ac:dyDescent="0.25">
      <c r="A24" s="4"/>
      <c r="B24" s="4"/>
      <c r="C24" s="4"/>
      <c r="D24" s="4"/>
      <c r="E24" s="4"/>
      <c r="F24" s="4"/>
    </row>
    <row r="25" spans="1:6" x14ac:dyDescent="0.25">
      <c r="A25" s="267"/>
      <c r="B25" s="267"/>
      <c r="C25" s="267"/>
      <c r="D25" s="267"/>
      <c r="E25" s="267"/>
      <c r="F25" s="267"/>
    </row>
    <row r="26" spans="1:6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B27" s="1"/>
      <c r="C27" s="2" t="str">
        <f>$C$2</f>
        <v>Eques Akumulacji Majątku FIZ (2024)</v>
      </c>
      <c r="D27" s="1"/>
      <c r="E27" s="1"/>
      <c r="F27" s="1"/>
    </row>
    <row r="28" spans="1:6" x14ac:dyDescent="0.25">
      <c r="A28" s="1"/>
      <c r="B28" s="124" t="s">
        <v>109</v>
      </c>
      <c r="C28" s="13" t="s">
        <v>22</v>
      </c>
      <c r="D28" s="1"/>
      <c r="E28" s="1"/>
      <c r="F28" s="1"/>
    </row>
    <row r="29" spans="1:6" ht="15.75" thickBot="1" x14ac:dyDescent="0.3">
      <c r="A29" s="1"/>
      <c r="B29" s="1"/>
      <c r="C29" s="1"/>
      <c r="D29" s="1"/>
      <c r="E29" s="1"/>
      <c r="F29" s="1"/>
    </row>
    <row r="30" spans="1:6" ht="30" x14ac:dyDescent="0.25">
      <c r="A30" s="1"/>
      <c r="B30" s="1"/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A31" s="1"/>
      <c r="B31" s="1"/>
      <c r="C31" s="320"/>
      <c r="D31" s="30"/>
      <c r="E31" s="321" t="s">
        <v>9</v>
      </c>
      <c r="F31" s="321"/>
    </row>
    <row r="32" spans="1:6" x14ac:dyDescent="0.25">
      <c r="A32" s="1"/>
      <c r="B32" s="1"/>
      <c r="C32" s="209">
        <v>45566</v>
      </c>
      <c r="D32" s="32" t="s">
        <v>6</v>
      </c>
      <c r="E32" s="33"/>
      <c r="F32" s="34"/>
    </row>
    <row r="33" spans="1:6" x14ac:dyDescent="0.25">
      <c r="A33" s="1"/>
      <c r="B33" s="1"/>
      <c r="C33" s="35">
        <v>45572</v>
      </c>
      <c r="D33" s="36" t="s">
        <v>20</v>
      </c>
      <c r="E33" s="37">
        <f>(NETWORKDAYS(C32,C33))-1</f>
        <v>4</v>
      </c>
      <c r="F33" s="38"/>
    </row>
    <row r="34" spans="1:6" x14ac:dyDescent="0.25">
      <c r="A34" s="1"/>
      <c r="B34" s="1"/>
      <c r="C34" s="41"/>
      <c r="D34" s="40"/>
      <c r="E34" s="38"/>
      <c r="F34" s="37"/>
    </row>
    <row r="35" spans="1:6" x14ac:dyDescent="0.25">
      <c r="A35" s="1"/>
      <c r="B35" s="1"/>
      <c r="C35" s="24"/>
      <c r="D35" s="25"/>
      <c r="E35" s="26"/>
      <c r="F35" s="26"/>
    </row>
    <row r="36" spans="1:6" x14ac:dyDescent="0.25">
      <c r="A36" s="1"/>
      <c r="B36" s="1"/>
      <c r="C36" s="9" t="s">
        <v>8</v>
      </c>
      <c r="D36" s="9"/>
      <c r="E36" s="62">
        <f>SUM(E32:E35)</f>
        <v>4</v>
      </c>
      <c r="F36" s="62">
        <f>SUM(F32:F35)</f>
        <v>0</v>
      </c>
    </row>
    <row r="38" spans="1:6" x14ac:dyDescent="0.25">
      <c r="A38" s="4"/>
      <c r="B38" s="4"/>
      <c r="C38" s="4"/>
      <c r="D38" s="4"/>
      <c r="E38" s="4"/>
      <c r="F38" s="4"/>
    </row>
    <row r="39" spans="1:6" ht="26.25" x14ac:dyDescent="0.4">
      <c r="A39" s="127" t="s">
        <v>23</v>
      </c>
      <c r="B39" s="1"/>
      <c r="C39" s="2" t="str">
        <f>$C$2</f>
        <v>Eques Akumulacji Majątku FIZ (2024)</v>
      </c>
      <c r="D39" s="1"/>
      <c r="E39" s="1"/>
      <c r="F39" s="1"/>
    </row>
    <row r="40" spans="1:6" x14ac:dyDescent="0.25">
      <c r="A40" s="1"/>
      <c r="B40" s="124" t="s">
        <v>109</v>
      </c>
      <c r="C40" s="13" t="s">
        <v>27</v>
      </c>
      <c r="D40" s="1"/>
      <c r="E40" s="1"/>
      <c r="F40" s="1"/>
    </row>
    <row r="41" spans="1:6" ht="15.75" thickBot="1" x14ac:dyDescent="0.3">
      <c r="A41" s="1"/>
      <c r="B41" s="1"/>
      <c r="C41" s="1"/>
      <c r="D41" s="1"/>
      <c r="E41" s="1"/>
      <c r="F41" s="1"/>
    </row>
    <row r="42" spans="1:6" ht="30" x14ac:dyDescent="0.25">
      <c r="A42" s="1"/>
      <c r="B42" s="1"/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A43" s="1"/>
      <c r="B43" s="1"/>
      <c r="C43" s="320"/>
      <c r="D43" s="30"/>
      <c r="E43" s="321" t="s">
        <v>9</v>
      </c>
      <c r="F43" s="321"/>
    </row>
    <row r="44" spans="1:6" ht="15.75" thickBot="1" x14ac:dyDescent="0.3">
      <c r="A44" s="1"/>
      <c r="B44" s="1"/>
      <c r="C44" s="209">
        <v>45659</v>
      </c>
      <c r="D44" s="32" t="s">
        <v>6</v>
      </c>
      <c r="E44" s="33"/>
      <c r="F44" s="34"/>
    </row>
    <row r="45" spans="1:6" x14ac:dyDescent="0.25">
      <c r="A45" s="1"/>
      <c r="B45" s="1"/>
      <c r="C45" s="209">
        <v>45660</v>
      </c>
      <c r="D45" s="36"/>
      <c r="E45" s="37">
        <f>(NETWORKDAYS(C44,C45))-1</f>
        <v>1</v>
      </c>
      <c r="F45" s="38"/>
    </row>
    <row r="46" spans="1:6" x14ac:dyDescent="0.25">
      <c r="A46" s="1"/>
      <c r="B46" s="1"/>
      <c r="C46" s="41">
        <v>45664</v>
      </c>
      <c r="D46" s="36"/>
      <c r="E46" s="37"/>
      <c r="F46" s="38">
        <v>1</v>
      </c>
    </row>
    <row r="47" spans="1:6" x14ac:dyDescent="0.25">
      <c r="A47" s="1"/>
      <c r="B47" s="1"/>
      <c r="C47" s="41">
        <v>45665</v>
      </c>
      <c r="D47" s="40" t="s">
        <v>20</v>
      </c>
      <c r="E47" s="38">
        <v>1</v>
      </c>
      <c r="F47" s="38"/>
    </row>
    <row r="48" spans="1:6" x14ac:dyDescent="0.25">
      <c r="A48" s="1"/>
      <c r="B48" s="1"/>
      <c r="C48" s="24"/>
      <c r="D48" s="25"/>
      <c r="E48" s="26"/>
      <c r="F48" s="26"/>
    </row>
    <row r="49" spans="1:6" x14ac:dyDescent="0.25">
      <c r="A49" s="1"/>
      <c r="B49" s="1"/>
      <c r="C49" s="9" t="s">
        <v>8</v>
      </c>
      <c r="D49" s="9"/>
      <c r="E49" s="62">
        <f>SUM(E44:E48)</f>
        <v>2</v>
      </c>
      <c r="F49" s="62">
        <f>SUM(F44:F48)</f>
        <v>1</v>
      </c>
    </row>
    <row r="51" spans="1:6" ht="26.25" x14ac:dyDescent="0.4">
      <c r="A51" s="127" t="s">
        <v>23</v>
      </c>
      <c r="B51" s="1"/>
      <c r="C51" s="2" t="str">
        <f>$C$2</f>
        <v>Eques Akumulacji Majątku FIZ (2024)</v>
      </c>
      <c r="D51" s="1"/>
      <c r="E51" s="1"/>
      <c r="F51" s="1"/>
    </row>
    <row r="52" spans="1:6" x14ac:dyDescent="0.25">
      <c r="A52" s="1"/>
      <c r="B52" s="124" t="s">
        <v>109</v>
      </c>
      <c r="C52" s="13" t="s">
        <v>28</v>
      </c>
      <c r="D52" s="1"/>
      <c r="E52" s="1"/>
      <c r="F52" s="1"/>
    </row>
    <row r="53" spans="1:6" ht="15.75" thickBot="1" x14ac:dyDescent="0.3">
      <c r="A53" s="1"/>
      <c r="B53" s="1"/>
      <c r="C53" s="1"/>
      <c r="D53" s="1"/>
      <c r="E53" s="1"/>
      <c r="F53" s="1"/>
    </row>
    <row r="54" spans="1:6" ht="30" x14ac:dyDescent="0.25">
      <c r="A54" s="1"/>
      <c r="B54" s="1"/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A55" s="1"/>
      <c r="B55" s="1"/>
      <c r="C55" s="320"/>
      <c r="D55" s="30"/>
      <c r="E55" s="321" t="s">
        <v>9</v>
      </c>
      <c r="F55" s="321"/>
    </row>
    <row r="56" spans="1:6" x14ac:dyDescent="0.25">
      <c r="A56" s="1"/>
      <c r="B56" s="1"/>
      <c r="C56" s="209">
        <v>45671</v>
      </c>
      <c r="D56" s="32" t="s">
        <v>6</v>
      </c>
      <c r="E56" s="33"/>
      <c r="F56" s="34"/>
    </row>
    <row r="57" spans="1:6" x14ac:dyDescent="0.25">
      <c r="A57" s="1"/>
      <c r="B57" s="1"/>
      <c r="C57" s="41">
        <v>45674</v>
      </c>
      <c r="D57" s="40" t="s">
        <v>20</v>
      </c>
      <c r="E57" s="37">
        <f>(NETWORKDAYS(C56,C57))-1</f>
        <v>3</v>
      </c>
      <c r="F57" s="38"/>
    </row>
    <row r="58" spans="1:6" x14ac:dyDescent="0.25">
      <c r="A58" s="1"/>
      <c r="B58" s="1"/>
      <c r="C58" s="24"/>
      <c r="D58" s="25"/>
      <c r="E58" s="26"/>
      <c r="F58" s="26"/>
    </row>
    <row r="59" spans="1:6" x14ac:dyDescent="0.25">
      <c r="A59" s="1"/>
      <c r="B59" s="1"/>
      <c r="C59" s="9" t="s">
        <v>8</v>
      </c>
      <c r="D59" s="9"/>
      <c r="E59" s="62">
        <f>SUM(E56:E58)</f>
        <v>3</v>
      </c>
      <c r="F59" s="62">
        <f>SUM(F56:F58)</f>
        <v>0</v>
      </c>
    </row>
    <row r="61" spans="1:6" ht="26.25" x14ac:dyDescent="0.4">
      <c r="A61" s="127" t="s">
        <v>23</v>
      </c>
      <c r="B61" s="1"/>
      <c r="C61" s="2" t="str">
        <f>$C$2</f>
        <v>Eques Akumulacji Majątku FIZ (2024)</v>
      </c>
      <c r="D61" s="1"/>
      <c r="E61" s="1"/>
      <c r="F61" s="1"/>
    </row>
    <row r="62" spans="1:6" x14ac:dyDescent="0.25">
      <c r="A62" s="1"/>
      <c r="B62" s="124" t="s">
        <v>109</v>
      </c>
      <c r="C62" s="13" t="s">
        <v>29</v>
      </c>
      <c r="D62" s="1"/>
      <c r="E62" s="1"/>
      <c r="F62" s="1"/>
    </row>
    <row r="63" spans="1:6" ht="15.75" thickBot="1" x14ac:dyDescent="0.3">
      <c r="A63" s="1"/>
      <c r="B63" s="1"/>
      <c r="C63" s="1"/>
      <c r="D63" s="1"/>
      <c r="E63" s="1"/>
      <c r="F63" s="1"/>
    </row>
    <row r="64" spans="1:6" ht="30" x14ac:dyDescent="0.25">
      <c r="A64" s="1"/>
      <c r="B64" s="1"/>
      <c r="C64" s="319" t="s">
        <v>2</v>
      </c>
      <c r="D64" s="29"/>
      <c r="E64" s="29" t="s">
        <v>3</v>
      </c>
      <c r="F64" s="29" t="s">
        <v>4</v>
      </c>
    </row>
    <row r="65" spans="1:6" ht="15.75" thickBot="1" x14ac:dyDescent="0.3">
      <c r="A65" s="1"/>
      <c r="B65" s="1"/>
      <c r="C65" s="320"/>
      <c r="D65" s="30"/>
      <c r="E65" s="321" t="s">
        <v>9</v>
      </c>
      <c r="F65" s="321"/>
    </row>
    <row r="66" spans="1:6" x14ac:dyDescent="0.25">
      <c r="A66" s="1"/>
      <c r="B66" s="1"/>
      <c r="C66" s="209">
        <v>45744</v>
      </c>
      <c r="D66" s="32" t="s">
        <v>6</v>
      </c>
      <c r="E66" s="33"/>
      <c r="F66" s="34"/>
    </row>
    <row r="67" spans="1:6" x14ac:dyDescent="0.25">
      <c r="A67" s="1"/>
      <c r="B67" s="1"/>
      <c r="C67" s="139">
        <v>45748</v>
      </c>
      <c r="D67" s="68" t="s">
        <v>88</v>
      </c>
      <c r="E67" s="69"/>
      <c r="F67" s="153">
        <f>(NETWORKDAYS(C66,C67)-1)</f>
        <v>2</v>
      </c>
    </row>
    <row r="68" spans="1:6" x14ac:dyDescent="0.25">
      <c r="A68" s="1"/>
      <c r="B68" s="1"/>
      <c r="C68" s="41">
        <v>45750</v>
      </c>
      <c r="D68" s="40" t="s">
        <v>20</v>
      </c>
      <c r="E68" s="37">
        <f>(NETWORKDAYS(C67,C68))-1</f>
        <v>2</v>
      </c>
      <c r="F68" s="38"/>
    </row>
    <row r="69" spans="1:6" x14ac:dyDescent="0.25">
      <c r="A69" s="1"/>
      <c r="B69" s="1"/>
      <c r="C69" s="24"/>
      <c r="D69" s="25"/>
      <c r="E69" s="26"/>
      <c r="F69" s="26"/>
    </row>
    <row r="70" spans="1:6" x14ac:dyDescent="0.25">
      <c r="C70" s="9" t="s">
        <v>8</v>
      </c>
      <c r="D70" s="9"/>
      <c r="E70" s="62">
        <f>SUM(E66:E69)</f>
        <v>2</v>
      </c>
      <c r="F70" s="62">
        <f>SUM(F66:F69)</f>
        <v>2</v>
      </c>
    </row>
  </sheetData>
  <mergeCells count="10">
    <mergeCell ref="C64:C65"/>
    <mergeCell ref="E65:F65"/>
    <mergeCell ref="C54:C55"/>
    <mergeCell ref="E55:F55"/>
    <mergeCell ref="C6:C7"/>
    <mergeCell ref="E7:F7"/>
    <mergeCell ref="C30:C31"/>
    <mergeCell ref="E31:F31"/>
    <mergeCell ref="C42:C43"/>
    <mergeCell ref="E43:F43"/>
  </mergeCells>
  <conditionalFormatting sqref="D1">
    <cfRule type="top10" dxfId="686" priority="6" rank="1"/>
  </conditionalFormatting>
  <conditionalFormatting sqref="C1:C24">
    <cfRule type="top10" dxfId="685" priority="7" rank="1"/>
  </conditionalFormatting>
  <conditionalFormatting sqref="C26:C36">
    <cfRule type="top10" dxfId="684" priority="5" rank="1"/>
  </conditionalFormatting>
  <conditionalFormatting sqref="C38:C49">
    <cfRule type="top10" dxfId="683" priority="4" rank="1"/>
  </conditionalFormatting>
  <conditionalFormatting sqref="C51:C59">
    <cfRule type="top10" dxfId="682" priority="285" rank="1"/>
  </conditionalFormatting>
  <conditionalFormatting sqref="C61:C63">
    <cfRule type="top10" dxfId="681" priority="2" rank="1"/>
  </conditionalFormatting>
  <conditionalFormatting sqref="C64:C70">
    <cfRule type="top10" dxfId="680" priority="1" rank="1"/>
  </conditionalFormatting>
  <hyperlinks>
    <hyperlink ref="A1" location="'Spis treści'!A1" display="Spis treści" xr:uid="{00000000-0004-0000-0F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F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F00-000001000000}">
          <x14:formula1>
            <xm:f>'C:\Users\fidop\Documents\[NIEPUBLIKOWANE Statystyka Wewnętrzna.xlsm]Zdarzenia'!#REF!</xm:f>
          </x14:formula1>
          <xm:sqref>E23:F23 D2:D24</xm:sqref>
        </x14:dataValidation>
        <x14:dataValidation type="list" allowBlank="1" showInputMessage="1" showErrorMessage="1" xr:uid="{00000000-0002-0000-0F00-000002000000}">
          <x14:formula1>
            <xm:f>Zdarzenia!$A$13:$A$17</xm:f>
          </x14:formula1>
          <xm:sqref>B28 B40 B52 B62</xm:sqref>
        </x14:dataValidation>
        <x14:dataValidation type="list" allowBlank="1" showInputMessage="1" showErrorMessage="1" xr:uid="{00000000-0002-0000-0F00-000003000000}">
          <x14:formula1>
            <xm:f>Zdarzenia!$A$2:$A$7</xm:f>
          </x14:formula1>
          <xm:sqref>D26:D36 D38:D49 D51:D59 D61:D70</xm:sqref>
        </x14:dataValidation>
      </x14:dataValidations>
    </ext>
  </extLst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sheetPr codeName="Arkusz38"/>
  <dimension ref="A1:I73"/>
  <sheetViews>
    <sheetView topLeftCell="B1" zoomScaleNormal="100" zoomScaleSheetLayoutView="160" workbookViewId="0">
      <selection activeCell="G23" sqref="G23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1" x14ac:dyDescent="0.35">
      <c r="C2" s="2" t="s">
        <v>101</v>
      </c>
      <c r="D2" s="2"/>
      <c r="F2" s="3"/>
    </row>
    <row r="3" spans="1:9" ht="26.25" x14ac:dyDescent="0.4">
      <c r="A3" s="15" t="s">
        <v>24</v>
      </c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44091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46">
        <v>44119</v>
      </c>
      <c r="D9" s="36"/>
      <c r="E9" s="37">
        <v>20</v>
      </c>
      <c r="F9" s="38"/>
    </row>
    <row r="10" spans="1:9" x14ac:dyDescent="0.25">
      <c r="A10" s="22"/>
      <c r="B10" s="19"/>
      <c r="C10" s="35">
        <v>44133</v>
      </c>
      <c r="D10" s="39"/>
      <c r="E10" s="37"/>
      <c r="F10" s="37">
        <v>10</v>
      </c>
    </row>
    <row r="11" spans="1:9" x14ac:dyDescent="0.25">
      <c r="A11" s="19"/>
      <c r="B11" s="19" t="s">
        <v>45</v>
      </c>
      <c r="C11" s="35">
        <v>44148</v>
      </c>
      <c r="D11" s="40"/>
      <c r="E11" s="37">
        <v>10</v>
      </c>
      <c r="F11" s="37"/>
    </row>
    <row r="12" spans="1:9" x14ac:dyDescent="0.25">
      <c r="A12" s="22"/>
      <c r="B12" s="19"/>
      <c r="C12" s="35">
        <v>44177</v>
      </c>
      <c r="D12" s="40"/>
      <c r="E12" s="38"/>
      <c r="F12" s="37">
        <v>20</v>
      </c>
    </row>
    <row r="13" spans="1:9" x14ac:dyDescent="0.25">
      <c r="A13" s="19"/>
      <c r="B13" s="19" t="s">
        <v>47</v>
      </c>
      <c r="C13" s="35">
        <v>44188</v>
      </c>
      <c r="D13" s="40"/>
      <c r="E13" s="37">
        <v>8</v>
      </c>
      <c r="F13" s="38"/>
    </row>
    <row r="14" spans="1:9" x14ac:dyDescent="0.25">
      <c r="A14" s="22"/>
      <c r="B14" s="19"/>
      <c r="C14" s="41">
        <v>44211</v>
      </c>
      <c r="D14" s="40"/>
      <c r="E14" s="38"/>
      <c r="F14" s="37">
        <v>14</v>
      </c>
      <c r="I14" s="18"/>
    </row>
    <row r="15" spans="1:9" x14ac:dyDescent="0.25">
      <c r="A15" s="22"/>
      <c r="B15" s="19" t="s">
        <v>55</v>
      </c>
      <c r="C15" s="41">
        <v>44225</v>
      </c>
      <c r="D15" s="40"/>
      <c r="E15" s="37">
        <v>10</v>
      </c>
      <c r="F15" s="38"/>
    </row>
    <row r="16" spans="1:9" x14ac:dyDescent="0.25">
      <c r="A16" s="22"/>
      <c r="B16" s="19"/>
      <c r="C16" s="41">
        <v>44239</v>
      </c>
      <c r="D16" s="40"/>
      <c r="E16" s="38"/>
      <c r="F16" s="37">
        <v>10</v>
      </c>
    </row>
    <row r="17" spans="1:6" x14ac:dyDescent="0.25">
      <c r="A17" s="22"/>
      <c r="B17" s="19" t="s">
        <v>49</v>
      </c>
      <c r="C17" s="41">
        <v>44250</v>
      </c>
      <c r="D17" s="40"/>
      <c r="E17" s="37">
        <v>7</v>
      </c>
      <c r="F17" s="38"/>
    </row>
    <row r="18" spans="1:6" x14ac:dyDescent="0.25">
      <c r="A18" s="22"/>
      <c r="B18" s="19"/>
      <c r="C18" s="41">
        <v>44264</v>
      </c>
      <c r="D18" s="40"/>
      <c r="E18" s="38"/>
      <c r="F18" s="37">
        <v>10</v>
      </c>
    </row>
    <row r="19" spans="1:6" x14ac:dyDescent="0.25">
      <c r="A19" s="22"/>
      <c r="B19" s="19"/>
      <c r="C19" s="41">
        <v>44271</v>
      </c>
      <c r="D19" s="40"/>
      <c r="E19" s="37">
        <v>5</v>
      </c>
      <c r="F19" s="37"/>
    </row>
    <row r="20" spans="1:6" x14ac:dyDescent="0.25">
      <c r="A20" s="22"/>
      <c r="B20" s="19"/>
      <c r="C20" s="41">
        <v>44274</v>
      </c>
      <c r="D20" s="40"/>
      <c r="E20" s="37"/>
      <c r="F20" s="37">
        <v>3</v>
      </c>
    </row>
    <row r="21" spans="1:6" x14ac:dyDescent="0.25">
      <c r="A21" s="19"/>
      <c r="B21" s="23"/>
      <c r="C21" s="41">
        <v>44277</v>
      </c>
      <c r="D21" s="40" t="s">
        <v>20</v>
      </c>
      <c r="E21" s="37">
        <v>1</v>
      </c>
      <c r="F21" s="38"/>
    </row>
    <row r="22" spans="1:6" x14ac:dyDescent="0.25">
      <c r="A22" s="19"/>
      <c r="B22" s="19"/>
      <c r="D22" s="6"/>
    </row>
    <row r="23" spans="1:6" x14ac:dyDescent="0.25">
      <c r="A23" s="19"/>
      <c r="B23" s="19"/>
      <c r="C23" s="9" t="s">
        <v>8</v>
      </c>
      <c r="D23" s="9"/>
      <c r="E23" s="9">
        <f>SUM(E8:E22)</f>
        <v>61</v>
      </c>
      <c r="F23" s="9">
        <f>SUM(F8:F22)</f>
        <v>67</v>
      </c>
    </row>
    <row r="24" spans="1:6" x14ac:dyDescent="0.25">
      <c r="C24" s="7"/>
      <c r="D24" s="7"/>
      <c r="E24" s="8"/>
      <c r="F24" s="8"/>
    </row>
    <row r="25" spans="1:6" x14ac:dyDescent="0.25">
      <c r="A25" s="17"/>
      <c r="B25" s="17"/>
      <c r="C25" s="5"/>
      <c r="D25" s="5"/>
      <c r="E25" s="5"/>
      <c r="F25" s="5"/>
    </row>
    <row r="26" spans="1:6" ht="39" customHeight="1" x14ac:dyDescent="0.25">
      <c r="A26" s="19"/>
      <c r="B26" s="19"/>
      <c r="C26" s="4"/>
      <c r="D26" s="4"/>
      <c r="E26" s="4"/>
      <c r="F26" s="4"/>
    </row>
    <row r="27" spans="1:6" ht="26.25" x14ac:dyDescent="0.4">
      <c r="A27" s="15" t="s">
        <v>23</v>
      </c>
      <c r="C27" s="2" t="str">
        <f>$C$2</f>
        <v>Captor Therapeutics SA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44320</v>
      </c>
      <c r="D32" s="32" t="s">
        <v>6</v>
      </c>
      <c r="E32" s="33"/>
      <c r="F32" s="34"/>
    </row>
    <row r="33" spans="1:6" x14ac:dyDescent="0.25">
      <c r="C33" s="119">
        <v>44323</v>
      </c>
      <c r="D33" s="68"/>
      <c r="E33" s="37">
        <v>3</v>
      </c>
      <c r="F33" s="37"/>
    </row>
    <row r="34" spans="1:6" x14ac:dyDescent="0.25">
      <c r="C34" s="35">
        <v>44326</v>
      </c>
      <c r="D34" s="36"/>
      <c r="E34" s="37"/>
      <c r="F34" s="37">
        <v>1</v>
      </c>
    </row>
    <row r="35" spans="1:6" x14ac:dyDescent="0.25">
      <c r="C35" s="41">
        <v>44327</v>
      </c>
      <c r="D35" s="40" t="s">
        <v>20</v>
      </c>
      <c r="E35" s="37">
        <v>1</v>
      </c>
      <c r="F35" s="37"/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f>SUM(E32:E36)</f>
        <v>4</v>
      </c>
      <c r="F37" s="62">
        <f>SUM(F32:F36)</f>
        <v>1</v>
      </c>
    </row>
    <row r="39" spans="1:6" ht="39" customHeight="1" x14ac:dyDescent="0.25">
      <c r="A39" s="19"/>
      <c r="B39" s="19"/>
      <c r="C39" s="4"/>
      <c r="D39" s="4"/>
      <c r="E39" s="4"/>
      <c r="F39" s="4"/>
    </row>
    <row r="40" spans="1:6" ht="26.25" x14ac:dyDescent="0.4">
      <c r="A40" s="15"/>
      <c r="C40" s="2" t="str">
        <f>$C$2</f>
        <v>Captor Therapeutics SA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5.25" customHeight="1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44354</v>
      </c>
      <c r="D45" s="32" t="s">
        <v>6</v>
      </c>
      <c r="E45" s="33"/>
      <c r="F45" s="34"/>
    </row>
    <row r="46" spans="1:6" x14ac:dyDescent="0.25">
      <c r="C46" s="35">
        <v>44355</v>
      </c>
      <c r="D46" s="36" t="s">
        <v>20</v>
      </c>
      <c r="E46" s="37">
        <v>1</v>
      </c>
      <c r="F46" s="38"/>
    </row>
    <row r="47" spans="1:6" x14ac:dyDescent="0.25">
      <c r="C47" s="41"/>
      <c r="D47" s="40"/>
      <c r="E47" s="38"/>
      <c r="F47" s="37">
        <v>0</v>
      </c>
    </row>
    <row r="48" spans="1:6" x14ac:dyDescent="0.25">
      <c r="C48" s="24"/>
      <c r="D48" s="25"/>
      <c r="E48" s="26"/>
      <c r="F48" s="26"/>
    </row>
    <row r="49" spans="1:6" x14ac:dyDescent="0.25">
      <c r="C49" s="9" t="s">
        <v>8</v>
      </c>
      <c r="D49" s="9"/>
      <c r="E49" s="62">
        <f>SUM(E45:E48)</f>
        <v>1</v>
      </c>
      <c r="F49" s="62">
        <f>SUM(F45:F48)</f>
        <v>0</v>
      </c>
    </row>
    <row r="51" spans="1:6" ht="39" customHeight="1" x14ac:dyDescent="0.25">
      <c r="A51" s="19"/>
      <c r="B51" s="19"/>
      <c r="C51" s="4"/>
      <c r="D51" s="4"/>
      <c r="E51" s="4"/>
      <c r="F51" s="4"/>
    </row>
    <row r="52" spans="1:6" ht="26.25" x14ac:dyDescent="0.4">
      <c r="A52" s="15"/>
      <c r="C52" s="2" t="str">
        <f>$C$2</f>
        <v>Captor Therapeutics SA</v>
      </c>
    </row>
    <row r="53" spans="1:6" x14ac:dyDescent="0.25">
      <c r="B53" s="124" t="s">
        <v>108</v>
      </c>
      <c r="C53" s="13" t="s">
        <v>28</v>
      </c>
    </row>
    <row r="54" spans="1:6" ht="15.75" thickBot="1" x14ac:dyDescent="0.3"/>
    <row r="55" spans="1:6" ht="35.25" customHeight="1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/>
      <c r="D57" s="32" t="s">
        <v>6</v>
      </c>
      <c r="E57" s="33"/>
      <c r="F57" s="34"/>
    </row>
    <row r="58" spans="1:6" x14ac:dyDescent="0.25">
      <c r="C58" s="35"/>
      <c r="D58" s="36"/>
      <c r="E58" s="37"/>
      <c r="F58" s="38"/>
    </row>
    <row r="59" spans="1:6" x14ac:dyDescent="0.25">
      <c r="C59" s="41"/>
      <c r="D59" s="40"/>
      <c r="E59" s="38"/>
      <c r="F59" s="37"/>
    </row>
    <row r="60" spans="1:6" x14ac:dyDescent="0.25">
      <c r="C60" s="24"/>
      <c r="D60" s="25"/>
      <c r="E60" s="26"/>
      <c r="F60" s="26"/>
    </row>
    <row r="61" spans="1:6" x14ac:dyDescent="0.25">
      <c r="C61" s="9" t="s">
        <v>8</v>
      </c>
      <c r="D61" s="9"/>
      <c r="E61" s="62">
        <f>SUM(E57:E60)</f>
        <v>0</v>
      </c>
      <c r="F61" s="62">
        <f>SUM(F57:F60)</f>
        <v>0</v>
      </c>
    </row>
    <row r="63" spans="1:6" ht="39" customHeight="1" x14ac:dyDescent="0.25">
      <c r="A63" s="19"/>
      <c r="B63" s="19"/>
      <c r="C63" s="4"/>
      <c r="D63" s="4"/>
      <c r="E63" s="4"/>
      <c r="F63" s="4"/>
    </row>
    <row r="64" spans="1:6" ht="26.25" x14ac:dyDescent="0.4">
      <c r="A64" s="15"/>
      <c r="C64" s="2" t="str">
        <f>$C$2</f>
        <v>Captor Therapeutics SA</v>
      </c>
    </row>
    <row r="65" spans="2:6" x14ac:dyDescent="0.25">
      <c r="B65" s="124" t="s">
        <v>108</v>
      </c>
      <c r="C65" s="13" t="s">
        <v>29</v>
      </c>
    </row>
    <row r="66" spans="2:6" ht="15.75" thickBot="1" x14ac:dyDescent="0.3"/>
    <row r="67" spans="2:6" ht="35.25" customHeight="1" x14ac:dyDescent="0.25">
      <c r="C67" s="319" t="s">
        <v>2</v>
      </c>
      <c r="D67" s="29"/>
      <c r="E67" s="29" t="s">
        <v>3</v>
      </c>
      <c r="F67" s="29" t="s">
        <v>4</v>
      </c>
    </row>
    <row r="68" spans="2:6" ht="15.75" thickBot="1" x14ac:dyDescent="0.3">
      <c r="C68" s="320"/>
      <c r="D68" s="30"/>
      <c r="E68" s="321" t="s">
        <v>9</v>
      </c>
      <c r="F68" s="321"/>
    </row>
    <row r="69" spans="2:6" x14ac:dyDescent="0.25">
      <c r="C69" s="31"/>
      <c r="D69" s="32" t="s">
        <v>6</v>
      </c>
      <c r="E69" s="33"/>
      <c r="F69" s="34"/>
    </row>
    <row r="70" spans="2:6" x14ac:dyDescent="0.25">
      <c r="C70" s="35"/>
      <c r="D70" s="36"/>
      <c r="E70" s="37"/>
      <c r="F70" s="38"/>
    </row>
    <row r="71" spans="2:6" x14ac:dyDescent="0.25">
      <c r="C71" s="41"/>
      <c r="D71" s="40"/>
      <c r="E71" s="38"/>
      <c r="F71" s="37"/>
    </row>
    <row r="72" spans="2:6" x14ac:dyDescent="0.25">
      <c r="C72" s="24"/>
      <c r="D72" s="25"/>
      <c r="E72" s="26"/>
      <c r="F72" s="26"/>
    </row>
    <row r="73" spans="2:6" x14ac:dyDescent="0.25">
      <c r="C73" s="9" t="s">
        <v>8</v>
      </c>
      <c r="D73" s="9"/>
      <c r="E73" s="62">
        <f>SUM(E69:E72)</f>
        <v>0</v>
      </c>
      <c r="F73" s="62">
        <f>SUM(F69:F72)</f>
        <v>0</v>
      </c>
    </row>
  </sheetData>
  <mergeCells count="10">
    <mergeCell ref="C55:C56"/>
    <mergeCell ref="E56:F56"/>
    <mergeCell ref="C67:C68"/>
    <mergeCell ref="E68:F68"/>
    <mergeCell ref="C6:C7"/>
    <mergeCell ref="E7:F7"/>
    <mergeCell ref="C30:C31"/>
    <mergeCell ref="E31:F31"/>
    <mergeCell ref="C43:C44"/>
    <mergeCell ref="E44:F44"/>
  </mergeCells>
  <conditionalFormatting sqref="C1:C1048576">
    <cfRule type="top10" dxfId="71" priority="7" rank="1"/>
  </conditionalFormatting>
  <conditionalFormatting sqref="D1">
    <cfRule type="top10" dxfId="70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9F00-000000000000}">
          <x14:formula1>
            <xm:f>Zdarzenia!$A$2:$A$7</xm:f>
          </x14:formula1>
          <xm:sqref>D2:D1048576</xm:sqref>
        </x14:dataValidation>
        <x14:dataValidation type="list" allowBlank="1" showInputMessage="1" showErrorMessage="1" xr:uid="{00000000-0002-0000-9F00-000001000000}">
          <x14:formula1>
            <xm:f>Zdarzenia!$A$13:$A$17</xm:f>
          </x14:formula1>
          <xm:sqref>B3 B28 B41 B53 B65</xm:sqref>
        </x14:dataValidation>
      </x14:dataValidations>
    </ext>
  </extLst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sheetPr codeName="Arkusz302"/>
  <dimension ref="A1:I37"/>
  <sheetViews>
    <sheetView zoomScale="70" zoomScaleNormal="70" zoomScaleSheetLayoutView="160" workbookViewId="0">
      <selection activeCell="E31" sqref="E31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92"/>
      <c r="D1" s="92"/>
      <c r="E1" s="92"/>
      <c r="F1" s="92"/>
    </row>
    <row r="2" spans="1:9" ht="26.25" x14ac:dyDescent="0.4">
      <c r="A2" s="15" t="s">
        <v>24</v>
      </c>
      <c r="C2" s="93" t="s">
        <v>89</v>
      </c>
      <c r="D2" s="93"/>
      <c r="E2" s="92"/>
      <c r="F2" s="94"/>
    </row>
    <row r="3" spans="1:9" x14ac:dyDescent="0.25">
      <c r="B3" s="124" t="s">
        <v>109</v>
      </c>
      <c r="C3" s="95" t="s">
        <v>34</v>
      </c>
      <c r="D3" s="96"/>
      <c r="E3" s="92"/>
      <c r="F3" s="92"/>
    </row>
    <row r="4" spans="1:9" x14ac:dyDescent="0.25">
      <c r="A4" s="19"/>
      <c r="B4" s="19"/>
      <c r="C4" s="96"/>
      <c r="D4" s="96"/>
      <c r="E4" s="92"/>
      <c r="F4" s="92"/>
    </row>
    <row r="5" spans="1:9" ht="15.75" thickBot="1" x14ac:dyDescent="0.3">
      <c r="A5" s="20"/>
      <c r="B5" s="19"/>
      <c r="C5" s="96"/>
      <c r="D5" s="96"/>
      <c r="E5" s="96"/>
      <c r="F5" s="96"/>
    </row>
    <row r="6" spans="1:9" ht="35.25" customHeight="1" x14ac:dyDescent="0.25">
      <c r="A6" s="21" t="s">
        <v>0</v>
      </c>
      <c r="B6" s="21" t="s">
        <v>1</v>
      </c>
      <c r="C6" s="331" t="s">
        <v>2</v>
      </c>
      <c r="D6" s="97"/>
      <c r="E6" s="97" t="s">
        <v>3</v>
      </c>
      <c r="F6" s="97" t="s">
        <v>4</v>
      </c>
    </row>
    <row r="7" spans="1:9" ht="15.75" thickBot="1" x14ac:dyDescent="0.3">
      <c r="A7" s="19"/>
      <c r="B7" s="19"/>
      <c r="C7" s="332"/>
      <c r="D7" s="98"/>
      <c r="E7" s="333" t="s">
        <v>9</v>
      </c>
      <c r="F7" s="333"/>
    </row>
    <row r="8" spans="1:9" x14ac:dyDescent="0.25">
      <c r="A8" s="22" t="s">
        <v>5</v>
      </c>
      <c r="B8" s="19"/>
      <c r="C8" s="31">
        <v>44091</v>
      </c>
      <c r="D8" s="99" t="s">
        <v>6</v>
      </c>
      <c r="E8" s="100"/>
      <c r="F8" s="101"/>
    </row>
    <row r="9" spans="1:9" x14ac:dyDescent="0.25">
      <c r="A9" s="19"/>
      <c r="B9" s="19" t="s">
        <v>82</v>
      </c>
      <c r="C9" s="85">
        <v>44119</v>
      </c>
      <c r="D9" s="102"/>
      <c r="E9" s="37">
        <v>20</v>
      </c>
      <c r="F9" s="104"/>
    </row>
    <row r="10" spans="1:9" x14ac:dyDescent="0.25">
      <c r="A10" s="22"/>
      <c r="B10" s="19"/>
      <c r="C10" s="85">
        <v>44133</v>
      </c>
      <c r="D10" s="39"/>
      <c r="E10" s="37"/>
      <c r="F10" s="37">
        <v>10</v>
      </c>
    </row>
    <row r="11" spans="1:9" x14ac:dyDescent="0.25">
      <c r="A11" s="19"/>
      <c r="B11" s="19"/>
      <c r="C11" s="35">
        <v>44148</v>
      </c>
      <c r="D11" s="40"/>
      <c r="E11" s="37">
        <v>10</v>
      </c>
      <c r="F11" s="38"/>
    </row>
    <row r="12" spans="1:9" x14ac:dyDescent="0.25">
      <c r="A12" s="22"/>
      <c r="B12" s="19"/>
      <c r="C12" s="35">
        <v>44153</v>
      </c>
      <c r="D12" s="40"/>
      <c r="E12" s="38"/>
      <c r="F12" s="37">
        <v>3</v>
      </c>
    </row>
    <row r="13" spans="1:9" x14ac:dyDescent="0.25">
      <c r="A13" s="19"/>
      <c r="B13" s="19"/>
      <c r="C13" s="35">
        <v>44165</v>
      </c>
      <c r="D13" s="40"/>
      <c r="E13" s="37">
        <v>8</v>
      </c>
      <c r="F13" s="38"/>
    </row>
    <row r="14" spans="1:9" x14ac:dyDescent="0.25">
      <c r="A14" s="22"/>
      <c r="B14" s="19"/>
      <c r="C14" s="41">
        <v>44168</v>
      </c>
      <c r="D14" s="40"/>
      <c r="E14" s="38"/>
      <c r="F14" s="37">
        <v>3</v>
      </c>
      <c r="I14" s="18"/>
    </row>
    <row r="15" spans="1:9" x14ac:dyDescent="0.25">
      <c r="A15" s="22"/>
      <c r="B15" s="19"/>
      <c r="C15" s="41">
        <v>44172</v>
      </c>
      <c r="D15" s="40"/>
      <c r="E15" s="37">
        <v>2</v>
      </c>
      <c r="F15" s="38"/>
    </row>
    <row r="16" spans="1:9" x14ac:dyDescent="0.25">
      <c r="A16" s="22"/>
      <c r="B16" s="19"/>
      <c r="C16" s="41">
        <v>44173</v>
      </c>
      <c r="D16" s="40"/>
      <c r="E16" s="38"/>
      <c r="F16" s="37">
        <v>1</v>
      </c>
    </row>
    <row r="17" spans="1:6" x14ac:dyDescent="0.25">
      <c r="A17" s="22"/>
      <c r="B17" s="19"/>
      <c r="C17" s="41">
        <v>44173</v>
      </c>
      <c r="D17" s="35" t="s">
        <v>20</v>
      </c>
      <c r="E17" s="103"/>
      <c r="F17" s="38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f>SUM(E8:E20)</f>
        <v>40</v>
      </c>
      <c r="F21" s="9">
        <f>SUM(F8:F20)</f>
        <v>17</v>
      </c>
    </row>
    <row r="22" spans="1:6" x14ac:dyDescent="0.25">
      <c r="C22" s="7"/>
      <c r="D22" s="7"/>
      <c r="E22" s="8">
        <f>E21/(E21+F21)</f>
        <v>0.70175438596491224</v>
      </c>
      <c r="F22" s="8">
        <f>F21/(E21+F21)</f>
        <v>0.2982456140350877</v>
      </c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Answear.com SA (d.Wearco SA)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44209</v>
      </c>
      <c r="D30" s="32" t="s">
        <v>6</v>
      </c>
      <c r="E30" s="33"/>
      <c r="F30" s="34"/>
    </row>
    <row r="31" spans="1:6" x14ac:dyDescent="0.25">
      <c r="C31" s="119">
        <v>44216</v>
      </c>
      <c r="D31" s="68"/>
      <c r="E31" s="37">
        <v>5</v>
      </c>
      <c r="F31" s="120"/>
    </row>
    <row r="32" spans="1:6" x14ac:dyDescent="0.25">
      <c r="C32" s="35">
        <v>44221</v>
      </c>
      <c r="D32" s="36"/>
      <c r="E32" s="37"/>
      <c r="F32" s="37">
        <v>3</v>
      </c>
    </row>
    <row r="33" spans="1:6" x14ac:dyDescent="0.25">
      <c r="C33" s="41">
        <v>44224</v>
      </c>
      <c r="D33" s="40" t="s">
        <v>20</v>
      </c>
      <c r="E33" s="37">
        <v>3</v>
      </c>
      <c r="F33" s="38"/>
    </row>
    <row r="34" spans="1:6" x14ac:dyDescent="0.25">
      <c r="C34" s="9" t="s">
        <v>8</v>
      </c>
      <c r="D34" s="9"/>
      <c r="E34" s="126">
        <f>SUM(E30:E33)</f>
        <v>8</v>
      </c>
      <c r="F34" s="126">
        <f>SUM(F30:F33)</f>
        <v>3</v>
      </c>
    </row>
    <row r="37" spans="1:6" ht="39" customHeight="1" x14ac:dyDescent="0.25">
      <c r="A37" s="19"/>
      <c r="B37" s="19"/>
      <c r="C37" s="4"/>
      <c r="D37" s="4"/>
      <c r="E37" s="4"/>
      <c r="F37" s="4"/>
    </row>
  </sheetData>
  <mergeCells count="4">
    <mergeCell ref="C6:C7"/>
    <mergeCell ref="E7:F7"/>
    <mergeCell ref="C28:C29"/>
    <mergeCell ref="E29:F29"/>
  </mergeCells>
  <conditionalFormatting sqref="C1:C1048576">
    <cfRule type="top10" dxfId="69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000-000000000000}">
          <x14:formula1>
            <xm:f>Zdarzenia!$A$2:$A$4</xm:f>
          </x14:formula1>
          <xm:sqref>D1:D1048576</xm:sqref>
        </x14:dataValidation>
        <x14:dataValidation type="list" allowBlank="1" showInputMessage="1" showErrorMessage="1" xr:uid="{00000000-0002-0000-A000-000001000000}">
          <x14:formula1>
            <xm:f>Zdarzenia!$A$13:$A$17</xm:f>
          </x14:formula1>
          <xm:sqref>B3 B26</xm:sqref>
        </x14:dataValidation>
      </x14:dataValidations>
    </ext>
  </extLst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100-000000000000}">
  <sheetPr codeName="Arkusz29"/>
  <dimension ref="A1:I53"/>
  <sheetViews>
    <sheetView zoomScale="70" zoomScaleNormal="70" zoomScaleSheetLayoutView="160" workbookViewId="0">
      <selection activeCell="J45" sqref="J45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81</v>
      </c>
      <c r="D2" s="81"/>
      <c r="E2" s="4"/>
      <c r="F2" s="82"/>
    </row>
    <row r="3" spans="1:9" x14ac:dyDescent="0.25">
      <c r="B3" s="124" t="s">
        <v>109</v>
      </c>
      <c r="C3" s="13" t="s">
        <v>34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44084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44112</v>
      </c>
      <c r="D9" s="36"/>
      <c r="E9" s="37">
        <v>20</v>
      </c>
      <c r="F9" s="38"/>
    </row>
    <row r="10" spans="1:9" x14ac:dyDescent="0.25">
      <c r="A10" s="22"/>
      <c r="B10" s="19"/>
      <c r="C10" s="35">
        <v>44126</v>
      </c>
      <c r="D10" s="39"/>
      <c r="E10" s="37"/>
      <c r="F10" s="37">
        <v>10</v>
      </c>
    </row>
    <row r="11" spans="1:9" x14ac:dyDescent="0.25">
      <c r="A11" s="19"/>
      <c r="B11" s="19" t="s">
        <v>45</v>
      </c>
      <c r="C11" s="35">
        <v>44139</v>
      </c>
      <c r="D11" s="39"/>
      <c r="E11" s="37">
        <v>9</v>
      </c>
      <c r="F11" s="37"/>
    </row>
    <row r="12" spans="1:9" x14ac:dyDescent="0.25">
      <c r="A12" s="22"/>
      <c r="B12" s="19"/>
      <c r="C12" s="35">
        <v>44148</v>
      </c>
      <c r="D12" s="40"/>
      <c r="E12" s="38"/>
      <c r="F12" s="37">
        <v>6</v>
      </c>
    </row>
    <row r="13" spans="1:9" x14ac:dyDescent="0.25">
      <c r="A13" s="19"/>
      <c r="B13" s="19" t="s">
        <v>47</v>
      </c>
      <c r="C13" s="35">
        <v>44161</v>
      </c>
      <c r="D13" s="40"/>
      <c r="E13" s="37">
        <v>9</v>
      </c>
      <c r="F13" s="37"/>
    </row>
    <row r="14" spans="1:9" x14ac:dyDescent="0.25">
      <c r="A14" s="22"/>
      <c r="B14" s="19"/>
      <c r="C14" s="41">
        <v>44165</v>
      </c>
      <c r="D14" s="40"/>
      <c r="E14" s="38"/>
      <c r="F14" s="37">
        <v>2</v>
      </c>
      <c r="I14" s="18"/>
    </row>
    <row r="15" spans="1:9" x14ac:dyDescent="0.25">
      <c r="A15" s="22"/>
      <c r="B15" s="19" t="s">
        <v>55</v>
      </c>
      <c r="C15" s="41">
        <v>44166</v>
      </c>
      <c r="D15" s="40"/>
      <c r="E15" s="37">
        <v>1</v>
      </c>
      <c r="F15" s="37"/>
    </row>
    <row r="16" spans="1:9" x14ac:dyDescent="0.25">
      <c r="A16" s="22"/>
      <c r="B16" s="19"/>
      <c r="C16" s="41">
        <v>44167</v>
      </c>
      <c r="D16" s="40"/>
      <c r="E16" s="38"/>
      <c r="F16" s="37">
        <v>1</v>
      </c>
    </row>
    <row r="17" spans="1:6" ht="15.75" thickBot="1" x14ac:dyDescent="0.3">
      <c r="A17" s="22"/>
      <c r="B17" s="19"/>
      <c r="C17" s="54">
        <v>44168</v>
      </c>
      <c r="D17" s="55" t="s">
        <v>20</v>
      </c>
      <c r="E17" s="56">
        <v>1</v>
      </c>
      <c r="F17" s="56"/>
    </row>
    <row r="18" spans="1:6" x14ac:dyDescent="0.25">
      <c r="A18" s="22"/>
      <c r="B18" s="19"/>
      <c r="C18" s="67"/>
      <c r="D18" s="68"/>
      <c r="E18" s="69"/>
      <c r="F18" s="69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f>SUM(E8:E20)</f>
        <v>40</v>
      </c>
      <c r="F21" s="9">
        <f>SUM(F8:F20)</f>
        <v>19</v>
      </c>
    </row>
    <row r="22" spans="1:6" x14ac:dyDescent="0.25">
      <c r="C22" s="7"/>
      <c r="D22" s="7"/>
      <c r="E22" s="8">
        <f>E21/(E21+F21)</f>
        <v>0.67796610169491522</v>
      </c>
      <c r="F22" s="8">
        <f>F21/(E21+F21)</f>
        <v>0.32203389830508472</v>
      </c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Dadelo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34"/>
      <c r="D29" s="4"/>
      <c r="E29" s="335" t="s">
        <v>9</v>
      </c>
      <c r="F29" s="335"/>
    </row>
    <row r="30" spans="1:6" x14ac:dyDescent="0.25">
      <c r="C30" s="31">
        <v>44169</v>
      </c>
      <c r="D30" s="32" t="s">
        <v>6</v>
      </c>
      <c r="E30" s="33"/>
      <c r="F30" s="34"/>
    </row>
    <row r="31" spans="1:6" x14ac:dyDescent="0.25">
      <c r="B31" s="16" t="s">
        <v>97</v>
      </c>
      <c r="C31" s="35">
        <v>44173</v>
      </c>
      <c r="D31" s="36"/>
      <c r="E31" s="37">
        <v>2</v>
      </c>
      <c r="F31" s="38"/>
    </row>
    <row r="32" spans="1:6" x14ac:dyDescent="0.25">
      <c r="C32" s="121">
        <v>44174</v>
      </c>
      <c r="D32" s="122"/>
      <c r="E32" s="66"/>
      <c r="F32" s="65">
        <v>1</v>
      </c>
    </row>
    <row r="33" spans="1:6" ht="15.75" thickBot="1" x14ac:dyDescent="0.3">
      <c r="C33" s="54">
        <v>44174</v>
      </c>
      <c r="D33" s="55" t="s">
        <v>20</v>
      </c>
      <c r="E33" s="61">
        <v>0</v>
      </c>
      <c r="F33" s="56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SUM(E31:E34)</f>
        <v>2</v>
      </c>
      <c r="F35" s="62">
        <f>SUM(F31:F34)</f>
        <v>1</v>
      </c>
    </row>
    <row r="37" spans="1:6" ht="39" customHeight="1" x14ac:dyDescent="0.25">
      <c r="A37" s="19"/>
      <c r="B37" s="19"/>
      <c r="C37" s="4"/>
      <c r="D37" s="4"/>
      <c r="E37" s="4"/>
      <c r="F37" s="4"/>
    </row>
    <row r="38" spans="1:6" ht="26.25" x14ac:dyDescent="0.4">
      <c r="A38" s="15"/>
      <c r="C38" s="2" t="str">
        <f>$C$2</f>
        <v>Dadelo S.A.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/>
    <row r="41" spans="1:6" ht="35.25" customHeight="1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44210</v>
      </c>
      <c r="D43" s="32" t="s">
        <v>6</v>
      </c>
      <c r="E43" s="33"/>
      <c r="F43" s="34"/>
    </row>
    <row r="44" spans="1:6" x14ac:dyDescent="0.25">
      <c r="B44" s="16" t="s">
        <v>97</v>
      </c>
      <c r="C44" s="119">
        <v>44215</v>
      </c>
      <c r="D44" s="40"/>
      <c r="E44" s="37">
        <v>3</v>
      </c>
      <c r="F44" s="120"/>
    </row>
    <row r="45" spans="1:6" x14ac:dyDescent="0.25">
      <c r="C45" s="119">
        <v>44216</v>
      </c>
      <c r="D45" s="40"/>
      <c r="E45" s="37"/>
      <c r="F45" s="37">
        <v>1</v>
      </c>
    </row>
    <row r="46" spans="1:6" x14ac:dyDescent="0.25">
      <c r="B46" s="16" t="s">
        <v>97</v>
      </c>
      <c r="C46" s="119">
        <v>44216</v>
      </c>
      <c r="D46" s="40"/>
      <c r="E46" s="37">
        <v>0</v>
      </c>
      <c r="F46" s="120"/>
    </row>
    <row r="47" spans="1:6" x14ac:dyDescent="0.25">
      <c r="C47" s="119">
        <v>44221</v>
      </c>
      <c r="D47" s="40"/>
      <c r="E47" s="37"/>
      <c r="F47" s="37">
        <v>3</v>
      </c>
    </row>
    <row r="48" spans="1:6" x14ac:dyDescent="0.25">
      <c r="C48" s="35">
        <v>44223</v>
      </c>
      <c r="D48" s="40" t="s">
        <v>20</v>
      </c>
      <c r="E48" s="37">
        <v>2</v>
      </c>
      <c r="F48" s="120"/>
    </row>
    <row r="49" spans="1:6" x14ac:dyDescent="0.25">
      <c r="C49" s="41"/>
      <c r="D49" s="40"/>
      <c r="E49" s="38"/>
      <c r="F49" s="38"/>
    </row>
    <row r="50" spans="1:6" x14ac:dyDescent="0.25">
      <c r="C50" s="9" t="s">
        <v>8</v>
      </c>
      <c r="D50" s="9"/>
      <c r="E50" s="126">
        <f>SUM(E43:E49)</f>
        <v>5</v>
      </c>
      <c r="F50" s="126">
        <f>SUM(F43:F49)</f>
        <v>4</v>
      </c>
    </row>
    <row r="53" spans="1:6" ht="39" customHeight="1" x14ac:dyDescent="0.25">
      <c r="A53" s="19"/>
      <c r="B53" s="19"/>
      <c r="C53" s="4"/>
      <c r="D53" s="4"/>
      <c r="E53" s="4"/>
      <c r="F53" s="4"/>
    </row>
  </sheetData>
  <mergeCells count="6">
    <mergeCell ref="C6:C7"/>
    <mergeCell ref="E7:F7"/>
    <mergeCell ref="C28:C29"/>
    <mergeCell ref="E29:F29"/>
    <mergeCell ref="C41:C42"/>
    <mergeCell ref="E42:F42"/>
  </mergeCells>
  <conditionalFormatting sqref="C1:C1048576">
    <cfRule type="top10" dxfId="68" priority="2" rank="1"/>
  </conditionalFormatting>
  <conditionalFormatting sqref="D1">
    <cfRule type="top10" dxfId="67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100-000000000000}">
          <x14:formula1>
            <xm:f>Zdarzenia!$A$2:$A$4</xm:f>
          </x14:formula1>
          <xm:sqref>D36:D43 D2:D34 D50:D1048576</xm:sqref>
        </x14:dataValidation>
        <x14:dataValidation type="list" allowBlank="1" showInputMessage="1" showErrorMessage="1" xr:uid="{00000000-0002-0000-A100-000001000000}">
          <x14:formula1>
            <xm:f>Zdarzenia!$A$2:$A$7</xm:f>
          </x14:formula1>
          <xm:sqref>D35 D44:D49</xm:sqref>
        </x14:dataValidation>
        <x14:dataValidation type="list" allowBlank="1" showInputMessage="1" showErrorMessage="1" xr:uid="{00000000-0002-0000-A100-000002000000}">
          <x14:formula1>
            <xm:f>Zdarzenia!$A$13:$A$17</xm:f>
          </x14:formula1>
          <xm:sqref>B3 B26 B39</xm:sqref>
        </x14:dataValidation>
      </x14:dataValidations>
    </ext>
  </extLst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200-000000000000}">
  <sheetPr codeName="Arkusz28"/>
  <dimension ref="A1:I35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79</v>
      </c>
      <c r="D2" s="81"/>
      <c r="E2" s="4"/>
      <c r="F2" s="82"/>
    </row>
    <row r="3" spans="1:9" x14ac:dyDescent="0.25">
      <c r="B3" s="124" t="s">
        <v>109</v>
      </c>
      <c r="C3" s="13" t="s">
        <v>34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44078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44106</v>
      </c>
      <c r="D9" s="36"/>
      <c r="E9" s="37">
        <v>20</v>
      </c>
      <c r="F9" s="38"/>
    </row>
    <row r="10" spans="1:9" x14ac:dyDescent="0.25">
      <c r="A10" s="22"/>
      <c r="B10" s="19"/>
      <c r="C10" s="35">
        <v>44120</v>
      </c>
      <c r="D10" s="39"/>
      <c r="E10" s="38"/>
      <c r="F10" s="37">
        <v>10</v>
      </c>
    </row>
    <row r="11" spans="1:9" x14ac:dyDescent="0.25">
      <c r="A11" s="19"/>
      <c r="B11" s="19"/>
      <c r="C11" s="35">
        <v>44134</v>
      </c>
      <c r="D11" s="40"/>
      <c r="E11" s="37">
        <v>10</v>
      </c>
      <c r="F11" s="38"/>
    </row>
    <row r="12" spans="1:9" x14ac:dyDescent="0.25">
      <c r="A12" s="22"/>
      <c r="B12" s="19"/>
      <c r="C12" s="35">
        <v>44144</v>
      </c>
      <c r="D12" s="40"/>
      <c r="E12" s="38"/>
      <c r="F12" s="37">
        <v>6</v>
      </c>
    </row>
    <row r="13" spans="1:9" x14ac:dyDescent="0.25">
      <c r="A13" s="19"/>
      <c r="B13" s="19"/>
      <c r="C13" s="35">
        <v>44152</v>
      </c>
      <c r="D13" s="40"/>
      <c r="E13" s="37">
        <v>5</v>
      </c>
      <c r="F13" s="38"/>
    </row>
    <row r="14" spans="1:9" x14ac:dyDescent="0.25">
      <c r="A14" s="22"/>
      <c r="B14" s="19"/>
      <c r="C14" s="35">
        <v>44157</v>
      </c>
      <c r="D14" s="40"/>
      <c r="E14" s="38"/>
      <c r="F14" s="37">
        <v>3</v>
      </c>
      <c r="I14" s="18"/>
    </row>
    <row r="15" spans="1:9" x14ac:dyDescent="0.25">
      <c r="A15" s="22"/>
      <c r="B15" s="19"/>
      <c r="C15" s="35">
        <v>44158</v>
      </c>
      <c r="D15" s="40"/>
      <c r="E15" s="37">
        <v>0</v>
      </c>
      <c r="F15" s="38"/>
    </row>
    <row r="16" spans="1:9" x14ac:dyDescent="0.25">
      <c r="A16" s="22"/>
      <c r="B16" s="19"/>
      <c r="C16" s="35">
        <v>44159</v>
      </c>
      <c r="D16" s="40"/>
      <c r="E16" s="38"/>
      <c r="F16" s="37">
        <v>1</v>
      </c>
    </row>
    <row r="17" spans="1:6" x14ac:dyDescent="0.25">
      <c r="A17" s="22"/>
      <c r="B17" s="19"/>
      <c r="C17" s="35">
        <v>44159</v>
      </c>
      <c r="D17" s="40"/>
      <c r="E17" s="37">
        <v>0</v>
      </c>
      <c r="F17" s="38"/>
    </row>
    <row r="18" spans="1:6" x14ac:dyDescent="0.25">
      <c r="A18" s="22"/>
      <c r="B18" s="19"/>
      <c r="C18" s="35">
        <v>44160</v>
      </c>
      <c r="D18" s="40"/>
      <c r="E18" s="38"/>
      <c r="F18" s="37">
        <v>1</v>
      </c>
    </row>
    <row r="19" spans="1:6" ht="15.75" thickBot="1" x14ac:dyDescent="0.3">
      <c r="A19" s="19"/>
      <c r="B19" s="23"/>
      <c r="C19" s="110">
        <v>44160</v>
      </c>
      <c r="D19" s="55" t="s">
        <v>20</v>
      </c>
      <c r="E19" s="61">
        <v>0</v>
      </c>
      <c r="F19" s="56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f>SUM(E8:E20)</f>
        <v>35</v>
      </c>
      <c r="F21" s="9">
        <f>SUM(F8:F20)</f>
        <v>21</v>
      </c>
    </row>
    <row r="22" spans="1:6" x14ac:dyDescent="0.25">
      <c r="C22" s="7"/>
      <c r="D22" s="7"/>
      <c r="E22" s="8">
        <f>E21/(E21+F21)</f>
        <v>0.625</v>
      </c>
      <c r="F22" s="8">
        <f>F21/(E21+F21)</f>
        <v>0.375</v>
      </c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PCF Group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44202</v>
      </c>
      <c r="D30" s="32" t="s">
        <v>6</v>
      </c>
      <c r="E30" s="33"/>
      <c r="F30" s="34"/>
    </row>
    <row r="31" spans="1:6" x14ac:dyDescent="0.25">
      <c r="C31" s="41">
        <v>44207</v>
      </c>
      <c r="D31" s="40" t="s">
        <v>20</v>
      </c>
      <c r="E31" s="37">
        <v>2</v>
      </c>
      <c r="F31" s="38"/>
    </row>
    <row r="32" spans="1:6" x14ac:dyDescent="0.25">
      <c r="C32" s="9" t="s">
        <v>8</v>
      </c>
      <c r="D32" s="9"/>
      <c r="E32" s="126">
        <f>SUM(E29:E31)</f>
        <v>2</v>
      </c>
      <c r="F32" s="126">
        <f>SUM(F29:F31)</f>
        <v>0</v>
      </c>
    </row>
    <row r="35" spans="1:6" ht="39" customHeight="1" x14ac:dyDescent="0.25">
      <c r="A35" s="19"/>
      <c r="B35" s="19"/>
      <c r="C35" s="4"/>
      <c r="D35" s="4"/>
      <c r="E35" s="4"/>
      <c r="F35" s="4"/>
    </row>
  </sheetData>
  <mergeCells count="4">
    <mergeCell ref="C6:C7"/>
    <mergeCell ref="E7:F7"/>
    <mergeCell ref="C28:C29"/>
    <mergeCell ref="E29:F29"/>
  </mergeCells>
  <conditionalFormatting sqref="C1:C1048576">
    <cfRule type="top10" dxfId="66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200-000000000000}">
          <x14:formula1>
            <xm:f>Zdarzenia!$A$2:$A$4</xm:f>
          </x14:formula1>
          <xm:sqref>D2:D1048576</xm:sqref>
        </x14:dataValidation>
        <x14:dataValidation type="list" allowBlank="1" showInputMessage="1" showErrorMessage="1" xr:uid="{00000000-0002-0000-A200-000001000000}">
          <x14:formula1>
            <xm:f>Zdarzenia!$A$13:$A$17</xm:f>
          </x14:formula1>
          <xm:sqref>B26 B3</xm:sqref>
        </x14:dataValidation>
      </x14:dataValidations>
    </ext>
  </extLst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300-000000000000}">
  <sheetPr codeName="Arkusz27"/>
  <dimension ref="A1:I39"/>
  <sheetViews>
    <sheetView topLeftCell="B1" zoomScale="85" zoomScaleNormal="85" zoomScaleSheetLayoutView="160" workbookViewId="0">
      <selection activeCell="E19" sqref="E19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78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06" t="s">
        <v>85</v>
      </c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44071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44098</v>
      </c>
      <c r="D9" s="36"/>
      <c r="E9" s="37">
        <v>19</v>
      </c>
      <c r="F9" s="38"/>
    </row>
    <row r="10" spans="1:9" x14ac:dyDescent="0.25">
      <c r="A10" s="22"/>
      <c r="B10" s="19"/>
      <c r="C10" s="35">
        <v>44112</v>
      </c>
      <c r="D10" s="39"/>
      <c r="E10" s="37"/>
      <c r="F10" s="37">
        <v>10</v>
      </c>
    </row>
    <row r="11" spans="1:9" x14ac:dyDescent="0.25">
      <c r="A11" s="19"/>
      <c r="B11" s="19"/>
      <c r="C11" s="35">
        <v>44126</v>
      </c>
      <c r="D11" s="40"/>
      <c r="E11" s="37">
        <v>10</v>
      </c>
      <c r="F11" s="37"/>
    </row>
    <row r="12" spans="1:9" x14ac:dyDescent="0.25">
      <c r="A12" s="22"/>
      <c r="B12" s="19"/>
      <c r="C12" s="35">
        <v>44140</v>
      </c>
      <c r="D12" s="40"/>
      <c r="E12" s="37"/>
      <c r="F12" s="37">
        <v>10</v>
      </c>
    </row>
    <row r="13" spans="1:9" x14ac:dyDescent="0.25">
      <c r="A13" s="19"/>
      <c r="B13" s="19"/>
      <c r="C13" s="35">
        <v>44155</v>
      </c>
      <c r="D13" s="40"/>
      <c r="E13" s="37">
        <v>10</v>
      </c>
      <c r="F13" s="37"/>
    </row>
    <row r="14" spans="1:9" x14ac:dyDescent="0.25">
      <c r="A14" s="22"/>
      <c r="B14" s="19"/>
      <c r="C14" s="41">
        <v>44174</v>
      </c>
      <c r="D14" s="40"/>
      <c r="E14" s="37"/>
      <c r="F14" s="37">
        <v>13</v>
      </c>
      <c r="I14" s="18"/>
    </row>
    <row r="15" spans="1:9" x14ac:dyDescent="0.25">
      <c r="A15" s="22"/>
      <c r="B15" s="19"/>
      <c r="C15" s="41">
        <v>44183</v>
      </c>
      <c r="D15" s="40"/>
      <c r="E15" s="37">
        <v>7</v>
      </c>
      <c r="F15" s="37"/>
    </row>
    <row r="16" spans="1:9" x14ac:dyDescent="0.25">
      <c r="A16" s="22"/>
      <c r="B16" s="19"/>
      <c r="C16" s="41">
        <v>44200</v>
      </c>
      <c r="D16" s="40"/>
      <c r="E16" s="37"/>
      <c r="F16" s="37">
        <v>9</v>
      </c>
    </row>
    <row r="17" spans="1:6" x14ac:dyDescent="0.25">
      <c r="A17" s="22"/>
      <c r="B17" s="19"/>
      <c r="C17" s="41">
        <v>44207</v>
      </c>
      <c r="D17" s="40"/>
      <c r="E17" s="37">
        <v>4</v>
      </c>
      <c r="F17" s="37"/>
    </row>
    <row r="18" spans="1:6" x14ac:dyDescent="0.25">
      <c r="A18" s="22"/>
      <c r="B18" s="19"/>
      <c r="C18" s="41">
        <v>44217</v>
      </c>
      <c r="D18" s="40"/>
      <c r="E18" s="37"/>
      <c r="F18" s="37">
        <v>8</v>
      </c>
    </row>
    <row r="19" spans="1:6" x14ac:dyDescent="0.25">
      <c r="A19" s="19"/>
      <c r="B19" s="23"/>
      <c r="C19" s="41">
        <v>44221</v>
      </c>
      <c r="D19" s="40"/>
      <c r="E19" s="37">
        <v>2</v>
      </c>
      <c r="F19" s="37"/>
    </row>
    <row r="20" spans="1:6" x14ac:dyDescent="0.25">
      <c r="A20" s="19"/>
      <c r="B20" s="23"/>
      <c r="C20" s="41">
        <v>44222</v>
      </c>
      <c r="D20" s="40" t="s">
        <v>20</v>
      </c>
      <c r="E20" s="37"/>
      <c r="F20" s="37">
        <v>1</v>
      </c>
    </row>
    <row r="21" spans="1:6" x14ac:dyDescent="0.25">
      <c r="A21" s="19"/>
      <c r="B21" s="19"/>
      <c r="C21" s="41"/>
      <c r="D21" s="40"/>
      <c r="E21" s="37"/>
      <c r="F21" s="38"/>
    </row>
    <row r="22" spans="1:6" x14ac:dyDescent="0.25">
      <c r="A22" s="19"/>
      <c r="B22" s="19"/>
      <c r="C22" s="9" t="s">
        <v>8</v>
      </c>
      <c r="D22" s="9"/>
      <c r="E22" s="9">
        <f>SUM(E8:E21)</f>
        <v>52</v>
      </c>
      <c r="F22" s="9">
        <f>SUM(F8:F21)</f>
        <v>51</v>
      </c>
    </row>
    <row r="23" spans="1:6" x14ac:dyDescent="0.25">
      <c r="C23" s="7"/>
      <c r="D23" s="7"/>
      <c r="E23" s="8">
        <f>E22/(E22+F22)</f>
        <v>0.50485436893203883</v>
      </c>
      <c r="F23" s="8">
        <f>F22/(E22+F22)</f>
        <v>0.49514563106796117</v>
      </c>
    </row>
    <row r="24" spans="1:6" x14ac:dyDescent="0.25">
      <c r="A24" s="17"/>
      <c r="B24" s="17"/>
      <c r="C24" s="5"/>
      <c r="D24" s="5"/>
      <c r="E24" s="5"/>
      <c r="F24" s="5"/>
    </row>
    <row r="25" spans="1:6" ht="39" customHeight="1" x14ac:dyDescent="0.25">
      <c r="A25" s="19"/>
      <c r="B25" s="19"/>
      <c r="C25" s="4"/>
      <c r="D25" s="4"/>
      <c r="E25" s="4"/>
      <c r="F25" s="4"/>
    </row>
    <row r="26" spans="1:6" ht="26.25" x14ac:dyDescent="0.4">
      <c r="A26" s="15" t="s">
        <v>23</v>
      </c>
      <c r="C26" s="2" t="str">
        <f>$C$2</f>
        <v>Huuuge, Inc.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5.25" customHeight="1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44225</v>
      </c>
      <c r="D31" s="32" t="s">
        <v>6</v>
      </c>
      <c r="E31" s="33"/>
      <c r="F31" s="34"/>
    </row>
    <row r="32" spans="1:6" x14ac:dyDescent="0.25">
      <c r="C32" s="35">
        <v>44228</v>
      </c>
      <c r="D32" s="36"/>
      <c r="E32" s="37">
        <v>1</v>
      </c>
      <c r="F32" s="38"/>
    </row>
    <row r="33" spans="1:6" x14ac:dyDescent="0.25">
      <c r="C33" s="35">
        <v>44228</v>
      </c>
      <c r="D33" s="36"/>
      <c r="E33" s="37"/>
      <c r="F33" s="37">
        <v>0</v>
      </c>
    </row>
    <row r="34" spans="1:6" x14ac:dyDescent="0.25">
      <c r="C34" s="35">
        <v>44229</v>
      </c>
      <c r="D34" s="36" t="s">
        <v>20</v>
      </c>
      <c r="E34" s="37">
        <v>1</v>
      </c>
      <c r="F34" s="38"/>
    </row>
    <row r="35" spans="1:6" x14ac:dyDescent="0.25">
      <c r="C35" s="41"/>
      <c r="D35" s="40"/>
      <c r="E35" s="38"/>
      <c r="F35" s="37"/>
    </row>
    <row r="36" spans="1:6" x14ac:dyDescent="0.25">
      <c r="C36" s="9" t="s">
        <v>8</v>
      </c>
      <c r="D36" s="9"/>
      <c r="E36" s="126">
        <f>SUM(E31:E35)</f>
        <v>2</v>
      </c>
      <c r="F36" s="126">
        <f>SUM(F31:F35)</f>
        <v>0</v>
      </c>
    </row>
    <row r="39" spans="1:6" ht="39" customHeight="1" x14ac:dyDescent="0.25">
      <c r="A39" s="19"/>
      <c r="B39" s="19"/>
      <c r="C39" s="4"/>
      <c r="D39" s="4"/>
      <c r="E39" s="4"/>
      <c r="F39" s="4"/>
    </row>
  </sheetData>
  <mergeCells count="4">
    <mergeCell ref="C6:C7"/>
    <mergeCell ref="E7:F7"/>
    <mergeCell ref="C29:C30"/>
    <mergeCell ref="E30:F30"/>
  </mergeCells>
  <conditionalFormatting sqref="C1:C1048576">
    <cfRule type="top10" dxfId="65" priority="2" rank="1"/>
  </conditionalFormatting>
  <conditionalFormatting sqref="D1">
    <cfRule type="top10" dxfId="64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300-000000000000}">
          <x14:formula1>
            <xm:f>Zdarzenia!$A$2:$A$4</xm:f>
          </x14:formula1>
          <xm:sqref>D2:D30 D36:D1048576</xm:sqref>
        </x14:dataValidation>
        <x14:dataValidation type="list" allowBlank="1" showInputMessage="1" showErrorMessage="1" xr:uid="{00000000-0002-0000-A300-000001000000}">
          <x14:formula1>
            <xm:f>Zdarzenia!$A$13:$A$17</xm:f>
          </x14:formula1>
          <xm:sqref>B3 B27</xm:sqref>
        </x14:dataValidation>
        <x14:dataValidation type="list" allowBlank="1" showInputMessage="1" showErrorMessage="1" xr:uid="{00000000-0002-0000-A300-000002000000}">
          <x14:formula1>
            <xm:f>Zdarzenia!$A$2:$A$7</xm:f>
          </x14:formula1>
          <xm:sqref>D31:D35</xm:sqref>
        </x14:dataValidation>
      </x14:dataValidations>
    </ext>
  </extLst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400-000000000000}">
  <sheetPr codeName="Arkusz23"/>
  <dimension ref="A1:I25"/>
  <sheetViews>
    <sheetView zoomScale="70" zoomScaleNormal="70" zoomScaleSheetLayoutView="160" workbookViewId="0">
      <selection activeCell="N32" sqref="N32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71</v>
      </c>
      <c r="D2" s="81"/>
      <c r="E2" s="4"/>
      <c r="F2" s="82"/>
    </row>
    <row r="3" spans="1:9" x14ac:dyDescent="0.25">
      <c r="B3" s="124" t="s">
        <v>109</v>
      </c>
      <c r="C3" s="13" t="s">
        <v>34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5">
        <v>44060</v>
      </c>
      <c r="D8" s="39" t="s">
        <v>6</v>
      </c>
      <c r="E8" s="38"/>
      <c r="F8" s="37"/>
    </row>
    <row r="9" spans="1:9" x14ac:dyDescent="0.25">
      <c r="A9" s="19"/>
      <c r="B9" s="19" t="s">
        <v>7</v>
      </c>
      <c r="C9" s="35">
        <v>44068</v>
      </c>
      <c r="D9" s="40"/>
      <c r="E9" s="37">
        <v>6</v>
      </c>
      <c r="F9" s="38"/>
    </row>
    <row r="10" spans="1:9" x14ac:dyDescent="0.25">
      <c r="A10" s="22"/>
      <c r="B10" s="19"/>
      <c r="C10" s="35">
        <v>44085</v>
      </c>
      <c r="D10" s="39"/>
      <c r="E10" s="38"/>
      <c r="F10" s="37">
        <v>13</v>
      </c>
    </row>
    <row r="11" spans="1:9" x14ac:dyDescent="0.25">
      <c r="A11" s="19"/>
      <c r="B11" s="19"/>
      <c r="C11" s="35">
        <v>44098</v>
      </c>
      <c r="D11" s="40"/>
      <c r="E11" s="37">
        <v>9</v>
      </c>
      <c r="F11" s="38"/>
    </row>
    <row r="12" spans="1:9" x14ac:dyDescent="0.25">
      <c r="A12" s="22"/>
      <c r="B12" s="19"/>
      <c r="C12" s="35">
        <v>44110</v>
      </c>
      <c r="D12" s="40"/>
      <c r="E12" s="38"/>
      <c r="F12" s="37">
        <v>8</v>
      </c>
    </row>
    <row r="13" spans="1:9" x14ac:dyDescent="0.25">
      <c r="A13" s="19"/>
      <c r="B13" s="19"/>
      <c r="C13" s="35">
        <v>44120</v>
      </c>
      <c r="D13" s="40"/>
      <c r="E13" s="37">
        <v>8</v>
      </c>
      <c r="F13" s="38"/>
    </row>
    <row r="14" spans="1:9" x14ac:dyDescent="0.25">
      <c r="A14" s="22"/>
      <c r="B14" s="19"/>
      <c r="C14" s="35">
        <v>44129</v>
      </c>
      <c r="D14" s="40"/>
      <c r="E14" s="38"/>
      <c r="F14" s="37">
        <v>5</v>
      </c>
      <c r="I14" s="18"/>
    </row>
    <row r="15" spans="1:9" x14ac:dyDescent="0.25">
      <c r="A15" s="22"/>
      <c r="B15" s="19"/>
      <c r="C15" s="35">
        <v>44140</v>
      </c>
      <c r="D15" s="40"/>
      <c r="E15" s="37">
        <v>8</v>
      </c>
      <c r="F15" s="38"/>
    </row>
    <row r="16" spans="1:9" x14ac:dyDescent="0.25">
      <c r="A16" s="22"/>
      <c r="B16" s="19"/>
      <c r="C16" s="35">
        <v>44144</v>
      </c>
      <c r="D16" s="40"/>
      <c r="E16" s="38"/>
      <c r="F16" s="37">
        <v>2</v>
      </c>
    </row>
    <row r="17" spans="1:6" x14ac:dyDescent="0.25">
      <c r="A17" s="22"/>
      <c r="B17" s="19"/>
      <c r="C17" s="35">
        <v>44148</v>
      </c>
      <c r="D17" s="40"/>
      <c r="E17" s="37">
        <v>3</v>
      </c>
      <c r="F17" s="38"/>
    </row>
    <row r="18" spans="1:6" x14ac:dyDescent="0.25">
      <c r="A18" s="22"/>
      <c r="B18" s="19"/>
      <c r="C18" s="35">
        <v>44151</v>
      </c>
      <c r="D18" s="40"/>
      <c r="E18" s="37"/>
      <c r="F18" s="37">
        <v>1</v>
      </c>
    </row>
    <row r="19" spans="1:6" x14ac:dyDescent="0.25">
      <c r="A19" s="22"/>
      <c r="B19" s="19"/>
      <c r="C19" s="35">
        <v>44151</v>
      </c>
      <c r="D19" s="40"/>
      <c r="E19" s="37">
        <v>0</v>
      </c>
      <c r="F19" s="37"/>
    </row>
    <row r="20" spans="1:6" x14ac:dyDescent="0.25">
      <c r="A20" s="22"/>
      <c r="B20" s="19"/>
      <c r="C20" s="35">
        <v>44152</v>
      </c>
      <c r="D20" s="40"/>
      <c r="E20" s="37"/>
      <c r="F20" s="37">
        <v>1</v>
      </c>
    </row>
    <row r="21" spans="1:6" x14ac:dyDescent="0.25">
      <c r="A21" s="19"/>
      <c r="B21" s="23"/>
      <c r="C21" s="35">
        <v>44152</v>
      </c>
      <c r="D21" s="40" t="s">
        <v>20</v>
      </c>
      <c r="E21" s="37">
        <v>0</v>
      </c>
      <c r="F21" s="38"/>
    </row>
    <row r="22" spans="1:6" x14ac:dyDescent="0.25">
      <c r="A22" s="19"/>
      <c r="B22" s="19"/>
      <c r="D22" s="6"/>
    </row>
    <row r="23" spans="1:6" x14ac:dyDescent="0.25">
      <c r="A23" s="19"/>
      <c r="B23" s="19"/>
      <c r="C23" s="9" t="s">
        <v>8</v>
      </c>
      <c r="D23" s="9"/>
      <c r="E23" s="9">
        <f>SUM(E8:E22)</f>
        <v>34</v>
      </c>
      <c r="F23" s="9">
        <f>SUM(F8:F22)</f>
        <v>30</v>
      </c>
    </row>
    <row r="24" spans="1:6" x14ac:dyDescent="0.25">
      <c r="C24" s="7"/>
      <c r="D24" s="7"/>
      <c r="E24" s="8">
        <f>E23/(E23+F23)</f>
        <v>0.53125</v>
      </c>
      <c r="F24" s="8">
        <f>F23/(E23+F23)</f>
        <v>0.46875</v>
      </c>
    </row>
    <row r="25" spans="1:6" x14ac:dyDescent="0.25">
      <c r="A25" s="17"/>
      <c r="B25" s="17"/>
      <c r="C25" s="5"/>
      <c r="D25" s="5"/>
      <c r="E25" s="5"/>
      <c r="F25" s="5"/>
    </row>
  </sheetData>
  <mergeCells count="2">
    <mergeCell ref="C6:C7"/>
    <mergeCell ref="E7:F7"/>
  </mergeCells>
  <conditionalFormatting sqref="C1:C1048576">
    <cfRule type="top10" dxfId="63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400-000000000000}">
          <x14:formula1>
            <xm:f>Zdarzenia!$A$2:$A$7</xm:f>
          </x14:formula1>
          <xm:sqref>D1:D25 D26:D1048576</xm:sqref>
        </x14:dataValidation>
        <x14:dataValidation type="list" allowBlank="1" showInputMessage="1" showErrorMessage="1" xr:uid="{00000000-0002-0000-A4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500-000000000000}">
  <sheetPr codeName="Arkusz18"/>
  <dimension ref="A1:I26"/>
  <sheetViews>
    <sheetView zoomScaleNormal="100" zoomScaleSheetLayoutView="160" workbookViewId="0">
      <selection activeCell="F18" sqref="F18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9.42578125" style="1" bestFit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66</v>
      </c>
      <c r="D2" s="2"/>
      <c r="F2" s="3"/>
    </row>
    <row r="3" spans="1:9" x14ac:dyDescent="0.25">
      <c r="B3" s="124" t="s">
        <v>104</v>
      </c>
      <c r="C3" s="13" t="s">
        <v>32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79">
        <v>43689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79">
        <v>43717</v>
      </c>
      <c r="D9" s="36"/>
      <c r="E9" s="37">
        <v>19</v>
      </c>
      <c r="F9" s="38"/>
    </row>
    <row r="10" spans="1:9" x14ac:dyDescent="0.25">
      <c r="A10" s="22"/>
      <c r="B10" s="19"/>
      <c r="C10" s="79">
        <v>43728</v>
      </c>
      <c r="D10" s="39"/>
      <c r="E10" s="37"/>
      <c r="F10" s="37">
        <v>9</v>
      </c>
    </row>
    <row r="11" spans="1:9" x14ac:dyDescent="0.25">
      <c r="A11" s="19"/>
      <c r="B11" s="19"/>
      <c r="C11" s="79">
        <v>43742</v>
      </c>
      <c r="D11" s="40"/>
      <c r="E11" s="37">
        <v>10</v>
      </c>
      <c r="F11" s="37"/>
    </row>
    <row r="12" spans="1:9" x14ac:dyDescent="0.25">
      <c r="A12" s="22"/>
      <c r="B12" s="19"/>
      <c r="C12" s="79">
        <v>43754</v>
      </c>
      <c r="D12" s="40"/>
      <c r="E12" s="37"/>
      <c r="F12" s="37">
        <v>8</v>
      </c>
    </row>
    <row r="13" spans="1:9" x14ac:dyDescent="0.25">
      <c r="A13" s="19"/>
      <c r="B13" s="19"/>
      <c r="C13" s="79">
        <v>43768</v>
      </c>
      <c r="D13" s="40"/>
      <c r="E13" s="37">
        <v>10</v>
      </c>
      <c r="F13" s="37"/>
    </row>
    <row r="14" spans="1:9" x14ac:dyDescent="0.25">
      <c r="A14" s="22"/>
      <c r="B14" s="19"/>
      <c r="C14" s="41">
        <v>44028</v>
      </c>
      <c r="D14" s="40"/>
      <c r="E14" s="38"/>
      <c r="F14" s="37">
        <v>177</v>
      </c>
      <c r="I14" s="18"/>
    </row>
    <row r="15" spans="1:9" x14ac:dyDescent="0.25">
      <c r="A15" s="22"/>
      <c r="B15" s="19"/>
      <c r="C15" s="79">
        <v>44041</v>
      </c>
      <c r="D15" s="40"/>
      <c r="E15" s="37">
        <v>9</v>
      </c>
      <c r="F15" s="37"/>
    </row>
    <row r="16" spans="1:9" x14ac:dyDescent="0.25">
      <c r="A16" s="22"/>
      <c r="B16" s="19"/>
      <c r="C16" s="41">
        <v>44053</v>
      </c>
      <c r="D16" s="40"/>
      <c r="E16" s="37"/>
      <c r="F16" s="37">
        <v>8</v>
      </c>
    </row>
    <row r="17" spans="1:6" x14ac:dyDescent="0.25">
      <c r="A17" s="22"/>
      <c r="B17" s="19"/>
      <c r="C17" s="41">
        <v>44067</v>
      </c>
      <c r="D17" s="40"/>
      <c r="E17" s="37">
        <v>10</v>
      </c>
      <c r="F17" s="37"/>
    </row>
    <row r="18" spans="1:6" x14ac:dyDescent="0.25">
      <c r="A18" s="22"/>
      <c r="B18" s="19"/>
      <c r="C18" s="41">
        <v>44081</v>
      </c>
      <c r="D18" s="40"/>
      <c r="E18" s="37"/>
      <c r="F18" s="37">
        <v>10</v>
      </c>
    </row>
    <row r="19" spans="1:6" x14ac:dyDescent="0.25">
      <c r="A19" s="19"/>
      <c r="B19" s="23"/>
      <c r="C19" s="41">
        <v>44088</v>
      </c>
      <c r="D19" s="40"/>
      <c r="E19" s="37">
        <v>5</v>
      </c>
      <c r="F19" s="37"/>
    </row>
    <row r="20" spans="1:6" x14ac:dyDescent="0.25">
      <c r="A20" s="19"/>
      <c r="B20" s="23"/>
      <c r="C20" s="63">
        <v>44109</v>
      </c>
      <c r="D20" s="105" t="s">
        <v>6</v>
      </c>
      <c r="E20" s="66"/>
      <c r="F20" s="66">
        <v>15</v>
      </c>
    </row>
    <row r="21" spans="1:6" ht="15.75" thickBot="1" x14ac:dyDescent="0.3">
      <c r="A21" s="19"/>
      <c r="B21" s="19"/>
      <c r="C21" s="54">
        <v>44125</v>
      </c>
      <c r="D21" s="60" t="s">
        <v>21</v>
      </c>
      <c r="E21" s="61">
        <v>12</v>
      </c>
      <c r="F21" s="61"/>
    </row>
    <row r="22" spans="1:6" x14ac:dyDescent="0.25">
      <c r="A22" s="19"/>
      <c r="B22" s="19"/>
      <c r="C22" s="24"/>
      <c r="D22" s="49"/>
      <c r="E22" s="117"/>
      <c r="F22" s="117"/>
    </row>
    <row r="23" spans="1:6" x14ac:dyDescent="0.25">
      <c r="A23" s="19"/>
      <c r="B23" s="19"/>
      <c r="C23" s="9" t="s">
        <v>8</v>
      </c>
      <c r="D23" s="9"/>
      <c r="E23" s="62">
        <v>75</v>
      </c>
      <c r="F23" s="62">
        <v>227</v>
      </c>
    </row>
    <row r="24" spans="1:6" x14ac:dyDescent="0.25">
      <c r="A24" s="19"/>
      <c r="B24" s="19"/>
      <c r="C24" s="7"/>
      <c r="D24" s="7"/>
      <c r="E24" s="8"/>
      <c r="F24" s="8"/>
    </row>
    <row r="25" spans="1:6" x14ac:dyDescent="0.25">
      <c r="A25" s="19"/>
      <c r="B25" s="19"/>
      <c r="C25" s="9"/>
      <c r="D25" s="9"/>
      <c r="E25" s="9"/>
      <c r="F25" s="9"/>
    </row>
    <row r="26" spans="1:6" x14ac:dyDescent="0.25">
      <c r="C26" s="5"/>
      <c r="D26" s="5"/>
      <c r="E26" s="5"/>
      <c r="F26" s="5"/>
    </row>
  </sheetData>
  <mergeCells count="2">
    <mergeCell ref="C6:C7"/>
    <mergeCell ref="E7:F7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500-000000000000}">
          <x14:formula1>
            <xm:f>Zdarzenia!$A$2:$A$4</xm:f>
          </x14:formula1>
          <xm:sqref>D1:D20 D23:D1048576</xm:sqref>
        </x14:dataValidation>
        <x14:dataValidation type="list" allowBlank="1" showInputMessage="1" showErrorMessage="1" xr:uid="{00000000-0002-0000-A5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600-000000000000}">
  <sheetPr codeName="Arkusz26"/>
  <dimension ref="A1:I23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  <c r="B1" s="19"/>
    </row>
    <row r="2" spans="1:9" ht="26.25" x14ac:dyDescent="0.4">
      <c r="A2" s="15" t="s">
        <v>24</v>
      </c>
      <c r="C2" s="2" t="s">
        <v>75</v>
      </c>
      <c r="D2" s="2"/>
      <c r="F2" s="3"/>
    </row>
    <row r="3" spans="1:9" x14ac:dyDescent="0.25">
      <c r="B3" s="124" t="s">
        <v>104</v>
      </c>
      <c r="C3" s="13" t="s">
        <v>32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44054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44081</v>
      </c>
      <c r="D9" s="36"/>
      <c r="E9" s="37">
        <v>19</v>
      </c>
      <c r="F9" s="38"/>
    </row>
    <row r="10" spans="1:9" x14ac:dyDescent="0.25">
      <c r="A10" s="22"/>
      <c r="B10" s="19"/>
      <c r="C10" s="35">
        <v>44145</v>
      </c>
      <c r="D10" s="39" t="s">
        <v>21</v>
      </c>
      <c r="E10" s="38"/>
      <c r="F10" s="37">
        <v>46</v>
      </c>
    </row>
    <row r="11" spans="1:9" x14ac:dyDescent="0.25">
      <c r="A11" s="19"/>
      <c r="B11" s="19"/>
      <c r="C11" s="35"/>
      <c r="D11" s="40"/>
      <c r="E11" s="37"/>
      <c r="F11" s="38"/>
    </row>
    <row r="12" spans="1:9" x14ac:dyDescent="0.25">
      <c r="A12" s="22"/>
      <c r="B12" s="19"/>
      <c r="C12" s="35"/>
      <c r="D12" s="40"/>
      <c r="E12" s="38"/>
      <c r="F12" s="37"/>
    </row>
    <row r="13" spans="1:9" x14ac:dyDescent="0.25">
      <c r="A13" s="19"/>
      <c r="B13" s="19"/>
      <c r="C13" s="35"/>
      <c r="D13" s="40"/>
      <c r="E13" s="37"/>
      <c r="F13" s="38"/>
    </row>
    <row r="14" spans="1:9" x14ac:dyDescent="0.25">
      <c r="A14" s="22"/>
      <c r="B14" s="19"/>
      <c r="C14" s="41"/>
      <c r="D14" s="40"/>
      <c r="E14" s="38"/>
      <c r="F14" s="38"/>
      <c r="I14" s="18"/>
    </row>
    <row r="15" spans="1:9" x14ac:dyDescent="0.25">
      <c r="A15" s="22"/>
      <c r="B15" s="19"/>
      <c r="C15" s="41"/>
      <c r="D15" s="40"/>
      <c r="E15" s="38"/>
      <c r="F15" s="38"/>
    </row>
    <row r="16" spans="1:9" x14ac:dyDescent="0.25">
      <c r="A16" s="22"/>
      <c r="B16" s="19"/>
      <c r="C16" s="41"/>
      <c r="D16" s="40"/>
      <c r="E16" s="38"/>
      <c r="F16" s="38"/>
    </row>
    <row r="17" spans="1:6" x14ac:dyDescent="0.25">
      <c r="A17" s="22"/>
      <c r="B17" s="19"/>
      <c r="C17" s="41"/>
      <c r="D17" s="40"/>
      <c r="E17" s="38"/>
      <c r="F17" s="38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19</v>
      </c>
      <c r="F21" s="9">
        <v>46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</sheetData>
  <mergeCells count="2">
    <mergeCell ref="C6:C7"/>
    <mergeCell ref="E7:F7"/>
  </mergeCells>
  <hyperlinks>
    <hyperlink ref="A1" location="'Spis treści'!A1" display="Spis treści" xr:uid="{00000000-0004-0000-A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600-000000000000}">
          <x14:formula1>
            <xm:f>Zdarzenia!$A$2:$A$4</xm:f>
          </x14:formula1>
          <xm:sqref>D1:D1048576</xm:sqref>
        </x14:dataValidation>
        <x14:dataValidation type="list" allowBlank="1" showInputMessage="1" showErrorMessage="1" xr:uid="{00000000-0002-0000-A6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700-000000000000}">
  <sheetPr codeName="Arkusz25"/>
  <dimension ref="A1:I36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74</v>
      </c>
      <c r="D2" s="81"/>
      <c r="E2" s="4"/>
      <c r="F2" s="82"/>
    </row>
    <row r="3" spans="1:9" x14ac:dyDescent="0.25">
      <c r="B3" s="124" t="s">
        <v>109</v>
      </c>
      <c r="C3" s="13" t="s">
        <v>34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44046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44071</v>
      </c>
      <c r="D9" s="36"/>
      <c r="E9" s="37">
        <v>19</v>
      </c>
      <c r="F9" s="38"/>
    </row>
    <row r="10" spans="1:9" x14ac:dyDescent="0.25">
      <c r="A10" s="22"/>
      <c r="B10" s="19"/>
      <c r="C10" s="35">
        <v>44081</v>
      </c>
      <c r="D10" s="39"/>
      <c r="E10" s="38"/>
      <c r="F10" s="37">
        <v>6</v>
      </c>
    </row>
    <row r="11" spans="1:9" x14ac:dyDescent="0.25">
      <c r="A11" s="19"/>
      <c r="B11" s="19"/>
      <c r="C11" s="35">
        <v>44092</v>
      </c>
      <c r="D11" s="40"/>
      <c r="E11" s="37">
        <v>9</v>
      </c>
      <c r="F11" s="38"/>
    </row>
    <row r="12" spans="1:9" x14ac:dyDescent="0.25">
      <c r="A12" s="22"/>
      <c r="B12" s="19"/>
      <c r="C12" s="35">
        <v>44101</v>
      </c>
      <c r="D12" s="40"/>
      <c r="E12" s="38"/>
      <c r="F12" s="37">
        <v>5</v>
      </c>
    </row>
    <row r="13" spans="1:9" x14ac:dyDescent="0.25">
      <c r="A13" s="19"/>
      <c r="B13" s="19"/>
      <c r="C13" s="35">
        <v>44113</v>
      </c>
      <c r="D13" s="40"/>
      <c r="E13" s="37">
        <v>10</v>
      </c>
      <c r="F13" s="38"/>
    </row>
    <row r="14" spans="1:9" x14ac:dyDescent="0.25">
      <c r="A14" s="22"/>
      <c r="B14" s="19"/>
      <c r="C14" s="41">
        <v>44119</v>
      </c>
      <c r="D14" s="40"/>
      <c r="E14" s="38"/>
      <c r="F14" s="37">
        <v>4</v>
      </c>
      <c r="I14" s="18"/>
    </row>
    <row r="15" spans="1:9" x14ac:dyDescent="0.25">
      <c r="A15" s="22"/>
      <c r="B15" s="19"/>
      <c r="C15" s="41">
        <v>44127</v>
      </c>
      <c r="D15" s="40"/>
      <c r="E15" s="37">
        <v>6</v>
      </c>
      <c r="F15" s="38"/>
    </row>
    <row r="16" spans="1:9" x14ac:dyDescent="0.25">
      <c r="A16" s="22"/>
      <c r="B16" s="19"/>
      <c r="C16" s="41">
        <v>44132</v>
      </c>
      <c r="D16" s="40"/>
      <c r="E16" s="38"/>
      <c r="F16" s="37">
        <v>3</v>
      </c>
    </row>
    <row r="17" spans="1:6" ht="15.75" thickBot="1" x14ac:dyDescent="0.3">
      <c r="A17" s="22"/>
      <c r="B17" s="19"/>
      <c r="C17" s="54">
        <v>44141</v>
      </c>
      <c r="D17" s="55" t="s">
        <v>20</v>
      </c>
      <c r="E17" s="61">
        <v>7</v>
      </c>
      <c r="F17" s="56"/>
    </row>
    <row r="18" spans="1:6" x14ac:dyDescent="0.25">
      <c r="A18" s="22"/>
      <c r="B18" s="19"/>
      <c r="C18" s="67"/>
      <c r="D18" s="68"/>
      <c r="E18" s="69"/>
      <c r="F18" s="112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51</v>
      </c>
      <c r="F21" s="9">
        <v>18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4"/>
      <c r="D23" s="4"/>
      <c r="E23" s="4"/>
      <c r="F23" s="4"/>
    </row>
    <row r="24" spans="1:6" ht="39" customHeight="1" x14ac:dyDescent="0.25">
      <c r="A24" s="19"/>
      <c r="B24" s="19"/>
      <c r="C24" s="113"/>
      <c r="D24" s="113"/>
      <c r="E24" s="113"/>
      <c r="F24" s="113"/>
    </row>
    <row r="25" spans="1:6" ht="26.25" x14ac:dyDescent="0.4">
      <c r="A25" s="15" t="s">
        <v>23</v>
      </c>
      <c r="C25" s="81" t="str">
        <f>$C$2</f>
        <v>Pure Biologics SA</v>
      </c>
      <c r="D25" s="4"/>
      <c r="E25" s="4"/>
      <c r="F25" s="4"/>
    </row>
    <row r="26" spans="1:6" x14ac:dyDescent="0.25">
      <c r="B26" s="124" t="s">
        <v>109</v>
      </c>
      <c r="C26" s="13" t="s">
        <v>22</v>
      </c>
      <c r="D26" s="4"/>
      <c r="E26" s="4"/>
      <c r="F26" s="4"/>
    </row>
    <row r="27" spans="1:6" ht="15.75" thickBot="1" x14ac:dyDescent="0.3">
      <c r="C27" s="4"/>
      <c r="D27" s="4"/>
      <c r="E27" s="4"/>
      <c r="F27" s="4"/>
    </row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44154</v>
      </c>
      <c r="D30" s="32" t="s">
        <v>6</v>
      </c>
      <c r="E30" s="33"/>
      <c r="F30" s="34"/>
    </row>
    <row r="31" spans="1:6" ht="15.75" thickBot="1" x14ac:dyDescent="0.3">
      <c r="C31" s="110">
        <v>44155</v>
      </c>
      <c r="D31" s="114" t="s">
        <v>20</v>
      </c>
      <c r="E31" s="61">
        <v>1</v>
      </c>
      <c r="F31" s="56"/>
    </row>
    <row r="32" spans="1:6" x14ac:dyDescent="0.25">
      <c r="C32" s="67"/>
      <c r="D32" s="40"/>
      <c r="E32" s="69"/>
      <c r="F32" s="69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v>1</v>
      </c>
      <c r="F34" s="62"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62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700-000000000000}">
          <x14:formula1>
            <xm:f>Zdarzenia!$A$2:$A$4</xm:f>
          </x14:formula1>
          <xm:sqref>D33 D1:D31 D35:D1048576</xm:sqref>
        </x14:dataValidation>
        <x14:dataValidation type="list" allowBlank="1" showInputMessage="1" showErrorMessage="1" xr:uid="{00000000-0002-0000-A700-000001000000}">
          <x14:formula1>
            <xm:f>Zdarzenia!$A$2:$A$7</xm:f>
          </x14:formula1>
          <xm:sqref>D34 D32</xm:sqref>
        </x14:dataValidation>
        <x14:dataValidation type="list" allowBlank="1" showInputMessage="1" showErrorMessage="1" xr:uid="{00000000-0002-0000-A700-000002000000}">
          <x14:formula1>
            <xm:f>Zdarzenia!$A$13:$A$17</xm:f>
          </x14:formula1>
          <xm:sqref>B3 B26</xm:sqref>
        </x14:dataValidation>
      </x14:dataValidations>
    </ext>
  </extLst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800-000000000000}">
  <sheetPr codeName="Arkusz17"/>
  <dimension ref="A1:I24"/>
  <sheetViews>
    <sheetView zoomScale="70" zoomScaleNormal="70" zoomScaleSheetLayoutView="160" workbookViewId="0">
      <selection activeCell="I19" sqref="I19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  <c r="C1" s="4"/>
      <c r="D1" s="4"/>
      <c r="E1" s="4"/>
      <c r="F1" s="4"/>
    </row>
    <row r="2" spans="1:9" ht="26.25" x14ac:dyDescent="0.4">
      <c r="A2" s="15" t="s">
        <v>24</v>
      </c>
      <c r="C2" s="81" t="s">
        <v>80</v>
      </c>
      <c r="D2" s="81"/>
      <c r="E2" s="4"/>
      <c r="F2" s="82"/>
    </row>
    <row r="3" spans="1:9" x14ac:dyDescent="0.25">
      <c r="B3" s="124" t="s">
        <v>109</v>
      </c>
      <c r="C3" s="13" t="s">
        <v>34</v>
      </c>
      <c r="D3" s="4"/>
      <c r="E3" s="4"/>
      <c r="F3" s="4"/>
    </row>
    <row r="4" spans="1:9" x14ac:dyDescent="0.25">
      <c r="A4" s="19"/>
      <c r="B4" s="19"/>
      <c r="C4" s="4"/>
      <c r="D4" s="4"/>
      <c r="E4" s="4"/>
      <c r="F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43966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43980</v>
      </c>
      <c r="D9" s="36"/>
      <c r="E9" s="37">
        <v>10</v>
      </c>
      <c r="F9" s="38"/>
    </row>
    <row r="10" spans="1:9" x14ac:dyDescent="0.25">
      <c r="A10" s="22"/>
      <c r="B10" s="19"/>
      <c r="C10" s="35">
        <v>43987</v>
      </c>
      <c r="D10" s="39"/>
      <c r="E10" s="38"/>
      <c r="F10" s="37">
        <v>5</v>
      </c>
    </row>
    <row r="11" spans="1:9" x14ac:dyDescent="0.25">
      <c r="A11" s="19"/>
      <c r="B11" s="19"/>
      <c r="C11" s="35">
        <v>44004</v>
      </c>
      <c r="D11" s="40"/>
      <c r="E11" s="37">
        <v>10</v>
      </c>
      <c r="F11" s="38"/>
    </row>
    <row r="12" spans="1:9" x14ac:dyDescent="0.25">
      <c r="A12" s="22"/>
      <c r="B12" s="19"/>
      <c r="C12" s="35">
        <v>44008</v>
      </c>
      <c r="D12" s="40"/>
      <c r="E12" s="38"/>
      <c r="F12" s="37">
        <v>4</v>
      </c>
    </row>
    <row r="13" spans="1:9" x14ac:dyDescent="0.25">
      <c r="A13" s="19"/>
      <c r="B13" s="19"/>
      <c r="C13" s="35">
        <v>44011</v>
      </c>
      <c r="D13" s="40"/>
      <c r="E13" s="37">
        <v>1</v>
      </c>
      <c r="F13" s="38"/>
    </row>
    <row r="14" spans="1:9" x14ac:dyDescent="0.25">
      <c r="A14" s="22"/>
      <c r="B14" s="19"/>
      <c r="C14" s="35">
        <v>44012</v>
      </c>
      <c r="D14" s="40"/>
      <c r="E14" s="38"/>
      <c r="F14" s="37">
        <v>1</v>
      </c>
      <c r="I14" s="18"/>
    </row>
    <row r="15" spans="1:9" x14ac:dyDescent="0.25">
      <c r="A15" s="22"/>
      <c r="B15" s="19"/>
      <c r="C15" s="35">
        <v>44015</v>
      </c>
      <c r="D15" s="40"/>
      <c r="E15" s="37">
        <v>3</v>
      </c>
      <c r="F15" s="38"/>
    </row>
    <row r="16" spans="1:9" x14ac:dyDescent="0.25">
      <c r="A16" s="22"/>
      <c r="B16" s="19"/>
      <c r="C16" s="35">
        <v>44018</v>
      </c>
      <c r="D16" s="40"/>
      <c r="E16" s="38"/>
      <c r="F16" s="37">
        <v>1</v>
      </c>
    </row>
    <row r="17" spans="1:6" x14ac:dyDescent="0.25">
      <c r="A17" s="22"/>
      <c r="B17" s="19"/>
      <c r="C17" s="35">
        <v>44020</v>
      </c>
      <c r="D17" s="40"/>
      <c r="E17" s="37">
        <v>2</v>
      </c>
      <c r="F17" s="38"/>
    </row>
    <row r="18" spans="1:6" x14ac:dyDescent="0.25">
      <c r="A18" s="22"/>
      <c r="B18" s="19"/>
      <c r="C18" s="35">
        <v>44021</v>
      </c>
      <c r="D18" s="40"/>
      <c r="E18" s="38"/>
      <c r="F18" s="37">
        <v>1</v>
      </c>
    </row>
    <row r="19" spans="1:6" x14ac:dyDescent="0.25">
      <c r="A19" s="19"/>
      <c r="B19" s="23"/>
      <c r="C19" s="35">
        <v>44022</v>
      </c>
      <c r="D19" s="40"/>
      <c r="E19" s="37">
        <v>1</v>
      </c>
      <c r="F19" s="38"/>
    </row>
    <row r="20" spans="1:6" x14ac:dyDescent="0.25">
      <c r="A20" s="19"/>
      <c r="B20" s="19"/>
      <c r="C20" s="35">
        <v>44023</v>
      </c>
      <c r="D20" s="77"/>
      <c r="E20" s="4"/>
      <c r="F20" s="37">
        <v>0</v>
      </c>
    </row>
    <row r="21" spans="1:6" ht="15.75" thickBot="1" x14ac:dyDescent="0.3">
      <c r="A21" s="19"/>
      <c r="B21" s="19"/>
      <c r="C21" s="110"/>
      <c r="D21" s="111"/>
      <c r="E21" s="61"/>
      <c r="F21" s="72"/>
    </row>
    <row r="22" spans="1:6" x14ac:dyDescent="0.25">
      <c r="A22" s="19"/>
      <c r="B22" s="19"/>
      <c r="C22" s="9" t="s">
        <v>8</v>
      </c>
      <c r="D22" s="9"/>
      <c r="E22" s="9">
        <v>27</v>
      </c>
      <c r="F22" s="9">
        <v>12</v>
      </c>
    </row>
    <row r="23" spans="1:6" x14ac:dyDescent="0.25">
      <c r="C23" s="7"/>
      <c r="D23" s="7"/>
      <c r="E23" s="8"/>
      <c r="F23" s="8"/>
    </row>
    <row r="24" spans="1:6" x14ac:dyDescent="0.25">
      <c r="A24" s="17"/>
      <c r="B24" s="17"/>
      <c r="C24" s="5"/>
      <c r="D24" s="5"/>
      <c r="E24" s="5"/>
      <c r="F24" s="5"/>
    </row>
  </sheetData>
  <mergeCells count="2">
    <mergeCell ref="C6:C7"/>
    <mergeCell ref="E7:F7"/>
  </mergeCells>
  <conditionalFormatting sqref="C1:C1048576">
    <cfRule type="top10" dxfId="61" priority="2" rank="1"/>
  </conditionalFormatting>
  <conditionalFormatting sqref="D1">
    <cfRule type="top10" dxfId="60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800-000000000000}">
          <x14:formula1>
            <xm:f>Zdarzenia!$A$2:$A$4</xm:f>
          </x14:formula1>
          <xm:sqref>D2:D1048576</xm:sqref>
        </x14:dataValidation>
        <x14:dataValidation type="list" allowBlank="1" showInputMessage="1" showErrorMessage="1" xr:uid="{00000000-0002-0000-A8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0"/>
  <dimension ref="A1:I48"/>
  <sheetViews>
    <sheetView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422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421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45125</v>
      </c>
      <c r="D8" s="32" t="s">
        <v>6</v>
      </c>
      <c r="E8" s="33"/>
      <c r="F8" s="34"/>
    </row>
    <row r="9" spans="1:9" x14ac:dyDescent="0.25">
      <c r="A9" s="4"/>
      <c r="B9" s="4"/>
      <c r="C9" s="46">
        <v>45135</v>
      </c>
      <c r="D9" s="36"/>
      <c r="E9" s="37">
        <v>8</v>
      </c>
      <c r="F9" s="38"/>
    </row>
    <row r="10" spans="1:9" x14ac:dyDescent="0.25">
      <c r="A10" s="4"/>
      <c r="B10" s="4"/>
      <c r="C10" s="35">
        <v>45149</v>
      </c>
      <c r="D10" s="39"/>
      <c r="E10" s="38"/>
      <c r="F10" s="37">
        <v>10</v>
      </c>
    </row>
    <row r="11" spans="1:9" x14ac:dyDescent="0.25">
      <c r="A11" s="4"/>
      <c r="B11" s="4"/>
      <c r="C11" s="35">
        <v>45163</v>
      </c>
      <c r="D11" s="40"/>
      <c r="E11" s="37">
        <v>9</v>
      </c>
      <c r="F11" s="38"/>
    </row>
    <row r="12" spans="1:9" x14ac:dyDescent="0.25">
      <c r="A12" s="129"/>
      <c r="B12" s="4"/>
      <c r="C12" s="35">
        <v>45177</v>
      </c>
      <c r="D12" s="40"/>
      <c r="E12" s="38"/>
      <c r="F12" s="37">
        <v>10</v>
      </c>
    </row>
    <row r="13" spans="1:9" x14ac:dyDescent="0.25">
      <c r="A13" s="4"/>
      <c r="B13" s="4"/>
      <c r="C13" s="35">
        <v>45189</v>
      </c>
      <c r="D13" s="40"/>
      <c r="E13" s="37">
        <v>8</v>
      </c>
      <c r="F13" s="38"/>
    </row>
    <row r="14" spans="1:9" x14ac:dyDescent="0.25">
      <c r="A14" s="129"/>
      <c r="B14" s="4"/>
      <c r="C14" s="41">
        <v>45204</v>
      </c>
      <c r="D14" s="40"/>
      <c r="E14" s="38"/>
      <c r="F14" s="38">
        <v>11</v>
      </c>
      <c r="I14" s="130"/>
    </row>
    <row r="15" spans="1:9" x14ac:dyDescent="0.25">
      <c r="A15" s="129"/>
      <c r="B15" s="4"/>
      <c r="C15" s="41">
        <v>45218</v>
      </c>
      <c r="D15" s="40"/>
      <c r="E15" s="38">
        <v>10</v>
      </c>
      <c r="F15" s="38"/>
    </row>
    <row r="16" spans="1:9" x14ac:dyDescent="0.25">
      <c r="A16" s="129"/>
      <c r="B16" s="4"/>
      <c r="C16" s="41">
        <v>45236</v>
      </c>
      <c r="D16" s="40"/>
      <c r="E16" s="38"/>
      <c r="F16" s="38">
        <v>11</v>
      </c>
    </row>
    <row r="17" spans="1:6" x14ac:dyDescent="0.25">
      <c r="A17" s="129"/>
      <c r="B17" s="4"/>
      <c r="C17" s="41">
        <v>45250</v>
      </c>
      <c r="D17" s="40"/>
      <c r="E17" s="38">
        <v>10</v>
      </c>
      <c r="F17" s="38"/>
    </row>
    <row r="18" spans="1:6" x14ac:dyDescent="0.25">
      <c r="A18" s="129"/>
      <c r="B18" s="4"/>
      <c r="C18" s="41">
        <v>45278</v>
      </c>
      <c r="D18" s="40"/>
      <c r="E18" s="38"/>
      <c r="F18" s="38">
        <v>20</v>
      </c>
    </row>
    <row r="19" spans="1:6" x14ac:dyDescent="0.25">
      <c r="A19" s="129"/>
      <c r="B19" s="4"/>
      <c r="C19" s="41">
        <v>45293</v>
      </c>
      <c r="D19" s="40"/>
      <c r="E19" s="38">
        <v>8</v>
      </c>
      <c r="F19" s="38"/>
    </row>
    <row r="20" spans="1:6" x14ac:dyDescent="0.25">
      <c r="A20" s="129"/>
      <c r="B20" s="4"/>
      <c r="C20" s="41">
        <v>45311</v>
      </c>
      <c r="D20" s="40"/>
      <c r="E20" s="38"/>
      <c r="F20" s="38">
        <v>13</v>
      </c>
    </row>
    <row r="21" spans="1:6" x14ac:dyDescent="0.25">
      <c r="A21" s="129"/>
      <c r="B21" s="4"/>
      <c r="C21" s="41">
        <v>45324</v>
      </c>
      <c r="D21" s="40"/>
      <c r="E21" s="38">
        <v>10</v>
      </c>
      <c r="F21" s="38"/>
    </row>
    <row r="22" spans="1:6" x14ac:dyDescent="0.25">
      <c r="A22" s="129"/>
      <c r="B22" s="4"/>
      <c r="C22" s="41">
        <v>45341</v>
      </c>
      <c r="D22" s="40"/>
      <c r="E22" s="38"/>
      <c r="F22" s="38">
        <v>11</v>
      </c>
    </row>
    <row r="23" spans="1:6" x14ac:dyDescent="0.25">
      <c r="A23" s="129"/>
      <c r="B23" s="4"/>
      <c r="C23" s="41">
        <v>45355</v>
      </c>
      <c r="D23" s="40"/>
      <c r="E23" s="38">
        <v>10</v>
      </c>
      <c r="F23" s="38"/>
    </row>
    <row r="24" spans="1:6" x14ac:dyDescent="0.25">
      <c r="A24" s="129"/>
      <c r="B24" s="4"/>
      <c r="C24" s="41">
        <v>45377</v>
      </c>
      <c r="D24" s="40"/>
      <c r="E24" s="38"/>
      <c r="F24" s="38">
        <v>16</v>
      </c>
    </row>
    <row r="25" spans="1:6" x14ac:dyDescent="0.25">
      <c r="A25" s="129"/>
      <c r="B25" s="4"/>
      <c r="C25" s="41">
        <v>45384</v>
      </c>
      <c r="D25" s="40" t="s">
        <v>88</v>
      </c>
      <c r="E25" s="38"/>
      <c r="F25" s="38">
        <v>4</v>
      </c>
    </row>
    <row r="26" spans="1:6" x14ac:dyDescent="0.25">
      <c r="A26" s="129"/>
      <c r="B26" s="4"/>
      <c r="C26" s="41">
        <v>45391</v>
      </c>
      <c r="D26" s="40"/>
      <c r="E26" s="38">
        <v>5</v>
      </c>
      <c r="F26" s="38"/>
    </row>
    <row r="27" spans="1:6" x14ac:dyDescent="0.25">
      <c r="A27" s="129"/>
      <c r="B27" s="4"/>
      <c r="C27" s="41">
        <v>45393</v>
      </c>
      <c r="D27" s="40"/>
      <c r="E27" s="38"/>
      <c r="F27" s="38">
        <v>2</v>
      </c>
    </row>
    <row r="28" spans="1:6" x14ac:dyDescent="0.25">
      <c r="A28" s="129"/>
      <c r="B28" s="4"/>
      <c r="C28" s="41">
        <v>45407</v>
      </c>
      <c r="D28" s="40"/>
      <c r="E28" s="38">
        <v>10</v>
      </c>
      <c r="F28" s="38"/>
    </row>
    <row r="29" spans="1:6" x14ac:dyDescent="0.25">
      <c r="A29" s="129"/>
      <c r="B29" s="4"/>
      <c r="C29" s="41">
        <v>45412</v>
      </c>
      <c r="D29" s="40"/>
      <c r="E29" s="38"/>
      <c r="F29" s="38">
        <v>3</v>
      </c>
    </row>
    <row r="30" spans="1:6" x14ac:dyDescent="0.25">
      <c r="A30" s="129"/>
      <c r="B30" s="4"/>
      <c r="C30" s="41">
        <v>45427</v>
      </c>
      <c r="D30" s="40"/>
      <c r="E30" s="38">
        <v>9</v>
      </c>
      <c r="F30" s="38"/>
    </row>
    <row r="31" spans="1:6" x14ac:dyDescent="0.25">
      <c r="A31" s="129"/>
      <c r="B31" s="4"/>
      <c r="C31" s="41">
        <v>45441</v>
      </c>
      <c r="D31" s="40"/>
      <c r="E31" s="38"/>
      <c r="F31" s="38">
        <v>10</v>
      </c>
    </row>
    <row r="32" spans="1:6" x14ac:dyDescent="0.25">
      <c r="A32" s="129"/>
      <c r="B32" s="4"/>
      <c r="C32" s="41">
        <v>45455</v>
      </c>
      <c r="D32" s="40"/>
      <c r="E32" s="38">
        <v>9</v>
      </c>
      <c r="F32" s="38"/>
    </row>
    <row r="33" spans="1:6" x14ac:dyDescent="0.25">
      <c r="A33" s="129"/>
      <c r="B33" s="4"/>
      <c r="C33" s="41">
        <v>45470</v>
      </c>
      <c r="D33" s="40"/>
      <c r="E33" s="38"/>
      <c r="F33" s="38">
        <v>11</v>
      </c>
    </row>
    <row r="34" spans="1:6" x14ac:dyDescent="0.25">
      <c r="A34" s="129"/>
      <c r="B34" s="4"/>
      <c r="C34" s="41">
        <v>45481</v>
      </c>
      <c r="D34" s="40"/>
      <c r="E34" s="38">
        <v>7</v>
      </c>
      <c r="F34" s="38"/>
    </row>
    <row r="35" spans="1:6" x14ac:dyDescent="0.25">
      <c r="A35" s="129"/>
      <c r="B35" s="4"/>
      <c r="C35" s="41">
        <v>45485</v>
      </c>
      <c r="D35" s="40"/>
      <c r="E35" s="38"/>
      <c r="F35" s="38">
        <v>4</v>
      </c>
    </row>
    <row r="36" spans="1:6" x14ac:dyDescent="0.25">
      <c r="A36" s="129"/>
      <c r="B36" s="4"/>
      <c r="C36" s="41">
        <v>45498</v>
      </c>
      <c r="D36" s="40"/>
      <c r="E36" s="38">
        <v>9</v>
      </c>
      <c r="F36" s="38"/>
    </row>
    <row r="37" spans="1:6" x14ac:dyDescent="0.25">
      <c r="A37" s="129"/>
      <c r="B37" s="4"/>
      <c r="C37" s="41">
        <v>45513</v>
      </c>
      <c r="D37" s="40"/>
      <c r="E37" s="38"/>
      <c r="F37" s="38">
        <v>11</v>
      </c>
    </row>
    <row r="38" spans="1:6" x14ac:dyDescent="0.25">
      <c r="A38" s="129"/>
      <c r="B38" s="4"/>
      <c r="C38" s="41">
        <v>45517</v>
      </c>
      <c r="D38" s="40"/>
      <c r="E38" s="38">
        <v>2</v>
      </c>
      <c r="F38" s="38"/>
    </row>
    <row r="39" spans="1:6" x14ac:dyDescent="0.25">
      <c r="A39" s="129"/>
      <c r="B39" s="4"/>
      <c r="C39" s="41">
        <v>45518</v>
      </c>
      <c r="D39" s="40"/>
      <c r="E39" s="38"/>
      <c r="F39" s="38">
        <v>1</v>
      </c>
    </row>
    <row r="40" spans="1:6" x14ac:dyDescent="0.25">
      <c r="A40" s="129"/>
      <c r="B40" s="4"/>
      <c r="C40" s="41">
        <v>45527</v>
      </c>
      <c r="D40" s="40" t="s">
        <v>20</v>
      </c>
      <c r="E40" s="38">
        <v>6</v>
      </c>
      <c r="F40" s="38"/>
    </row>
    <row r="41" spans="1:6" x14ac:dyDescent="0.25">
      <c r="A41" s="129"/>
      <c r="B41" s="4"/>
      <c r="C41" s="41"/>
      <c r="D41" s="40"/>
      <c r="E41" s="38"/>
      <c r="F41" s="38"/>
    </row>
    <row r="42" spans="1:6" x14ac:dyDescent="0.25">
      <c r="A42" s="4"/>
      <c r="B42" s="13"/>
      <c r="C42" s="41"/>
      <c r="D42" s="40"/>
      <c r="E42" s="38"/>
      <c r="F42" s="38"/>
    </row>
    <row r="43" spans="1:6" x14ac:dyDescent="0.25">
      <c r="A43" s="4"/>
      <c r="B43" s="13"/>
      <c r="C43" s="24"/>
      <c r="D43" s="25"/>
      <c r="E43" s="26"/>
      <c r="F43" s="26"/>
    </row>
    <row r="44" spans="1:6" x14ac:dyDescent="0.25">
      <c r="A44" s="4"/>
      <c r="B44" s="4"/>
      <c r="D44" s="6"/>
    </row>
    <row r="45" spans="1:6" x14ac:dyDescent="0.25">
      <c r="A45" s="4"/>
      <c r="B45" s="4"/>
      <c r="C45" s="9" t="s">
        <v>8</v>
      </c>
      <c r="D45" s="9"/>
      <c r="E45" s="9">
        <f>SUM(E8:E44)</f>
        <v>130</v>
      </c>
      <c r="F45" s="9">
        <f>SUM(F8:F44)</f>
        <v>148</v>
      </c>
    </row>
    <row r="46" spans="1:6" x14ac:dyDescent="0.25">
      <c r="C46" s="7"/>
      <c r="D46" s="7"/>
      <c r="E46" s="7"/>
      <c r="F46" s="7"/>
    </row>
    <row r="47" spans="1:6" x14ac:dyDescent="0.25">
      <c r="A47" s="5"/>
      <c r="B47" s="5"/>
      <c r="C47" s="5"/>
      <c r="D47" s="5"/>
      <c r="E47" s="5"/>
      <c r="F47" s="5"/>
    </row>
    <row r="48" spans="1:6" ht="39" customHeight="1" x14ac:dyDescent="0.25">
      <c r="A48" s="4"/>
      <c r="B48" s="4"/>
      <c r="C48" s="4"/>
      <c r="D48" s="4"/>
      <c r="E48" s="4"/>
      <c r="F48" s="4"/>
    </row>
  </sheetData>
  <mergeCells count="2">
    <mergeCell ref="C6:C7"/>
    <mergeCell ref="E7:F7"/>
  </mergeCells>
  <conditionalFormatting sqref="C1:C1048576">
    <cfRule type="top10" dxfId="679" priority="2" rank="1"/>
  </conditionalFormatting>
  <conditionalFormatting sqref="D1">
    <cfRule type="top10" dxfId="678" priority="1" rank="1"/>
  </conditionalFormatting>
  <hyperlinks>
    <hyperlink ref="A1" location="'Spis treści'!A1" display="Spis treści" xr:uid="{00000000-0004-0000-10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0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000-000001000000}">
          <x14:formula1>
            <xm:f>'C:\Users\fidop\Documents\[NIEPUBLIKOWANE Statystyka Wewnętrzna.xlsm]Zdarzenia'!#REF!</xm:f>
          </x14:formula1>
          <xm:sqref>E46:F46 D2:D1048576</xm:sqref>
        </x14:dataValidation>
      </x14:dataValidations>
    </ext>
  </extLst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900-000000000000}">
  <sheetPr codeName="Arkusz24"/>
  <dimension ref="A1:I85"/>
  <sheetViews>
    <sheetView topLeftCell="A14" zoomScale="70" zoomScaleNormal="70" zoomScaleSheetLayoutView="160" workbookViewId="0">
      <selection activeCell="F61" sqref="F61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72</v>
      </c>
      <c r="D2" s="2"/>
      <c r="F2" s="3"/>
    </row>
    <row r="3" spans="1:9" x14ac:dyDescent="0.25">
      <c r="B3" s="124" t="s">
        <v>109</v>
      </c>
      <c r="C3" s="13" t="s">
        <v>73</v>
      </c>
      <c r="D3" s="4"/>
    </row>
    <row r="4" spans="1:9" x14ac:dyDescent="0.25">
      <c r="A4" s="19" t="s">
        <v>90</v>
      </c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44042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44056</v>
      </c>
      <c r="D9" s="36"/>
      <c r="E9" s="37">
        <v>10</v>
      </c>
      <c r="F9" s="38"/>
    </row>
    <row r="10" spans="1:9" x14ac:dyDescent="0.25">
      <c r="A10" s="22"/>
      <c r="B10" s="19"/>
      <c r="C10" s="35">
        <v>44111</v>
      </c>
      <c r="D10" s="39"/>
      <c r="E10" s="37"/>
      <c r="F10" s="37">
        <v>39</v>
      </c>
    </row>
    <row r="11" spans="1:9" x14ac:dyDescent="0.25">
      <c r="A11" s="19"/>
      <c r="B11" s="19"/>
      <c r="C11" s="35">
        <v>44125</v>
      </c>
      <c r="D11" s="40"/>
      <c r="E11" s="37">
        <v>10</v>
      </c>
      <c r="F11" s="37"/>
    </row>
    <row r="12" spans="1:9" x14ac:dyDescent="0.25">
      <c r="A12" s="22"/>
      <c r="B12" s="19"/>
      <c r="C12" s="35">
        <v>44139</v>
      </c>
      <c r="D12" s="40"/>
      <c r="E12" s="37"/>
      <c r="F12" s="37">
        <v>10</v>
      </c>
    </row>
    <row r="13" spans="1:9" x14ac:dyDescent="0.25">
      <c r="A13" s="19"/>
      <c r="B13" s="19"/>
      <c r="C13" s="35">
        <v>44154</v>
      </c>
      <c r="D13" s="40"/>
      <c r="E13" s="37">
        <v>10</v>
      </c>
      <c r="F13" s="37"/>
    </row>
    <row r="14" spans="1:9" x14ac:dyDescent="0.25">
      <c r="A14" s="22"/>
      <c r="B14" s="19"/>
      <c r="C14" s="41">
        <v>44182</v>
      </c>
      <c r="D14" s="40"/>
      <c r="E14" s="37"/>
      <c r="F14" s="37">
        <v>20</v>
      </c>
      <c r="I14" s="18"/>
    </row>
    <row r="15" spans="1:9" x14ac:dyDescent="0.25">
      <c r="A15" s="22"/>
      <c r="B15" s="19"/>
      <c r="C15" s="41">
        <v>44188</v>
      </c>
      <c r="D15" s="40"/>
      <c r="E15" s="37">
        <v>4</v>
      </c>
      <c r="F15" s="38"/>
    </row>
    <row r="16" spans="1:9" x14ac:dyDescent="0.25">
      <c r="A16" s="22"/>
      <c r="B16" s="19"/>
      <c r="C16" s="41">
        <v>44203</v>
      </c>
      <c r="D16" s="40"/>
      <c r="E16" s="38"/>
      <c r="F16" s="37">
        <v>8</v>
      </c>
    </row>
    <row r="17" spans="1:6" x14ac:dyDescent="0.25">
      <c r="A17" s="22"/>
      <c r="B17" s="19"/>
      <c r="C17" s="41">
        <v>44209</v>
      </c>
      <c r="D17" s="40"/>
      <c r="E17" s="37">
        <v>4</v>
      </c>
      <c r="F17" s="38"/>
    </row>
    <row r="18" spans="1:6" x14ac:dyDescent="0.25">
      <c r="A18" s="22"/>
      <c r="B18" s="19"/>
      <c r="C18" s="41">
        <v>44225</v>
      </c>
      <c r="D18" s="40"/>
      <c r="E18" s="38"/>
      <c r="F18" s="37">
        <v>12</v>
      </c>
    </row>
    <row r="19" spans="1:6" x14ac:dyDescent="0.25">
      <c r="A19" s="22"/>
      <c r="B19" s="19"/>
      <c r="C19" s="41">
        <v>44235</v>
      </c>
      <c r="D19" s="40"/>
      <c r="E19" s="37">
        <v>6</v>
      </c>
      <c r="F19" s="37"/>
    </row>
    <row r="20" spans="1:6" x14ac:dyDescent="0.25">
      <c r="A20" s="22"/>
      <c r="B20" s="19"/>
      <c r="C20" s="41">
        <v>44239</v>
      </c>
      <c r="D20" s="40"/>
      <c r="E20" s="38"/>
      <c r="F20" s="37">
        <v>4</v>
      </c>
    </row>
    <row r="21" spans="1:6" x14ac:dyDescent="0.25">
      <c r="A21" s="22"/>
      <c r="B21" s="19"/>
      <c r="C21" s="41">
        <v>44245</v>
      </c>
      <c r="D21" s="40"/>
      <c r="E21" s="37">
        <v>4</v>
      </c>
      <c r="F21" s="37"/>
    </row>
    <row r="22" spans="1:6" x14ac:dyDescent="0.25">
      <c r="A22" s="22"/>
      <c r="B22" s="19"/>
      <c r="C22" s="41">
        <v>44249</v>
      </c>
      <c r="D22" s="40"/>
      <c r="E22" s="37"/>
      <c r="F22" s="37">
        <v>2</v>
      </c>
    </row>
    <row r="23" spans="1:6" x14ac:dyDescent="0.25">
      <c r="A23" s="22"/>
      <c r="B23" s="19"/>
      <c r="C23" s="41">
        <v>44256</v>
      </c>
      <c r="D23" s="40"/>
      <c r="E23" s="37">
        <v>5</v>
      </c>
      <c r="F23" s="37"/>
    </row>
    <row r="24" spans="1:6" x14ac:dyDescent="0.25">
      <c r="A24" s="22"/>
      <c r="B24" s="19"/>
      <c r="C24" s="41">
        <v>44258</v>
      </c>
      <c r="D24" s="40"/>
      <c r="E24" s="37"/>
      <c r="F24" s="37">
        <v>2</v>
      </c>
    </row>
    <row r="25" spans="1:6" x14ac:dyDescent="0.25">
      <c r="A25" s="22"/>
      <c r="B25" s="19"/>
      <c r="C25" s="41">
        <v>44264</v>
      </c>
      <c r="D25" s="40"/>
      <c r="E25" s="37">
        <v>4</v>
      </c>
      <c r="F25" s="37"/>
    </row>
    <row r="26" spans="1:6" x14ac:dyDescent="0.25">
      <c r="A26" s="22"/>
      <c r="B26" s="19"/>
      <c r="C26" s="41">
        <v>44270</v>
      </c>
      <c r="D26" s="40"/>
      <c r="E26" s="37"/>
      <c r="F26" s="37">
        <v>4</v>
      </c>
    </row>
    <row r="27" spans="1:6" x14ac:dyDescent="0.25">
      <c r="A27" s="22"/>
      <c r="B27" s="19"/>
      <c r="C27" s="41">
        <v>44277</v>
      </c>
      <c r="D27" s="40"/>
      <c r="E27" s="37">
        <v>5</v>
      </c>
      <c r="F27" s="37"/>
    </row>
    <row r="28" spans="1:6" x14ac:dyDescent="0.25">
      <c r="A28" s="22"/>
      <c r="B28" s="19"/>
      <c r="C28" s="41">
        <v>44285</v>
      </c>
      <c r="D28" s="40"/>
      <c r="E28" s="37"/>
      <c r="F28" s="37">
        <v>6</v>
      </c>
    </row>
    <row r="29" spans="1:6" x14ac:dyDescent="0.25">
      <c r="A29" s="22"/>
      <c r="B29" s="19"/>
      <c r="C29" s="41">
        <v>44298</v>
      </c>
      <c r="D29" s="40"/>
      <c r="E29" s="37">
        <v>8</v>
      </c>
      <c r="F29" s="37"/>
    </row>
    <row r="30" spans="1:6" x14ac:dyDescent="0.25">
      <c r="A30" s="22"/>
      <c r="B30" s="19"/>
      <c r="C30" s="41">
        <v>44309</v>
      </c>
      <c r="D30" s="40"/>
      <c r="E30" s="37"/>
      <c r="F30" s="37">
        <v>9</v>
      </c>
    </row>
    <row r="31" spans="1:6" x14ac:dyDescent="0.25">
      <c r="A31" s="19"/>
      <c r="B31" s="19"/>
      <c r="C31" s="41">
        <v>44312</v>
      </c>
      <c r="D31" s="40"/>
      <c r="E31" s="37">
        <v>1</v>
      </c>
      <c r="F31" s="37"/>
    </row>
    <row r="32" spans="1:6" x14ac:dyDescent="0.25">
      <c r="A32" s="19"/>
      <c r="B32" s="19"/>
      <c r="C32" s="41">
        <v>44322</v>
      </c>
      <c r="D32" s="40"/>
      <c r="E32" s="37"/>
      <c r="F32" s="37">
        <v>7</v>
      </c>
    </row>
    <row r="33" spans="1:6" x14ac:dyDescent="0.25">
      <c r="A33" s="19"/>
      <c r="B33" s="19"/>
      <c r="C33" s="41">
        <v>44329</v>
      </c>
      <c r="D33" s="40"/>
      <c r="E33" s="37">
        <v>5</v>
      </c>
      <c r="F33" s="37"/>
    </row>
    <row r="34" spans="1:6" x14ac:dyDescent="0.25">
      <c r="A34" s="19"/>
      <c r="B34" s="19"/>
      <c r="C34" s="41">
        <v>44349</v>
      </c>
      <c r="D34" s="40"/>
      <c r="E34" s="37"/>
      <c r="F34" s="37">
        <v>14</v>
      </c>
    </row>
    <row r="35" spans="1:6" x14ac:dyDescent="0.25">
      <c r="A35" s="19"/>
      <c r="B35" s="19"/>
      <c r="C35" s="41">
        <v>44363</v>
      </c>
      <c r="D35" s="40"/>
      <c r="E35" s="37">
        <v>9</v>
      </c>
      <c r="F35" s="37"/>
    </row>
    <row r="36" spans="1:6" x14ac:dyDescent="0.25">
      <c r="A36" s="19"/>
      <c r="B36" s="19"/>
      <c r="C36" s="41">
        <v>44998</v>
      </c>
      <c r="D36" s="40"/>
      <c r="E36" s="37"/>
      <c r="F36" s="37">
        <v>442</v>
      </c>
    </row>
    <row r="37" spans="1:6" x14ac:dyDescent="0.25">
      <c r="A37" s="19"/>
      <c r="B37" s="19"/>
      <c r="C37" s="41">
        <v>45009</v>
      </c>
      <c r="D37" s="40"/>
      <c r="E37" s="37">
        <v>9</v>
      </c>
      <c r="F37" s="37"/>
    </row>
    <row r="38" spans="1:6" x14ac:dyDescent="0.25">
      <c r="A38" s="19"/>
      <c r="B38" s="19"/>
      <c r="C38" s="41">
        <v>45016</v>
      </c>
      <c r="D38" s="40"/>
      <c r="E38" s="37"/>
      <c r="F38" s="37">
        <v>5</v>
      </c>
    </row>
    <row r="39" spans="1:6" x14ac:dyDescent="0.25">
      <c r="A39" s="19"/>
      <c r="B39" s="19"/>
      <c r="C39" s="41">
        <v>45029</v>
      </c>
      <c r="D39" s="40"/>
      <c r="E39" s="37">
        <v>8</v>
      </c>
      <c r="F39" s="37"/>
    </row>
    <row r="40" spans="1:6" customFormat="1" x14ac:dyDescent="0.25">
      <c r="C40" s="41">
        <v>45040</v>
      </c>
      <c r="D40" s="40"/>
      <c r="E40" s="37"/>
      <c r="F40" s="37">
        <v>7</v>
      </c>
    </row>
    <row r="41" spans="1:6" x14ac:dyDescent="0.25">
      <c r="A41" s="19"/>
      <c r="B41" s="19"/>
      <c r="C41" s="41">
        <v>45051</v>
      </c>
      <c r="D41" s="40"/>
      <c r="E41" s="37">
        <v>7</v>
      </c>
      <c r="F41" s="37"/>
    </row>
    <row r="42" spans="1:6" x14ac:dyDescent="0.25">
      <c r="A42" s="19"/>
      <c r="B42" s="19"/>
      <c r="C42" s="41">
        <v>45068</v>
      </c>
      <c r="D42" s="40"/>
      <c r="E42" s="37"/>
      <c r="F42" s="37">
        <v>11</v>
      </c>
    </row>
    <row r="43" spans="1:6" x14ac:dyDescent="0.25">
      <c r="A43" s="19"/>
      <c r="B43" s="19"/>
      <c r="C43" s="41">
        <v>45082</v>
      </c>
      <c r="D43" s="40"/>
      <c r="E43" s="37">
        <v>10</v>
      </c>
      <c r="F43" s="37"/>
    </row>
    <row r="44" spans="1:6" x14ac:dyDescent="0.25">
      <c r="A44" s="19"/>
      <c r="B44" s="19"/>
      <c r="C44" s="41">
        <v>45091</v>
      </c>
      <c r="D44" s="40"/>
      <c r="E44" s="37"/>
      <c r="F44" s="37">
        <v>6</v>
      </c>
    </row>
    <row r="45" spans="1:6" x14ac:dyDescent="0.25">
      <c r="A45" s="19"/>
      <c r="B45" s="19"/>
      <c r="C45" s="41">
        <v>45103</v>
      </c>
      <c r="D45" s="40"/>
      <c r="E45" s="37">
        <v>8</v>
      </c>
      <c r="F45" s="37"/>
    </row>
    <row r="46" spans="1:6" x14ac:dyDescent="0.25">
      <c r="A46" s="19"/>
      <c r="B46" s="19"/>
      <c r="C46" s="41">
        <v>45105</v>
      </c>
      <c r="D46" s="40"/>
      <c r="E46" s="37"/>
      <c r="F46" s="37">
        <v>2</v>
      </c>
    </row>
    <row r="47" spans="1:6" x14ac:dyDescent="0.25">
      <c r="A47" s="19"/>
      <c r="B47" s="19"/>
      <c r="C47" s="41">
        <v>45113</v>
      </c>
      <c r="D47" s="40"/>
      <c r="E47" s="37">
        <v>6</v>
      </c>
      <c r="F47" s="37"/>
    </row>
    <row r="48" spans="1:6" x14ac:dyDescent="0.25">
      <c r="A48" s="19"/>
      <c r="B48" s="19"/>
      <c r="C48" s="41">
        <v>45118</v>
      </c>
      <c r="D48" s="40"/>
      <c r="E48" s="37"/>
      <c r="F48" s="37">
        <v>3</v>
      </c>
    </row>
    <row r="49" spans="1:6" x14ac:dyDescent="0.25">
      <c r="A49" s="19"/>
      <c r="B49" s="19"/>
      <c r="C49" s="41">
        <v>45128</v>
      </c>
      <c r="D49" s="40"/>
      <c r="E49" s="37">
        <v>8</v>
      </c>
      <c r="F49" s="37"/>
    </row>
    <row r="50" spans="1:6" x14ac:dyDescent="0.25">
      <c r="A50" s="19"/>
      <c r="B50" s="19"/>
      <c r="C50" s="41">
        <v>45139</v>
      </c>
      <c r="D50" s="40"/>
      <c r="E50" s="37"/>
      <c r="F50" s="37">
        <v>7</v>
      </c>
    </row>
    <row r="51" spans="1:6" x14ac:dyDescent="0.25">
      <c r="A51" s="19"/>
      <c r="B51" s="19"/>
      <c r="C51" s="41">
        <v>45141</v>
      </c>
      <c r="D51" s="40"/>
      <c r="E51" s="37">
        <v>2</v>
      </c>
      <c r="F51" s="37"/>
    </row>
    <row r="52" spans="1:6" x14ac:dyDescent="0.25">
      <c r="A52" s="19"/>
      <c r="B52" s="19"/>
      <c r="C52" s="107">
        <v>45145</v>
      </c>
      <c r="D52" s="108"/>
      <c r="E52" s="78"/>
      <c r="F52" s="78">
        <v>2</v>
      </c>
    </row>
    <row r="53" spans="1:6" x14ac:dyDescent="0.25">
      <c r="A53" s="19"/>
      <c r="B53" s="19"/>
      <c r="C53" s="83">
        <v>45148</v>
      </c>
      <c r="D53" s="84"/>
      <c r="E53" s="145">
        <v>3</v>
      </c>
      <c r="F53" s="145"/>
    </row>
    <row r="54" spans="1:6" x14ac:dyDescent="0.25">
      <c r="A54" s="19"/>
      <c r="B54" s="19"/>
      <c r="C54" s="172">
        <v>45176</v>
      </c>
      <c r="D54" s="215"/>
      <c r="E54" s="145"/>
      <c r="F54" s="145">
        <v>19</v>
      </c>
    </row>
    <row r="55" spans="1:6" x14ac:dyDescent="0.25">
      <c r="A55" s="19"/>
      <c r="B55" s="19"/>
      <c r="C55" s="172">
        <v>45190</v>
      </c>
      <c r="D55" s="215"/>
      <c r="E55" s="145">
        <v>10</v>
      </c>
      <c r="F55" s="145"/>
    </row>
    <row r="56" spans="1:6" x14ac:dyDescent="0.25">
      <c r="A56" s="19"/>
      <c r="B56" s="19"/>
      <c r="C56" s="172">
        <v>45202</v>
      </c>
      <c r="D56" s="215"/>
      <c r="E56" s="145"/>
      <c r="F56" s="145">
        <v>8</v>
      </c>
    </row>
    <row r="57" spans="1:6" x14ac:dyDescent="0.25">
      <c r="A57" s="19"/>
      <c r="B57" s="19"/>
      <c r="C57" s="172">
        <v>45208</v>
      </c>
      <c r="D57" s="215"/>
      <c r="E57" s="145">
        <v>4</v>
      </c>
      <c r="F57" s="145"/>
    </row>
    <row r="58" spans="1:6" x14ac:dyDescent="0.25">
      <c r="A58" s="19"/>
      <c r="B58" s="19"/>
      <c r="C58" s="216">
        <v>45219</v>
      </c>
      <c r="D58" s="215"/>
      <c r="E58" s="145"/>
      <c r="F58" s="145">
        <v>9</v>
      </c>
    </row>
    <row r="59" spans="1:6" x14ac:dyDescent="0.25">
      <c r="A59" s="19"/>
      <c r="B59" s="19"/>
      <c r="C59" s="216">
        <v>45223</v>
      </c>
      <c r="D59" s="215" t="s">
        <v>20</v>
      </c>
      <c r="E59" s="145">
        <v>2</v>
      </c>
      <c r="F59" s="145"/>
    </row>
    <row r="60" spans="1:6" x14ac:dyDescent="0.25">
      <c r="A60" s="19"/>
      <c r="B60" s="19"/>
      <c r="C60" s="9" t="s">
        <v>8</v>
      </c>
      <c r="D60" s="9"/>
      <c r="E60" s="126">
        <f>SUM(E8:E59)</f>
        <v>162</v>
      </c>
      <c r="F60" s="126">
        <f>SUM(F8:F59)</f>
        <v>658</v>
      </c>
    </row>
    <row r="61" spans="1:6" x14ac:dyDescent="0.25">
      <c r="C61" s="7"/>
      <c r="D61" s="7"/>
      <c r="E61" s="148"/>
      <c r="F61" s="148"/>
    </row>
    <row r="62" spans="1:6" x14ac:dyDescent="0.25">
      <c r="A62" s="17"/>
      <c r="B62" s="17"/>
      <c r="C62" s="5"/>
      <c r="D62" s="5"/>
      <c r="E62" s="5"/>
      <c r="F62" s="5"/>
    </row>
    <row r="63" spans="1:6" ht="39" customHeight="1" x14ac:dyDescent="0.25">
      <c r="A63" s="19"/>
      <c r="B63" s="19"/>
      <c r="C63" s="4"/>
      <c r="D63" s="4"/>
      <c r="E63" s="4"/>
      <c r="F63" s="4"/>
    </row>
    <row r="64" spans="1:6" ht="26.25" x14ac:dyDescent="0.4">
      <c r="A64" s="15" t="s">
        <v>23</v>
      </c>
      <c r="C64" s="2" t="str">
        <f>$C$2</f>
        <v>Victoria Dom SA</v>
      </c>
    </row>
    <row r="65" spans="2:6" x14ac:dyDescent="0.25">
      <c r="B65" s="124" t="s">
        <v>109</v>
      </c>
      <c r="C65" s="13" t="s">
        <v>22</v>
      </c>
    </row>
    <row r="66" spans="2:6" ht="15.75" thickBot="1" x14ac:dyDescent="0.3"/>
    <row r="67" spans="2:6" ht="35.25" customHeight="1" x14ac:dyDescent="0.25">
      <c r="C67" s="319" t="s">
        <v>2</v>
      </c>
      <c r="D67" s="29"/>
      <c r="E67" s="29" t="s">
        <v>3</v>
      </c>
      <c r="F67" s="29" t="s">
        <v>4</v>
      </c>
    </row>
    <row r="68" spans="2:6" ht="15.75" thickBot="1" x14ac:dyDescent="0.3">
      <c r="C68" s="320"/>
      <c r="D68" s="30"/>
      <c r="E68" s="321" t="s">
        <v>9</v>
      </c>
      <c r="F68" s="321"/>
    </row>
    <row r="69" spans="2:6" x14ac:dyDescent="0.25">
      <c r="C69" s="31">
        <v>45341</v>
      </c>
      <c r="D69" s="32" t="s">
        <v>6</v>
      </c>
      <c r="E69" s="33"/>
      <c r="F69" s="34"/>
    </row>
    <row r="70" spans="2:6" x14ac:dyDescent="0.25">
      <c r="C70" s="119">
        <v>45345</v>
      </c>
      <c r="D70" s="68"/>
      <c r="E70" s="69">
        <v>4</v>
      </c>
      <c r="F70" s="120"/>
    </row>
    <row r="71" spans="2:6" x14ac:dyDescent="0.25">
      <c r="C71" s="35">
        <v>45345</v>
      </c>
      <c r="D71" s="36"/>
      <c r="E71" s="37"/>
      <c r="F71" s="38">
        <v>0</v>
      </c>
    </row>
    <row r="72" spans="2:6" x14ac:dyDescent="0.25">
      <c r="C72" s="41">
        <v>45349</v>
      </c>
      <c r="D72" s="40"/>
      <c r="E72" s="38">
        <v>2</v>
      </c>
      <c r="F72" s="37"/>
    </row>
    <row r="73" spans="2:6" x14ac:dyDescent="0.25">
      <c r="C73" s="9" t="s">
        <v>8</v>
      </c>
      <c r="D73" s="9"/>
      <c r="E73" s="126">
        <f>SUM(E69:E72)</f>
        <v>6</v>
      </c>
      <c r="F73" s="126">
        <f>SUM(F69:F72)</f>
        <v>0</v>
      </c>
    </row>
    <row r="75" spans="2:6" x14ac:dyDescent="0.25">
      <c r="B75" s="19"/>
      <c r="C75" s="4"/>
      <c r="D75" s="4"/>
      <c r="E75" s="4"/>
      <c r="F75" s="4"/>
    </row>
    <row r="76" spans="2:6" ht="21" x14ac:dyDescent="0.35">
      <c r="C76" s="2" t="str">
        <f>$C$2</f>
        <v>Victoria Dom SA</v>
      </c>
    </row>
    <row r="77" spans="2:6" x14ac:dyDescent="0.25">
      <c r="B77" s="124" t="s">
        <v>109</v>
      </c>
      <c r="C77" s="13" t="s">
        <v>27</v>
      </c>
    </row>
    <row r="78" spans="2:6" ht="15.75" thickBot="1" x14ac:dyDescent="0.3"/>
    <row r="79" spans="2:6" ht="30" x14ac:dyDescent="0.25">
      <c r="C79" s="319" t="s">
        <v>2</v>
      </c>
      <c r="D79" s="29"/>
      <c r="E79" s="29" t="s">
        <v>3</v>
      </c>
      <c r="F79" s="29" t="s">
        <v>4</v>
      </c>
    </row>
    <row r="80" spans="2:6" ht="15.75" thickBot="1" x14ac:dyDescent="0.3">
      <c r="C80" s="320"/>
      <c r="D80" s="30"/>
      <c r="E80" s="321" t="s">
        <v>9</v>
      </c>
      <c r="F80" s="321"/>
    </row>
    <row r="81" spans="3:6" x14ac:dyDescent="0.25">
      <c r="C81" s="31">
        <v>45429</v>
      </c>
      <c r="D81" s="32" t="s">
        <v>6</v>
      </c>
      <c r="E81" s="33"/>
      <c r="F81" s="34"/>
    </row>
    <row r="82" spans="3:6" x14ac:dyDescent="0.25">
      <c r="C82" s="119">
        <v>45433</v>
      </c>
      <c r="D82" s="68"/>
      <c r="E82" s="69">
        <v>2</v>
      </c>
      <c r="F82" s="120"/>
    </row>
    <row r="83" spans="3:6" x14ac:dyDescent="0.25">
      <c r="C83" s="35">
        <v>45435</v>
      </c>
      <c r="D83" s="36"/>
      <c r="E83" s="37"/>
      <c r="F83" s="38">
        <v>2</v>
      </c>
    </row>
    <row r="84" spans="3:6" x14ac:dyDescent="0.25">
      <c r="C84" s="41">
        <v>45440</v>
      </c>
      <c r="D84" s="40" t="s">
        <v>20</v>
      </c>
      <c r="E84" s="38">
        <v>3</v>
      </c>
      <c r="F84" s="37"/>
    </row>
    <row r="85" spans="3:6" x14ac:dyDescent="0.25">
      <c r="C85" s="9" t="s">
        <v>8</v>
      </c>
      <c r="D85" s="9"/>
      <c r="E85" s="126">
        <f>SUM(E81:E84)</f>
        <v>5</v>
      </c>
      <c r="F85" s="126">
        <f>SUM(F81:F84)</f>
        <v>2</v>
      </c>
    </row>
  </sheetData>
  <mergeCells count="6">
    <mergeCell ref="C6:C7"/>
    <mergeCell ref="E7:F7"/>
    <mergeCell ref="C67:C68"/>
    <mergeCell ref="E68:F68"/>
    <mergeCell ref="C79:C80"/>
    <mergeCell ref="E80:F80"/>
  </mergeCells>
  <conditionalFormatting sqref="C60:C74 C1:C35 C86:C1048576">
    <cfRule type="top10" dxfId="59" priority="26" rank="1"/>
  </conditionalFormatting>
  <conditionalFormatting sqref="D1">
    <cfRule type="top10" dxfId="58" priority="15" rank="1"/>
  </conditionalFormatting>
  <conditionalFormatting sqref="C51:C57">
    <cfRule type="top10" dxfId="57" priority="5" rank="1"/>
  </conditionalFormatting>
  <conditionalFormatting sqref="C41:C50">
    <cfRule type="top10" dxfId="56" priority="4" rank="1"/>
  </conditionalFormatting>
  <conditionalFormatting sqref="C36:C40">
    <cfRule type="top10" dxfId="55" priority="2" rank="1"/>
  </conditionalFormatting>
  <conditionalFormatting sqref="C75:C85">
    <cfRule type="top10" dxfId="54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900-000000000000}">
          <x14:formula1>
            <xm:f>Zdarzenia!$A$2:$A$4</xm:f>
          </x14:formula1>
          <xm:sqref>D2:D68 D73:D80 D85:D1048576</xm:sqref>
        </x14:dataValidation>
        <x14:dataValidation type="list" allowBlank="1" showInputMessage="1" showErrorMessage="1" xr:uid="{00000000-0002-0000-A900-000001000000}">
          <x14:formula1>
            <xm:f>Zdarzenia!$A$13:$A$17</xm:f>
          </x14:formula1>
          <xm:sqref>B3 B65 B77</xm:sqref>
        </x14:dataValidation>
        <x14:dataValidation type="list" allowBlank="1" showInputMessage="1" showErrorMessage="1" xr:uid="{00000000-0002-0000-A900-000002000000}">
          <x14:formula1>
            <xm:f>Zdarzenia!$A$2:$A$7</xm:f>
          </x14:formula1>
          <xm:sqref>D69:D72 D81:D84</xm:sqref>
        </x14:dataValidation>
      </x14:dataValidations>
    </ext>
  </extLst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A00-000000000000}">
  <sheetPr codeName="Arkusz22"/>
  <dimension ref="A1:I37"/>
  <sheetViews>
    <sheetView zoomScale="85" zoomScaleNormal="85" zoomScaleSheetLayoutView="160" workbookViewId="0">
      <selection activeCell="F16" sqref="F16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70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44035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44050</v>
      </c>
      <c r="D9" s="36"/>
      <c r="E9" s="37">
        <v>11</v>
      </c>
      <c r="F9" s="38"/>
    </row>
    <row r="10" spans="1:9" x14ac:dyDescent="0.25">
      <c r="A10" s="22"/>
      <c r="B10" s="19"/>
      <c r="C10" s="35">
        <v>44055</v>
      </c>
      <c r="D10" s="39"/>
      <c r="E10" s="38"/>
      <c r="F10" s="37">
        <v>3</v>
      </c>
    </row>
    <row r="11" spans="1:9" x14ac:dyDescent="0.25">
      <c r="A11" s="19"/>
      <c r="B11" s="19"/>
      <c r="C11" s="35">
        <v>44068</v>
      </c>
      <c r="D11" s="40"/>
      <c r="E11" s="37">
        <v>9</v>
      </c>
      <c r="F11" s="38"/>
    </row>
    <row r="12" spans="1:9" x14ac:dyDescent="0.25">
      <c r="A12" s="22"/>
      <c r="B12" s="19"/>
      <c r="C12" s="35">
        <v>44165</v>
      </c>
      <c r="D12" s="40"/>
      <c r="E12" s="38"/>
      <c r="F12" s="37">
        <v>68</v>
      </c>
    </row>
    <row r="13" spans="1:9" x14ac:dyDescent="0.25">
      <c r="A13" s="19"/>
      <c r="B13" s="19"/>
      <c r="C13" s="35">
        <v>44166</v>
      </c>
      <c r="D13" s="40"/>
      <c r="E13" s="37">
        <v>1</v>
      </c>
      <c r="F13" s="38"/>
    </row>
    <row r="14" spans="1:9" x14ac:dyDescent="0.25">
      <c r="A14" s="22"/>
      <c r="B14" s="19"/>
      <c r="C14" s="41">
        <v>44167</v>
      </c>
      <c r="D14" s="40"/>
      <c r="E14" s="38"/>
      <c r="F14" s="37">
        <v>1</v>
      </c>
      <c r="I14" s="18"/>
    </row>
    <row r="15" spans="1:9" x14ac:dyDescent="0.25">
      <c r="A15" s="22"/>
      <c r="B15" s="19"/>
      <c r="C15" s="41">
        <v>44181</v>
      </c>
      <c r="D15" s="40"/>
      <c r="E15" s="37">
        <v>10</v>
      </c>
      <c r="F15" s="38"/>
    </row>
    <row r="16" spans="1:9" x14ac:dyDescent="0.25">
      <c r="A16" s="22"/>
      <c r="B16" s="19"/>
      <c r="C16" s="41">
        <v>44204</v>
      </c>
      <c r="D16" s="40"/>
      <c r="E16" s="38"/>
      <c r="F16" s="37">
        <v>14</v>
      </c>
    </row>
    <row r="17" spans="1:6" x14ac:dyDescent="0.25">
      <c r="A17" s="22"/>
      <c r="B17" s="19"/>
      <c r="C17" s="41">
        <v>44217</v>
      </c>
      <c r="D17" s="40"/>
      <c r="E17" s="37">
        <v>9</v>
      </c>
      <c r="F17" s="38"/>
    </row>
    <row r="18" spans="1:6" x14ac:dyDescent="0.25">
      <c r="A18" s="22"/>
      <c r="B18" s="19"/>
      <c r="C18" s="41">
        <v>44223</v>
      </c>
      <c r="D18" s="40"/>
      <c r="E18" s="38"/>
      <c r="F18" s="37">
        <v>4</v>
      </c>
    </row>
    <row r="19" spans="1:6" x14ac:dyDescent="0.25">
      <c r="A19" s="22"/>
      <c r="B19" s="19"/>
      <c r="C19" s="41">
        <v>44236</v>
      </c>
      <c r="D19" s="40"/>
      <c r="E19" s="37">
        <v>9</v>
      </c>
      <c r="F19" s="37"/>
    </row>
    <row r="20" spans="1:6" x14ac:dyDescent="0.25">
      <c r="A20" s="22"/>
      <c r="B20" s="19"/>
      <c r="C20" s="41">
        <v>44246</v>
      </c>
      <c r="D20" s="40"/>
      <c r="E20" s="37"/>
      <c r="F20" s="37">
        <v>8</v>
      </c>
    </row>
    <row r="21" spans="1:6" x14ac:dyDescent="0.25">
      <c r="A21" s="22"/>
      <c r="B21" s="19"/>
      <c r="C21" s="41">
        <v>44259</v>
      </c>
      <c r="D21" s="40"/>
      <c r="E21" s="37">
        <v>9</v>
      </c>
      <c r="F21" s="37"/>
    </row>
    <row r="22" spans="1:6" x14ac:dyDescent="0.25">
      <c r="A22" s="22"/>
      <c r="B22" s="19"/>
      <c r="C22" s="41">
        <v>44266</v>
      </c>
      <c r="D22" s="40"/>
      <c r="E22" s="37"/>
      <c r="F22" s="37">
        <v>5</v>
      </c>
    </row>
    <row r="23" spans="1:6" x14ac:dyDescent="0.25">
      <c r="A23" s="19"/>
      <c r="B23" s="23"/>
      <c r="C23" s="41">
        <v>44272</v>
      </c>
      <c r="D23" s="40" t="s">
        <v>20</v>
      </c>
      <c r="E23" s="37">
        <v>4</v>
      </c>
      <c r="F23" s="38"/>
    </row>
    <row r="24" spans="1:6" x14ac:dyDescent="0.25">
      <c r="A24" s="19"/>
      <c r="B24" s="19"/>
      <c r="D24" s="6"/>
    </row>
    <row r="25" spans="1:6" x14ac:dyDescent="0.25">
      <c r="A25" s="19"/>
      <c r="B25" s="19"/>
      <c r="C25" s="9" t="s">
        <v>8</v>
      </c>
      <c r="D25" s="9"/>
      <c r="E25" s="9">
        <v>62</v>
      </c>
      <c r="F25" s="9">
        <v>103</v>
      </c>
    </row>
    <row r="26" spans="1:6" x14ac:dyDescent="0.25">
      <c r="C26" s="7"/>
      <c r="D26" s="7"/>
      <c r="E26" s="8"/>
      <c r="F26" s="8"/>
    </row>
    <row r="27" spans="1:6" x14ac:dyDescent="0.25">
      <c r="A27" s="17"/>
      <c r="B27" s="17"/>
      <c r="C27" s="5"/>
      <c r="D27" s="5"/>
      <c r="E27" s="5"/>
      <c r="F27" s="5"/>
    </row>
    <row r="28" spans="1:6" ht="39" customHeight="1" x14ac:dyDescent="0.25">
      <c r="A28" s="19"/>
      <c r="B28" s="19"/>
      <c r="C28" s="4"/>
      <c r="D28" s="4"/>
      <c r="E28" s="4"/>
      <c r="F28" s="4"/>
    </row>
    <row r="29" spans="1:6" ht="26.25" x14ac:dyDescent="0.4">
      <c r="A29" s="15" t="s">
        <v>23</v>
      </c>
      <c r="C29" s="2" t="str">
        <f>$C$2</f>
        <v>Creepy Jar S.A.</v>
      </c>
    </row>
    <row r="30" spans="1:6" x14ac:dyDescent="0.25">
      <c r="B30" s="124" t="s">
        <v>108</v>
      </c>
      <c r="C30" s="13" t="s">
        <v>22</v>
      </c>
    </row>
    <row r="31" spans="1:6" ht="15.75" thickBot="1" x14ac:dyDescent="0.3"/>
    <row r="32" spans="1:6" ht="35.25" customHeight="1" x14ac:dyDescent="0.25">
      <c r="C32" s="319" t="s">
        <v>2</v>
      </c>
      <c r="D32" s="29"/>
      <c r="E32" s="29" t="s">
        <v>3</v>
      </c>
      <c r="F32" s="29" t="s">
        <v>4</v>
      </c>
    </row>
    <row r="33" spans="3:6" ht="15.75" thickBot="1" x14ac:dyDescent="0.3">
      <c r="C33" s="320"/>
      <c r="D33" s="30"/>
      <c r="E33" s="321" t="s">
        <v>9</v>
      </c>
      <c r="F33" s="321"/>
    </row>
    <row r="34" spans="3:6" x14ac:dyDescent="0.25">
      <c r="C34" s="31"/>
      <c r="D34" s="32" t="s">
        <v>6</v>
      </c>
      <c r="E34" s="33"/>
      <c r="F34" s="34"/>
    </row>
    <row r="35" spans="3:6" x14ac:dyDescent="0.25">
      <c r="C35" s="35"/>
      <c r="D35" s="36"/>
      <c r="E35" s="37"/>
      <c r="F35" s="38"/>
    </row>
    <row r="36" spans="3:6" x14ac:dyDescent="0.25">
      <c r="C36" s="41"/>
      <c r="D36" s="40"/>
      <c r="E36" s="38"/>
      <c r="F36" s="37"/>
    </row>
    <row r="37" spans="3:6" x14ac:dyDescent="0.25">
      <c r="C37" s="9" t="s">
        <v>8</v>
      </c>
      <c r="D37" s="9"/>
      <c r="E37" s="126">
        <f>SUM(E34:E36)</f>
        <v>0</v>
      </c>
      <c r="F37" s="126">
        <f>SUM(F34:F36)</f>
        <v>0</v>
      </c>
    </row>
  </sheetData>
  <mergeCells count="4">
    <mergeCell ref="C6:C7"/>
    <mergeCell ref="E7:F7"/>
    <mergeCell ref="C32:C33"/>
    <mergeCell ref="E33:F33"/>
  </mergeCells>
  <conditionalFormatting sqref="C1:C1048576">
    <cfRule type="top10" dxfId="53" priority="5" rank="1"/>
  </conditionalFormatting>
  <conditionalFormatting sqref="D1">
    <cfRule type="top10" dxfId="52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AA00-000000000000}">
          <x14:formula1>
            <xm:f>Zdarzenia!$A$2:$A$4</xm:f>
          </x14:formula1>
          <xm:sqref>D16:D33 D2:D10 D37:D1048576</xm:sqref>
        </x14:dataValidation>
        <x14:dataValidation type="list" allowBlank="1" showInputMessage="1" showErrorMessage="1" xr:uid="{00000000-0002-0000-AA00-000001000000}">
          <x14:formula1>
            <xm:f>'[Statystyka postępowań 2020 (dni robocze) Makro PF.xlsm]Zdarzenia'!#REF!</xm:f>
          </x14:formula1>
          <xm:sqref>D11:D15</xm:sqref>
        </x14:dataValidation>
        <x14:dataValidation type="list" allowBlank="1" showInputMessage="1" showErrorMessage="1" xr:uid="{00000000-0002-0000-AA00-000002000000}">
          <x14:formula1>
            <xm:f>Zdarzenia!$A$13:$A$17</xm:f>
          </x14:formula1>
          <xm:sqref>B3 B30</xm:sqref>
        </x14:dataValidation>
        <x14:dataValidation type="list" allowBlank="1" showInputMessage="1" showErrorMessage="1" xr:uid="{00000000-0002-0000-AA00-000003000000}">
          <x14:formula1>
            <xm:f>Zdarzenia!$A$2:$A$7</xm:f>
          </x14:formula1>
          <xm:sqref>D34:D36</xm:sqref>
        </x14:dataValidation>
      </x14:dataValidations>
    </ext>
  </extLst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B00-000000000000}">
  <sheetPr codeName="Arkusz211"/>
  <dimension ref="A1:I68"/>
  <sheetViews>
    <sheetView zoomScaleNormal="10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7" width="9.42578125" style="16"/>
    <col min="8" max="8" width="9.42578125" style="16" customWidth="1"/>
    <col min="9" max="16384" width="9.42578125" style="16"/>
  </cols>
  <sheetData>
    <row r="1" spans="1:9" ht="39" customHeight="1" x14ac:dyDescent="0.25">
      <c r="A1" s="131" t="s">
        <v>111</v>
      </c>
      <c r="B1" s="19"/>
      <c r="C1" s="1" t="s">
        <v>87</v>
      </c>
      <c r="D1" s="1" t="s">
        <v>87</v>
      </c>
    </row>
    <row r="2" spans="1:9" ht="26.25" x14ac:dyDescent="0.4">
      <c r="A2" s="15" t="s">
        <v>24</v>
      </c>
      <c r="C2" s="2" t="s">
        <v>69</v>
      </c>
      <c r="D2" s="2"/>
      <c r="F2" s="3"/>
    </row>
    <row r="3" spans="1:9" x14ac:dyDescent="0.25">
      <c r="B3" s="124" t="s">
        <v>103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44034</v>
      </c>
      <c r="D8" s="76" t="s">
        <v>6</v>
      </c>
      <c r="E8" s="33"/>
      <c r="F8" s="34"/>
    </row>
    <row r="9" spans="1:9" x14ac:dyDescent="0.25">
      <c r="A9" s="19"/>
      <c r="B9" s="19" t="s">
        <v>7</v>
      </c>
      <c r="C9" s="35">
        <v>44062</v>
      </c>
      <c r="D9" s="36"/>
      <c r="E9" s="37">
        <v>20</v>
      </c>
      <c r="F9" s="38"/>
    </row>
    <row r="10" spans="1:9" x14ac:dyDescent="0.25">
      <c r="A10" s="22"/>
      <c r="B10" s="19"/>
      <c r="C10" s="35">
        <v>44085</v>
      </c>
      <c r="D10" s="39"/>
      <c r="E10" s="37"/>
      <c r="F10" s="37">
        <v>17</v>
      </c>
    </row>
    <row r="11" spans="1:9" x14ac:dyDescent="0.25">
      <c r="A11" s="19"/>
      <c r="B11" s="19" t="s">
        <v>45</v>
      </c>
      <c r="C11" s="35">
        <v>44098</v>
      </c>
      <c r="D11" s="40"/>
      <c r="E11" s="37">
        <v>9</v>
      </c>
      <c r="F11" s="38"/>
    </row>
    <row r="12" spans="1:9" x14ac:dyDescent="0.25">
      <c r="A12" s="22"/>
      <c r="B12" s="19"/>
      <c r="C12" s="35">
        <v>44115</v>
      </c>
      <c r="D12" s="40"/>
      <c r="F12" s="38">
        <v>11</v>
      </c>
    </row>
    <row r="13" spans="1:9" x14ac:dyDescent="0.25">
      <c r="A13" s="19"/>
      <c r="B13" s="19" t="s">
        <v>47</v>
      </c>
      <c r="C13" s="35">
        <v>44127</v>
      </c>
      <c r="D13" s="40"/>
      <c r="E13" s="37">
        <v>10</v>
      </c>
      <c r="F13" s="38"/>
    </row>
    <row r="14" spans="1:9" x14ac:dyDescent="0.25">
      <c r="A14" s="22"/>
      <c r="B14" s="19"/>
      <c r="C14" s="41">
        <v>44151</v>
      </c>
      <c r="D14" s="40"/>
      <c r="E14" s="38"/>
      <c r="F14" s="38">
        <v>15</v>
      </c>
      <c r="I14" s="18"/>
    </row>
    <row r="15" spans="1:9" x14ac:dyDescent="0.25">
      <c r="A15" s="22"/>
      <c r="B15" s="19" t="s">
        <v>55</v>
      </c>
      <c r="C15" s="41">
        <v>44162</v>
      </c>
      <c r="D15" s="40"/>
      <c r="E15" s="37">
        <v>9</v>
      </c>
      <c r="F15" s="38"/>
    </row>
    <row r="16" spans="1:9" x14ac:dyDescent="0.25">
      <c r="A16" s="22"/>
      <c r="B16" s="19"/>
      <c r="C16" s="41">
        <v>44179</v>
      </c>
      <c r="D16" s="40"/>
      <c r="E16" s="38"/>
      <c r="F16" s="38">
        <v>11</v>
      </c>
    </row>
    <row r="17" spans="1:6" x14ac:dyDescent="0.25">
      <c r="A17" s="22"/>
      <c r="B17" s="19" t="s">
        <v>49</v>
      </c>
      <c r="C17" s="41">
        <v>44193</v>
      </c>
      <c r="D17" s="40"/>
      <c r="E17" s="37">
        <v>9</v>
      </c>
      <c r="F17" s="38"/>
    </row>
    <row r="18" spans="1:6" x14ac:dyDescent="0.25">
      <c r="A18" s="22"/>
      <c r="B18" s="19"/>
      <c r="C18" s="41">
        <v>44209</v>
      </c>
      <c r="D18" s="40"/>
      <c r="E18" s="38"/>
      <c r="F18" s="38">
        <v>10</v>
      </c>
    </row>
    <row r="19" spans="1:6" x14ac:dyDescent="0.25">
      <c r="A19" s="22"/>
      <c r="B19" s="19" t="s">
        <v>53</v>
      </c>
      <c r="C19" s="41">
        <v>44222</v>
      </c>
      <c r="D19" s="40"/>
      <c r="E19" s="37">
        <v>9</v>
      </c>
      <c r="F19" s="38"/>
    </row>
    <row r="20" spans="1:6" x14ac:dyDescent="0.25">
      <c r="A20" s="22"/>
      <c r="B20" s="19"/>
      <c r="C20" s="41">
        <v>44239</v>
      </c>
      <c r="D20" s="40"/>
      <c r="E20" s="38"/>
      <c r="F20" s="38">
        <v>13</v>
      </c>
    </row>
    <row r="21" spans="1:6" x14ac:dyDescent="0.25">
      <c r="A21" s="22"/>
      <c r="B21" s="19" t="s">
        <v>56</v>
      </c>
      <c r="C21" s="41">
        <v>44249</v>
      </c>
      <c r="D21" s="40"/>
      <c r="E21" s="37">
        <v>6</v>
      </c>
      <c r="F21" s="38"/>
    </row>
    <row r="22" spans="1:6" x14ac:dyDescent="0.25">
      <c r="A22" s="22"/>
      <c r="B22" s="19"/>
      <c r="C22" s="41">
        <v>44263</v>
      </c>
      <c r="D22" s="40"/>
      <c r="E22" s="38"/>
      <c r="F22" s="38">
        <v>10</v>
      </c>
    </row>
    <row r="23" spans="1:6" x14ac:dyDescent="0.25">
      <c r="A23" s="22"/>
      <c r="B23" s="19" t="s">
        <v>129</v>
      </c>
      <c r="C23" s="41">
        <v>44274</v>
      </c>
      <c r="D23" s="40"/>
      <c r="E23" s="37">
        <v>9</v>
      </c>
      <c r="F23" s="38"/>
    </row>
    <row r="24" spans="1:6" x14ac:dyDescent="0.25">
      <c r="A24" s="22"/>
      <c r="B24" s="19"/>
      <c r="C24" s="41">
        <v>44312</v>
      </c>
      <c r="D24" s="40"/>
      <c r="E24" s="38"/>
      <c r="F24" s="38">
        <v>25</v>
      </c>
    </row>
    <row r="25" spans="1:6" x14ac:dyDescent="0.25">
      <c r="A25" s="22"/>
      <c r="B25" s="19" t="s">
        <v>92</v>
      </c>
      <c r="C25" s="41">
        <v>44323</v>
      </c>
      <c r="D25" s="40"/>
      <c r="E25" s="37">
        <v>8</v>
      </c>
      <c r="F25" s="38"/>
    </row>
    <row r="26" spans="1:6" x14ac:dyDescent="0.25">
      <c r="A26" s="22"/>
      <c r="B26" s="19"/>
      <c r="C26" s="41">
        <v>44343</v>
      </c>
      <c r="D26" s="40"/>
      <c r="E26" s="38"/>
      <c r="F26" s="38">
        <v>14</v>
      </c>
    </row>
    <row r="27" spans="1:6" x14ac:dyDescent="0.25">
      <c r="A27" s="22"/>
      <c r="B27" s="19" t="s">
        <v>98</v>
      </c>
      <c r="C27" s="41">
        <v>44354</v>
      </c>
      <c r="D27" s="40"/>
      <c r="E27" s="37">
        <v>6</v>
      </c>
      <c r="F27" s="38"/>
    </row>
    <row r="28" spans="1:6" x14ac:dyDescent="0.25">
      <c r="A28" s="22"/>
      <c r="B28" s="19"/>
      <c r="C28" s="41">
        <v>44362</v>
      </c>
      <c r="D28" s="40"/>
      <c r="E28" s="38"/>
      <c r="F28" s="38">
        <v>6</v>
      </c>
    </row>
    <row r="29" spans="1:6" x14ac:dyDescent="0.25">
      <c r="A29" s="22"/>
      <c r="B29" s="19" t="s">
        <v>110</v>
      </c>
      <c r="C29" s="41">
        <v>44375</v>
      </c>
      <c r="D29" s="40"/>
      <c r="E29" s="37">
        <v>9</v>
      </c>
      <c r="F29" s="38"/>
    </row>
    <row r="30" spans="1:6" x14ac:dyDescent="0.25">
      <c r="A30" s="22"/>
      <c r="B30" s="19"/>
      <c r="C30" s="41">
        <v>44384</v>
      </c>
      <c r="D30" s="40"/>
      <c r="E30" s="38"/>
      <c r="F30" s="38">
        <v>7</v>
      </c>
    </row>
    <row r="31" spans="1:6" x14ac:dyDescent="0.25">
      <c r="A31" s="22"/>
      <c r="B31" s="19" t="s">
        <v>114</v>
      </c>
      <c r="C31" s="41">
        <v>44396</v>
      </c>
      <c r="D31" s="40"/>
      <c r="E31" s="37">
        <v>8</v>
      </c>
      <c r="F31" s="38"/>
    </row>
    <row r="32" spans="1:6" x14ac:dyDescent="0.25">
      <c r="A32" s="22"/>
      <c r="B32" s="19"/>
      <c r="C32" s="41">
        <v>44407</v>
      </c>
      <c r="D32" s="40"/>
      <c r="E32" s="38"/>
      <c r="F32" s="38">
        <v>9</v>
      </c>
    </row>
    <row r="33" spans="1:6" x14ac:dyDescent="0.25">
      <c r="A33" s="22"/>
      <c r="B33" s="19" t="s">
        <v>146</v>
      </c>
      <c r="C33" s="41">
        <v>44414</v>
      </c>
      <c r="D33" s="40"/>
      <c r="E33" s="37">
        <v>5</v>
      </c>
      <c r="F33" s="38"/>
    </row>
    <row r="34" spans="1:6" x14ac:dyDescent="0.25">
      <c r="A34" s="22"/>
      <c r="B34" s="19"/>
      <c r="C34" s="41">
        <v>44427</v>
      </c>
      <c r="D34" s="40"/>
      <c r="E34" s="38"/>
      <c r="F34" s="38">
        <v>9</v>
      </c>
    </row>
    <row r="35" spans="1:6" x14ac:dyDescent="0.25">
      <c r="A35" s="22"/>
      <c r="B35" s="19" t="s">
        <v>126</v>
      </c>
      <c r="C35" s="41">
        <v>44440</v>
      </c>
      <c r="D35" s="40"/>
      <c r="E35" s="37">
        <v>9</v>
      </c>
      <c r="F35" s="38"/>
    </row>
    <row r="36" spans="1:6" x14ac:dyDescent="0.25">
      <c r="A36" s="22"/>
      <c r="B36" s="19"/>
      <c r="C36" s="41">
        <v>44449</v>
      </c>
      <c r="D36" s="40"/>
      <c r="E36" s="38"/>
      <c r="F36" s="38">
        <v>7</v>
      </c>
    </row>
    <row r="37" spans="1:6" x14ac:dyDescent="0.25">
      <c r="A37" s="22"/>
      <c r="B37" s="19" t="s">
        <v>198</v>
      </c>
      <c r="C37" s="41">
        <v>44463</v>
      </c>
      <c r="D37" s="40"/>
      <c r="E37" s="37">
        <v>10</v>
      </c>
      <c r="F37" s="38"/>
    </row>
    <row r="38" spans="1:6" x14ac:dyDescent="0.25">
      <c r="A38" s="22"/>
      <c r="B38" s="19"/>
      <c r="C38" s="41">
        <v>44469</v>
      </c>
      <c r="D38" s="40"/>
      <c r="E38" s="38"/>
      <c r="F38" s="38">
        <v>4</v>
      </c>
    </row>
    <row r="39" spans="1:6" x14ac:dyDescent="0.25">
      <c r="A39" s="22"/>
      <c r="B39" s="19" t="s">
        <v>199</v>
      </c>
      <c r="C39" s="41">
        <v>44483</v>
      </c>
      <c r="D39" s="40"/>
      <c r="E39" s="37">
        <v>10</v>
      </c>
      <c r="F39" s="38"/>
    </row>
    <row r="40" spans="1:6" x14ac:dyDescent="0.25">
      <c r="A40" s="22"/>
      <c r="B40" s="19"/>
      <c r="C40" s="41">
        <v>44491</v>
      </c>
      <c r="D40" s="40"/>
      <c r="E40" s="38"/>
      <c r="F40" s="38">
        <v>6</v>
      </c>
    </row>
    <row r="41" spans="1:6" x14ac:dyDescent="0.25">
      <c r="A41" s="22"/>
      <c r="B41" s="19"/>
      <c r="C41" s="41">
        <v>44508</v>
      </c>
      <c r="D41" s="40"/>
      <c r="E41" s="38">
        <v>10</v>
      </c>
      <c r="F41" s="38"/>
    </row>
    <row r="42" spans="1:6" x14ac:dyDescent="0.25">
      <c r="A42" s="22"/>
      <c r="B42" s="19"/>
      <c r="C42" s="41">
        <v>44517</v>
      </c>
      <c r="D42" s="40"/>
      <c r="E42" s="38"/>
      <c r="F42" s="38">
        <v>6</v>
      </c>
    </row>
    <row r="43" spans="1:6" x14ac:dyDescent="0.25">
      <c r="A43" s="22"/>
      <c r="B43" s="19"/>
      <c r="C43" s="41">
        <v>44531</v>
      </c>
      <c r="D43" s="40"/>
      <c r="E43" s="38">
        <v>10</v>
      </c>
      <c r="F43" s="38"/>
    </row>
    <row r="44" spans="1:6" x14ac:dyDescent="0.25">
      <c r="A44" s="22"/>
      <c r="B44" s="19"/>
      <c r="C44" s="41">
        <v>44537</v>
      </c>
      <c r="D44" s="40"/>
      <c r="E44" s="38"/>
      <c r="F44" s="38">
        <v>4</v>
      </c>
    </row>
    <row r="45" spans="1:6" x14ac:dyDescent="0.25">
      <c r="A45" s="22"/>
      <c r="B45" s="19"/>
      <c r="C45" s="41">
        <v>44551</v>
      </c>
      <c r="D45" s="40"/>
      <c r="E45" s="37">
        <v>10</v>
      </c>
      <c r="F45" s="38"/>
    </row>
    <row r="46" spans="1:6" x14ac:dyDescent="0.25">
      <c r="A46" s="22"/>
      <c r="B46" s="19"/>
      <c r="C46" s="41">
        <v>44554</v>
      </c>
      <c r="D46" s="40"/>
      <c r="E46" s="37"/>
      <c r="F46" s="38">
        <v>3</v>
      </c>
    </row>
    <row r="47" spans="1:6" x14ac:dyDescent="0.25">
      <c r="A47" s="22"/>
      <c r="B47" s="19"/>
      <c r="C47" s="41">
        <v>44571</v>
      </c>
      <c r="D47" s="40"/>
      <c r="E47" s="37">
        <v>10</v>
      </c>
      <c r="F47" s="38"/>
    </row>
    <row r="48" spans="1:6" x14ac:dyDescent="0.25">
      <c r="A48" s="22"/>
      <c r="B48" s="19"/>
      <c r="C48" s="41">
        <v>44581</v>
      </c>
      <c r="D48" s="40"/>
      <c r="E48" s="37"/>
      <c r="F48" s="38">
        <v>8</v>
      </c>
    </row>
    <row r="49" spans="1:6" x14ac:dyDescent="0.25">
      <c r="A49" s="22"/>
      <c r="B49" s="19"/>
      <c r="C49" s="41">
        <v>44595</v>
      </c>
      <c r="D49" s="40"/>
      <c r="E49" s="37">
        <v>10</v>
      </c>
      <c r="F49" s="38"/>
    </row>
    <row r="50" spans="1:6" x14ac:dyDescent="0.25">
      <c r="A50" s="22"/>
      <c r="B50" s="19"/>
      <c r="C50" s="41">
        <v>44610</v>
      </c>
      <c r="D50" s="40"/>
      <c r="E50" s="37"/>
      <c r="F50" s="38">
        <v>11</v>
      </c>
    </row>
    <row r="51" spans="1:6" x14ac:dyDescent="0.25">
      <c r="A51" s="22"/>
      <c r="B51" s="19"/>
      <c r="C51" s="41">
        <v>44624</v>
      </c>
      <c r="D51" s="40"/>
      <c r="E51" s="37">
        <v>10</v>
      </c>
      <c r="F51" s="38"/>
    </row>
    <row r="52" spans="1:6" x14ac:dyDescent="0.25">
      <c r="A52" s="22"/>
      <c r="B52" s="19"/>
      <c r="C52" s="41"/>
      <c r="D52" s="40"/>
      <c r="E52" s="37"/>
      <c r="F52" s="38"/>
    </row>
    <row r="53" spans="1:6" x14ac:dyDescent="0.25">
      <c r="A53" s="22"/>
      <c r="B53" s="19"/>
      <c r="C53" s="41"/>
      <c r="D53" s="40"/>
      <c r="E53" s="37"/>
      <c r="F53" s="38"/>
    </row>
    <row r="54" spans="1:6" x14ac:dyDescent="0.25">
      <c r="A54" s="19"/>
      <c r="B54" s="23"/>
      <c r="C54" s="41"/>
      <c r="D54" s="40"/>
      <c r="E54" s="38"/>
      <c r="F54" s="38"/>
    </row>
    <row r="55" spans="1:6" x14ac:dyDescent="0.25">
      <c r="A55" s="19"/>
      <c r="B55" s="19"/>
      <c r="D55" s="6"/>
    </row>
    <row r="56" spans="1:6" x14ac:dyDescent="0.25">
      <c r="A56" s="19"/>
      <c r="B56" s="19"/>
      <c r="C56" s="9" t="s">
        <v>8</v>
      </c>
      <c r="D56" s="9"/>
      <c r="E56" s="9">
        <f>SUM(E8:E55)</f>
        <v>206</v>
      </c>
      <c r="F56" s="9">
        <f>SUM(F8:F55)</f>
        <v>206</v>
      </c>
    </row>
    <row r="57" spans="1:6" x14ac:dyDescent="0.25">
      <c r="C57" s="7"/>
      <c r="D57" s="7"/>
      <c r="E57" s="8"/>
      <c r="F57" s="8"/>
    </row>
    <row r="58" spans="1:6" x14ac:dyDescent="0.25">
      <c r="A58" s="17"/>
      <c r="B58" s="17"/>
      <c r="C58" s="5"/>
      <c r="D58" s="5"/>
      <c r="E58" s="5"/>
      <c r="F58" s="5"/>
    </row>
    <row r="59" spans="1:6" ht="39" customHeight="1" x14ac:dyDescent="0.25">
      <c r="A59" s="19"/>
      <c r="B59" s="19"/>
      <c r="C59" s="4"/>
      <c r="D59" s="4"/>
      <c r="E59" s="4"/>
      <c r="F59" s="4"/>
    </row>
    <row r="60" spans="1:6" ht="26.25" x14ac:dyDescent="0.4">
      <c r="A60" s="15" t="s">
        <v>23</v>
      </c>
      <c r="C60" s="2" t="str">
        <f>$C$2</f>
        <v>MedApp SA</v>
      </c>
    </row>
    <row r="61" spans="1:6" x14ac:dyDescent="0.25">
      <c r="B61" s="124" t="s">
        <v>108</v>
      </c>
      <c r="C61" s="13" t="s">
        <v>22</v>
      </c>
    </row>
    <row r="62" spans="1:6" ht="15.75" thickBot="1" x14ac:dyDescent="0.3"/>
    <row r="63" spans="1:6" ht="35.25" customHeight="1" x14ac:dyDescent="0.25">
      <c r="C63" s="319" t="s">
        <v>2</v>
      </c>
      <c r="D63" s="29"/>
      <c r="E63" s="29" t="s">
        <v>3</v>
      </c>
      <c r="F63" s="29" t="s">
        <v>4</v>
      </c>
    </row>
    <row r="64" spans="1:6" ht="15.75" thickBot="1" x14ac:dyDescent="0.3">
      <c r="C64" s="320"/>
      <c r="D64" s="30"/>
      <c r="E64" s="321" t="s">
        <v>9</v>
      </c>
      <c r="F64" s="321"/>
    </row>
    <row r="65" spans="3:6" x14ac:dyDescent="0.25">
      <c r="C65" s="31"/>
      <c r="D65" s="32" t="s">
        <v>6</v>
      </c>
      <c r="E65" s="33"/>
      <c r="F65" s="34"/>
    </row>
    <row r="66" spans="3:6" x14ac:dyDescent="0.25">
      <c r="C66" s="35"/>
      <c r="D66" s="36"/>
      <c r="E66" s="37"/>
      <c r="F66" s="38"/>
    </row>
    <row r="67" spans="3:6" x14ac:dyDescent="0.25">
      <c r="C67" s="41"/>
      <c r="D67" s="40"/>
      <c r="E67" s="38"/>
      <c r="F67" s="37"/>
    </row>
    <row r="68" spans="3:6" x14ac:dyDescent="0.25">
      <c r="C68" s="9" t="s">
        <v>8</v>
      </c>
      <c r="D68" s="9"/>
      <c r="E68" s="126">
        <f>SUM(E65:E67)</f>
        <v>0</v>
      </c>
      <c r="F68" s="126">
        <f>SUM(F65:F67)</f>
        <v>0</v>
      </c>
    </row>
  </sheetData>
  <mergeCells count="4">
    <mergeCell ref="C6:C7"/>
    <mergeCell ref="E7:F7"/>
    <mergeCell ref="C63:C64"/>
    <mergeCell ref="E64:F64"/>
  </mergeCells>
  <conditionalFormatting sqref="C1:C1048576">
    <cfRule type="top10" dxfId="51" priority="30" rank="1"/>
  </conditionalFormatting>
  <conditionalFormatting sqref="D1">
    <cfRule type="top10" dxfId="50" priority="1" rank="1"/>
  </conditionalFormatting>
  <hyperlinks>
    <hyperlink ref="A1" location="'Spis treści'!A1" display="Spis treści" xr:uid="{00000000-0004-0000-A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B00-000000000000}">
          <x14:formula1>
            <xm:f>Zdarzenia!$A$2:$A$4</xm:f>
          </x14:formula1>
          <xm:sqref>D2:D64 D68:D1048576</xm:sqref>
        </x14:dataValidation>
        <x14:dataValidation type="list" allowBlank="1" showInputMessage="1" showErrorMessage="1" xr:uid="{00000000-0002-0000-AB00-000001000000}">
          <x14:formula1>
            <xm:f>Zdarzenia!$A$13:$A$17</xm:f>
          </x14:formula1>
          <xm:sqref>B3 B61</xm:sqref>
        </x14:dataValidation>
        <x14:dataValidation type="list" allowBlank="1" showInputMessage="1" showErrorMessage="1" xr:uid="{00000000-0002-0000-AB00-000002000000}">
          <x14:formula1>
            <xm:f>Zdarzenia!$A$2:$A$7</xm:f>
          </x14:formula1>
          <xm:sqref>D65:D67</xm:sqref>
        </x14:dataValidation>
      </x14:dataValidations>
    </ext>
  </extLst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C00-000000000000}">
  <sheetPr codeName="Arkusz20"/>
  <dimension ref="A1:I33"/>
  <sheetViews>
    <sheetView zoomScale="85" zoomScaleNormal="85" zoomScaleSheetLayoutView="160" workbookViewId="0">
      <selection activeCell="E31" sqref="E31:F32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68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44034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44062</v>
      </c>
      <c r="D9" s="36"/>
      <c r="E9" s="37">
        <v>20</v>
      </c>
      <c r="F9" s="38"/>
    </row>
    <row r="10" spans="1:9" x14ac:dyDescent="0.25">
      <c r="A10" s="22"/>
      <c r="B10" s="19"/>
      <c r="C10" s="35">
        <v>44077</v>
      </c>
      <c r="D10" s="39"/>
      <c r="E10" s="38"/>
      <c r="F10" s="37">
        <v>11</v>
      </c>
    </row>
    <row r="11" spans="1:9" x14ac:dyDescent="0.25">
      <c r="A11" s="19"/>
      <c r="B11" s="19"/>
      <c r="C11" s="35">
        <v>44090</v>
      </c>
      <c r="D11" s="40"/>
      <c r="E11" s="37">
        <v>9</v>
      </c>
      <c r="F11" s="38"/>
    </row>
    <row r="12" spans="1:9" x14ac:dyDescent="0.25">
      <c r="A12" s="22"/>
      <c r="B12" s="19"/>
      <c r="C12" s="35">
        <v>44126</v>
      </c>
      <c r="D12" s="40"/>
      <c r="E12" s="38"/>
      <c r="F12" s="37">
        <v>26</v>
      </c>
    </row>
    <row r="13" spans="1:9" x14ac:dyDescent="0.25">
      <c r="A13" s="19"/>
      <c r="B13" s="89"/>
      <c r="C13" s="85">
        <v>44140</v>
      </c>
      <c r="D13" s="40"/>
      <c r="E13" s="37">
        <v>10</v>
      </c>
      <c r="F13" s="38"/>
    </row>
    <row r="14" spans="1:9" x14ac:dyDescent="0.25">
      <c r="A14" s="22"/>
      <c r="B14" s="19"/>
      <c r="C14" s="41">
        <v>44162</v>
      </c>
      <c r="D14" s="40"/>
      <c r="E14" s="38"/>
      <c r="F14" s="37">
        <v>15</v>
      </c>
      <c r="I14" s="18"/>
    </row>
    <row r="15" spans="1:9" x14ac:dyDescent="0.25">
      <c r="A15" s="22"/>
      <c r="B15" s="19"/>
      <c r="C15" s="41">
        <v>44167</v>
      </c>
      <c r="D15" s="40"/>
      <c r="E15" s="37">
        <v>3</v>
      </c>
      <c r="F15" s="38"/>
    </row>
    <row r="16" spans="1:9" x14ac:dyDescent="0.25">
      <c r="A16" s="22"/>
      <c r="B16" s="19"/>
      <c r="C16" s="41">
        <v>44180</v>
      </c>
      <c r="D16" s="40"/>
      <c r="E16" s="37"/>
      <c r="F16" s="38">
        <v>9</v>
      </c>
    </row>
    <row r="17" spans="1:6" x14ac:dyDescent="0.25">
      <c r="A17" s="22"/>
      <c r="B17" s="19"/>
      <c r="C17" s="41">
        <v>44183</v>
      </c>
      <c r="D17" s="40" t="s">
        <v>20</v>
      </c>
      <c r="E17" s="38">
        <v>3</v>
      </c>
      <c r="F17" s="37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45</v>
      </c>
      <c r="F21" s="9">
        <v>61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Medinice SA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3:6" x14ac:dyDescent="0.25">
      <c r="C33" s="9" t="s">
        <v>8</v>
      </c>
      <c r="D33" s="9"/>
      <c r="E33" s="126">
        <f>SUM(E30:E32)</f>
        <v>0</v>
      </c>
      <c r="F33" s="126">
        <f>SUM(F30:F32)</f>
        <v>0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49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AC00-000000000000}">
          <x14:formula1>
            <xm:f>Zdarzenia!$A$2:$A$4</xm:f>
          </x14:formula1>
          <xm:sqref>D1:D7 D20:D29 D33:D1048576</xm:sqref>
        </x14:dataValidation>
        <x14:dataValidation type="list" allowBlank="1" showInputMessage="1" showErrorMessage="1" xr:uid="{00000000-0002-0000-AC00-000001000000}">
          <x14:formula1>
            <xm:f>Zdarzenia!$A$2:$A$5</xm:f>
          </x14:formula1>
          <xm:sqref>D8:D19</xm:sqref>
        </x14:dataValidation>
        <x14:dataValidation type="list" allowBlank="1" showInputMessage="1" showErrorMessage="1" xr:uid="{00000000-0002-0000-AC00-000002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AC00-000003000000}">
          <x14:formula1>
            <xm:f>Zdarzenia!$A$2:$A$7</xm:f>
          </x14:formula1>
          <xm:sqref>D30:D32</xm:sqref>
        </x14:dataValidation>
      </x14:dataValidations>
    </ext>
  </extLst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D00-000000000000}">
  <sheetPr codeName="Arkusz19"/>
  <dimension ref="A1:I34"/>
  <sheetViews>
    <sheetView zoomScale="85" zoomScaleNormal="85" zoomScaleSheetLayoutView="160" workbookViewId="0">
      <selection activeCell="I21" sqref="I21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67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/>
      <c r="B6" s="21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/>
      <c r="B8" s="19"/>
      <c r="C8" s="31">
        <v>44015</v>
      </c>
      <c r="D8" s="32" t="s">
        <v>6</v>
      </c>
      <c r="E8" s="33"/>
      <c r="F8" s="34"/>
    </row>
    <row r="9" spans="1:9" x14ac:dyDescent="0.25">
      <c r="A9" s="19"/>
      <c r="B9" s="19"/>
      <c r="C9" s="35">
        <v>44028</v>
      </c>
      <c r="D9" s="36"/>
      <c r="E9" s="37">
        <v>9</v>
      </c>
      <c r="F9" s="38"/>
    </row>
    <row r="10" spans="1:9" x14ac:dyDescent="0.25">
      <c r="A10" s="22"/>
      <c r="B10" s="19"/>
      <c r="C10" s="35">
        <v>44040</v>
      </c>
      <c r="D10" s="39"/>
      <c r="E10" s="38"/>
      <c r="F10" s="37">
        <v>8</v>
      </c>
    </row>
    <row r="11" spans="1:9" x14ac:dyDescent="0.25">
      <c r="A11" s="19"/>
      <c r="B11" s="19"/>
      <c r="C11" s="35">
        <v>44054</v>
      </c>
      <c r="D11" s="40"/>
      <c r="E11" s="37">
        <v>10</v>
      </c>
      <c r="F11" s="38"/>
    </row>
    <row r="12" spans="1:9" x14ac:dyDescent="0.25">
      <c r="A12" s="22"/>
      <c r="B12" s="19"/>
      <c r="C12" s="85">
        <v>44069</v>
      </c>
      <c r="D12" s="40"/>
      <c r="E12" s="38"/>
      <c r="F12" s="37">
        <v>11</v>
      </c>
    </row>
    <row r="13" spans="1:9" x14ac:dyDescent="0.25">
      <c r="A13" s="19"/>
      <c r="B13" s="19"/>
      <c r="C13" s="35">
        <v>44078</v>
      </c>
      <c r="D13" s="40"/>
      <c r="E13" s="37">
        <v>7</v>
      </c>
      <c r="F13" s="37"/>
    </row>
    <row r="14" spans="1:9" x14ac:dyDescent="0.25">
      <c r="A14" s="22"/>
      <c r="B14" s="19"/>
      <c r="C14" s="41">
        <v>44092</v>
      </c>
      <c r="D14" s="40"/>
      <c r="E14" s="38"/>
      <c r="F14" s="37">
        <v>10</v>
      </c>
      <c r="I14" s="18"/>
    </row>
    <row r="15" spans="1:9" x14ac:dyDescent="0.25">
      <c r="A15" s="22"/>
      <c r="B15" s="19"/>
      <c r="C15" s="85">
        <v>44096</v>
      </c>
      <c r="D15" s="40"/>
      <c r="E15" s="37">
        <v>2</v>
      </c>
      <c r="F15" s="38"/>
    </row>
    <row r="16" spans="1:9" x14ac:dyDescent="0.25">
      <c r="A16" s="22"/>
      <c r="B16" s="19"/>
      <c r="C16" s="90">
        <v>44106</v>
      </c>
      <c r="D16" s="64"/>
      <c r="E16" s="65"/>
      <c r="F16" s="66">
        <v>8</v>
      </c>
    </row>
    <row r="17" spans="1:6" ht="15.75" thickBot="1" x14ac:dyDescent="0.3">
      <c r="A17" s="22"/>
      <c r="B17" s="89"/>
      <c r="C17" s="91">
        <v>44112</v>
      </c>
      <c r="D17" s="55" t="s">
        <v>20</v>
      </c>
      <c r="E17" s="61">
        <v>4</v>
      </c>
      <c r="F17" s="56"/>
    </row>
    <row r="18" spans="1:6" x14ac:dyDescent="0.25">
      <c r="A18" s="22"/>
      <c r="B18" s="19"/>
      <c r="C18" s="67"/>
      <c r="D18" s="68"/>
      <c r="E18" s="69"/>
      <c r="F18" s="69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32</v>
      </c>
      <c r="F21" s="9">
        <v>37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PKO Bank Hipoteczny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44245</v>
      </c>
      <c r="D30" s="32" t="s">
        <v>6</v>
      </c>
      <c r="E30" s="33"/>
      <c r="F30" s="34"/>
    </row>
    <row r="31" spans="1:6" x14ac:dyDescent="0.25">
      <c r="C31" s="35">
        <v>44251</v>
      </c>
      <c r="D31" s="36"/>
      <c r="E31" s="37">
        <v>4</v>
      </c>
      <c r="F31" s="38"/>
    </row>
    <row r="32" spans="1:6" x14ac:dyDescent="0.25">
      <c r="C32" s="35">
        <v>44253</v>
      </c>
      <c r="D32" s="36"/>
      <c r="E32" s="37"/>
      <c r="F32" s="37">
        <v>2</v>
      </c>
    </row>
    <row r="33" spans="3:6" x14ac:dyDescent="0.25">
      <c r="C33" s="41">
        <v>44256</v>
      </c>
      <c r="D33" s="40" t="s">
        <v>20</v>
      </c>
      <c r="E33" s="37">
        <v>1</v>
      </c>
      <c r="F33" s="37"/>
    </row>
    <row r="34" spans="3:6" x14ac:dyDescent="0.25">
      <c r="C34" s="9" t="s">
        <v>8</v>
      </c>
      <c r="D34" s="9"/>
      <c r="E34" s="126">
        <v>5</v>
      </c>
      <c r="F34" s="126">
        <v>2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48" priority="4" rank="1"/>
  </conditionalFormatting>
  <conditionalFormatting sqref="D1">
    <cfRule type="top10" dxfId="47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AD00-000000000000}">
          <x14:formula1>
            <xm:f>Zdarzenia!$A$2:$A$4</xm:f>
          </x14:formula1>
          <xm:sqref>D2:D29 D34:D1048576</xm:sqref>
        </x14:dataValidation>
        <x14:dataValidation type="list" allowBlank="1" showInputMessage="1" showErrorMessage="1" xr:uid="{00000000-0002-0000-AD00-000001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AD00-000002000000}">
          <x14:formula1>
            <xm:f>Zdarzenia!$A$2:$A$7</xm:f>
          </x14:formula1>
          <xm:sqref>D30:D33</xm:sqref>
        </x14:dataValidation>
      </x14:dataValidations>
    </ext>
  </extLst>
</worksheet>
</file>

<file path=xl/worksheets/sheet1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E00-000000000000}">
  <sheetPr codeName="Arkusz6"/>
  <dimension ref="A1:I32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</row>
    <row r="2" spans="1:9" ht="26.25" x14ac:dyDescent="0.4">
      <c r="A2" s="15" t="s">
        <v>24</v>
      </c>
      <c r="C2" s="2" t="s">
        <v>52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42">
        <v>43605</v>
      </c>
      <c r="D8" s="43"/>
      <c r="E8" s="44"/>
      <c r="F8" s="45"/>
    </row>
    <row r="9" spans="1:9" x14ac:dyDescent="0.25">
      <c r="A9" s="19"/>
      <c r="B9" s="19" t="s">
        <v>7</v>
      </c>
      <c r="C9" s="35">
        <v>43615</v>
      </c>
      <c r="D9" s="36"/>
      <c r="E9" s="37">
        <v>8</v>
      </c>
      <c r="F9" s="38"/>
    </row>
    <row r="10" spans="1:9" x14ac:dyDescent="0.25">
      <c r="A10" s="27" t="s">
        <v>44</v>
      </c>
      <c r="B10" s="19"/>
      <c r="C10" s="35">
        <v>43623</v>
      </c>
      <c r="D10" s="39"/>
      <c r="E10" s="38"/>
      <c r="F10" s="37">
        <v>6</v>
      </c>
    </row>
    <row r="11" spans="1:9" x14ac:dyDescent="0.25">
      <c r="A11" s="19"/>
      <c r="B11" s="19" t="s">
        <v>45</v>
      </c>
      <c r="C11" s="35">
        <v>43635</v>
      </c>
      <c r="D11" s="40"/>
      <c r="E11" s="37">
        <v>8</v>
      </c>
      <c r="F11" s="38"/>
    </row>
    <row r="12" spans="1:9" x14ac:dyDescent="0.25">
      <c r="A12" s="28" t="s">
        <v>46</v>
      </c>
      <c r="B12" s="19"/>
      <c r="C12" s="35">
        <v>43657</v>
      </c>
      <c r="D12" s="40"/>
      <c r="E12" s="38"/>
      <c r="F12" s="37">
        <v>15</v>
      </c>
    </row>
    <row r="13" spans="1:9" x14ac:dyDescent="0.25">
      <c r="A13" s="19"/>
      <c r="B13" s="19" t="s">
        <v>47</v>
      </c>
      <c r="C13" s="35">
        <v>43661</v>
      </c>
      <c r="D13" s="40"/>
      <c r="E13" s="37">
        <v>2</v>
      </c>
      <c r="F13" s="38"/>
    </row>
    <row r="14" spans="1:9" x14ac:dyDescent="0.25">
      <c r="A14" s="28" t="s">
        <v>48</v>
      </c>
      <c r="B14" s="19"/>
      <c r="C14" s="41">
        <v>43696</v>
      </c>
      <c r="D14" s="40"/>
      <c r="E14" s="38"/>
      <c r="F14" s="37">
        <v>24</v>
      </c>
      <c r="I14" s="18"/>
    </row>
    <row r="15" spans="1:9" x14ac:dyDescent="0.25">
      <c r="A15" s="22"/>
      <c r="B15" s="19" t="s">
        <v>49</v>
      </c>
      <c r="C15" s="41">
        <v>43710</v>
      </c>
      <c r="D15" s="40"/>
      <c r="E15" s="37">
        <v>10</v>
      </c>
      <c r="F15" s="38"/>
    </row>
    <row r="16" spans="1:9" x14ac:dyDescent="0.25">
      <c r="A16" s="28" t="s">
        <v>51</v>
      </c>
      <c r="B16" s="19"/>
      <c r="C16" s="41">
        <v>43731</v>
      </c>
      <c r="D16" s="40"/>
      <c r="E16" s="38"/>
      <c r="F16" s="37">
        <v>15</v>
      </c>
    </row>
    <row r="17" spans="1:6" x14ac:dyDescent="0.25">
      <c r="A17" s="22"/>
      <c r="B17" s="19" t="s">
        <v>49</v>
      </c>
      <c r="C17" s="41">
        <v>43745</v>
      </c>
      <c r="D17" s="40"/>
      <c r="E17" s="37">
        <v>10</v>
      </c>
      <c r="F17" s="38"/>
    </row>
    <row r="18" spans="1:6" x14ac:dyDescent="0.25">
      <c r="A18" s="28" t="s">
        <v>50</v>
      </c>
      <c r="B18" s="19"/>
      <c r="C18" s="46">
        <v>43970</v>
      </c>
      <c r="D18" s="40"/>
      <c r="E18" s="37"/>
      <c r="F18" s="37">
        <v>153</v>
      </c>
    </row>
    <row r="19" spans="1:6" x14ac:dyDescent="0.25">
      <c r="A19" s="28"/>
      <c r="B19" s="19" t="s">
        <v>53</v>
      </c>
      <c r="C19" s="46">
        <v>43984</v>
      </c>
      <c r="D19" s="40"/>
      <c r="E19" s="37">
        <v>10</v>
      </c>
      <c r="F19" s="37"/>
    </row>
    <row r="20" spans="1:6" x14ac:dyDescent="0.25">
      <c r="A20" s="28" t="s">
        <v>63</v>
      </c>
      <c r="B20" s="19"/>
      <c r="C20" s="46">
        <v>44000</v>
      </c>
      <c r="D20" s="40"/>
      <c r="E20" s="37"/>
      <c r="F20" s="37">
        <v>11</v>
      </c>
    </row>
    <row r="21" spans="1:6" x14ac:dyDescent="0.25">
      <c r="A21" s="28"/>
      <c r="B21" s="19" t="s">
        <v>56</v>
      </c>
      <c r="C21" s="46">
        <v>44012</v>
      </c>
      <c r="D21" s="40"/>
      <c r="E21" s="37">
        <v>8</v>
      </c>
      <c r="F21" s="37"/>
    </row>
    <row r="22" spans="1:6" x14ac:dyDescent="0.25">
      <c r="A22" s="28"/>
      <c r="B22" s="19"/>
      <c r="C22" s="46">
        <v>44028</v>
      </c>
      <c r="D22" s="40"/>
      <c r="E22" s="37"/>
      <c r="F22" s="80">
        <v>12</v>
      </c>
    </row>
    <row r="23" spans="1:6" x14ac:dyDescent="0.25">
      <c r="A23" s="28"/>
      <c r="B23" s="19"/>
      <c r="C23" s="46">
        <v>44039</v>
      </c>
      <c r="D23" s="40"/>
      <c r="E23" s="37">
        <v>7</v>
      </c>
      <c r="F23" s="37"/>
    </row>
    <row r="24" spans="1:6" x14ac:dyDescent="0.25">
      <c r="A24" s="28"/>
      <c r="B24" s="19"/>
      <c r="C24" s="46">
        <v>44050</v>
      </c>
      <c r="D24" s="40"/>
      <c r="E24" s="37"/>
      <c r="F24" s="80">
        <v>9</v>
      </c>
    </row>
    <row r="25" spans="1:6" x14ac:dyDescent="0.25">
      <c r="A25" s="28"/>
      <c r="B25" s="19"/>
      <c r="C25" s="46">
        <v>44056</v>
      </c>
      <c r="D25" s="40"/>
      <c r="E25" s="37">
        <v>4</v>
      </c>
      <c r="F25" s="80"/>
    </row>
    <row r="26" spans="1:6" x14ac:dyDescent="0.25">
      <c r="A26" s="28"/>
      <c r="B26" s="19"/>
      <c r="C26" s="46">
        <v>44060</v>
      </c>
      <c r="D26" s="40"/>
      <c r="E26" s="37"/>
      <c r="F26" s="80">
        <v>2</v>
      </c>
    </row>
    <row r="27" spans="1:6" ht="15.75" thickBot="1" x14ac:dyDescent="0.3">
      <c r="A27" s="28"/>
      <c r="B27" s="19"/>
      <c r="C27" s="70">
        <v>44068</v>
      </c>
      <c r="D27" s="71" t="s">
        <v>20</v>
      </c>
      <c r="E27" s="72">
        <v>6</v>
      </c>
      <c r="F27" s="73"/>
    </row>
    <row r="28" spans="1:6" x14ac:dyDescent="0.25">
      <c r="A28" s="19"/>
      <c r="B28" s="23"/>
      <c r="C28" s="41"/>
      <c r="D28" s="40"/>
      <c r="E28" s="38"/>
      <c r="F28" s="38"/>
    </row>
    <row r="29" spans="1:6" x14ac:dyDescent="0.25">
      <c r="A29" s="19"/>
      <c r="B29" s="19"/>
      <c r="D29" s="6"/>
    </row>
    <row r="30" spans="1:6" x14ac:dyDescent="0.25">
      <c r="A30" s="19"/>
      <c r="B30" s="19"/>
      <c r="C30" s="9" t="s">
        <v>8</v>
      </c>
      <c r="D30" s="9"/>
      <c r="E30" s="9">
        <v>73</v>
      </c>
      <c r="F30" s="9">
        <v>247</v>
      </c>
    </row>
    <row r="31" spans="1:6" x14ac:dyDescent="0.25">
      <c r="C31" s="7"/>
      <c r="D31" s="7"/>
      <c r="E31" s="8"/>
      <c r="F31" s="8"/>
    </row>
    <row r="32" spans="1:6" x14ac:dyDescent="0.25">
      <c r="A32" s="17"/>
      <c r="B32" s="17"/>
      <c r="C32" s="5"/>
      <c r="D32" s="5"/>
      <c r="E32" s="5"/>
      <c r="F32" s="5"/>
    </row>
  </sheetData>
  <mergeCells count="2">
    <mergeCell ref="C6:C7"/>
    <mergeCell ref="E7:F7"/>
  </mergeCells>
  <conditionalFormatting sqref="C1:C1048576">
    <cfRule type="top10" dxfId="46" priority="1" rank="1"/>
  </conditionalFormatting>
  <hyperlinks>
    <hyperlink ref="A1" location="'Spis treści'!A1" display="Spis treści" xr:uid="{00000000-0004-0000-A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E00-000000000000}">
          <x14:formula1>
            <xm:f>Zdarzenia!$A$2:$A$4</xm:f>
          </x14:formula1>
          <xm:sqref>D2:D1048576</xm:sqref>
        </x14:dataValidation>
        <x14:dataValidation type="list" allowBlank="1" showInputMessage="1" showErrorMessage="1" xr:uid="{00000000-0002-0000-AE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F00-000000000000}">
  <sheetPr codeName="Arkusz16"/>
  <dimension ref="A1:I24"/>
  <sheetViews>
    <sheetView zoomScaleNormal="100" zoomScaleSheetLayoutView="160" workbookViewId="0">
      <selection activeCell="A6" sqref="A6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65</v>
      </c>
      <c r="D2" s="2"/>
      <c r="F2" s="3"/>
    </row>
    <row r="3" spans="1:9" x14ac:dyDescent="0.25">
      <c r="B3" s="124" t="s">
        <v>104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74">
        <v>43601</v>
      </c>
      <c r="D8" s="76" t="s">
        <v>64</v>
      </c>
      <c r="E8" s="33"/>
      <c r="F8" s="34"/>
    </row>
    <row r="9" spans="1:9" x14ac:dyDescent="0.25">
      <c r="A9" s="19"/>
      <c r="B9" s="19" t="s">
        <v>7</v>
      </c>
      <c r="C9" s="74">
        <v>43626</v>
      </c>
      <c r="D9" s="36"/>
      <c r="E9" s="37">
        <v>17</v>
      </c>
      <c r="F9" s="38"/>
    </row>
    <row r="10" spans="1:9" x14ac:dyDescent="0.25">
      <c r="A10" s="22"/>
      <c r="B10" s="19"/>
      <c r="C10" s="74">
        <v>43717</v>
      </c>
      <c r="D10" s="39"/>
      <c r="E10" s="37"/>
      <c r="F10" s="37">
        <v>63</v>
      </c>
    </row>
    <row r="11" spans="1:9" x14ac:dyDescent="0.25">
      <c r="A11" s="19"/>
      <c r="B11" s="19"/>
      <c r="C11" s="74">
        <v>43733</v>
      </c>
      <c r="D11" s="40"/>
      <c r="E11" s="37">
        <v>12</v>
      </c>
      <c r="F11" s="37"/>
    </row>
    <row r="12" spans="1:9" x14ac:dyDescent="0.25">
      <c r="A12" s="22"/>
      <c r="B12" s="19"/>
      <c r="C12" s="74">
        <v>43752</v>
      </c>
      <c r="D12" s="40"/>
      <c r="E12" s="37"/>
      <c r="F12" s="37">
        <v>13</v>
      </c>
    </row>
    <row r="13" spans="1:9" x14ac:dyDescent="0.25">
      <c r="A13" s="19"/>
      <c r="B13" s="19"/>
      <c r="C13" s="74">
        <v>43766</v>
      </c>
      <c r="D13" s="40"/>
      <c r="E13" s="37">
        <v>10</v>
      </c>
      <c r="F13" s="37"/>
    </row>
    <row r="14" spans="1:9" x14ac:dyDescent="0.25">
      <c r="A14" s="22"/>
      <c r="B14" s="19"/>
      <c r="C14" s="75">
        <v>43801</v>
      </c>
      <c r="D14" s="40"/>
      <c r="E14" s="37"/>
      <c r="F14" s="37">
        <v>23</v>
      </c>
      <c r="I14" s="18"/>
    </row>
    <row r="15" spans="1:9" x14ac:dyDescent="0.25">
      <c r="A15" s="22"/>
      <c r="B15" s="19"/>
      <c r="C15" s="75">
        <v>43815</v>
      </c>
      <c r="D15" s="40"/>
      <c r="E15" s="37">
        <v>10</v>
      </c>
      <c r="F15" s="37"/>
    </row>
    <row r="16" spans="1:9" x14ac:dyDescent="0.25">
      <c r="A16" s="22"/>
      <c r="B16" s="19"/>
      <c r="C16" s="75">
        <v>43852</v>
      </c>
      <c r="D16" s="40"/>
      <c r="E16" s="37"/>
      <c r="F16" s="37">
        <v>23</v>
      </c>
    </row>
    <row r="17" spans="1:6" x14ac:dyDescent="0.25">
      <c r="A17" s="22"/>
      <c r="B17" s="19"/>
      <c r="C17" s="75">
        <v>43866</v>
      </c>
      <c r="D17" s="40"/>
      <c r="E17" s="37">
        <v>10</v>
      </c>
      <c r="F17" s="37"/>
    </row>
    <row r="18" spans="1:6" x14ac:dyDescent="0.25">
      <c r="A18" s="22"/>
      <c r="B18" s="19"/>
      <c r="C18" s="75">
        <v>43894</v>
      </c>
      <c r="D18" s="40"/>
      <c r="E18" s="37"/>
      <c r="F18" s="37">
        <v>20</v>
      </c>
    </row>
    <row r="19" spans="1:6" x14ac:dyDescent="0.25">
      <c r="A19" s="19"/>
      <c r="B19" s="23"/>
      <c r="C19" s="41">
        <v>43903</v>
      </c>
      <c r="D19" s="40"/>
      <c r="E19" s="37">
        <v>7</v>
      </c>
      <c r="F19" s="37"/>
    </row>
    <row r="20" spans="1:6" x14ac:dyDescent="0.25">
      <c r="A20" s="19"/>
      <c r="B20" s="23"/>
      <c r="C20" s="41">
        <v>44020</v>
      </c>
      <c r="D20" s="64" t="s">
        <v>6</v>
      </c>
      <c r="E20" s="66"/>
      <c r="F20" s="37">
        <v>80</v>
      </c>
    </row>
    <row r="21" spans="1:6" x14ac:dyDescent="0.25">
      <c r="A21" s="19"/>
      <c r="B21" s="23"/>
      <c r="C21" s="41">
        <v>45132</v>
      </c>
      <c r="D21" s="64" t="s">
        <v>21</v>
      </c>
      <c r="E21" s="66"/>
      <c r="F21" s="37"/>
    </row>
    <row r="22" spans="1:6" x14ac:dyDescent="0.25">
      <c r="A22" s="19"/>
      <c r="B22" s="19"/>
      <c r="C22" s="9" t="s">
        <v>8</v>
      </c>
      <c r="D22" s="9"/>
      <c r="E22" s="9">
        <v>66</v>
      </c>
      <c r="F22" s="9">
        <v>142</v>
      </c>
    </row>
    <row r="23" spans="1:6" x14ac:dyDescent="0.25">
      <c r="C23" s="7"/>
      <c r="D23" s="7"/>
      <c r="E23" s="8"/>
      <c r="F23" s="8"/>
    </row>
    <row r="24" spans="1:6" x14ac:dyDescent="0.25">
      <c r="A24" s="17"/>
      <c r="B24" s="17"/>
      <c r="C24" s="5"/>
      <c r="D24" s="5"/>
      <c r="E24" s="5"/>
      <c r="F24" s="5"/>
    </row>
  </sheetData>
  <mergeCells count="2">
    <mergeCell ref="C6:C7"/>
    <mergeCell ref="E7:F7"/>
  </mergeCells>
  <conditionalFormatting sqref="C1:C1048576">
    <cfRule type="top10" dxfId="45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AF00-000000000000}">
          <x14:formula1>
            <xm:f>Zdarzenia!$A$13:$A$17</xm:f>
          </x14:formula1>
          <xm:sqref>B3</xm:sqref>
        </x14:dataValidation>
        <x14:dataValidation type="list" allowBlank="1" showInputMessage="1" showErrorMessage="1" xr:uid="{00000000-0002-0000-AF00-000001000000}">
          <x14:formula1>
            <xm:f>Zdarzenia!$A$2:$A$4</xm:f>
          </x14:formula1>
          <xm:sqref>D1:D1048576</xm:sqref>
        </x14:dataValidation>
      </x14:dataValidations>
    </ext>
  </extLst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000-000000000000}">
  <sheetPr codeName="Arkusz14"/>
  <dimension ref="A1:I23"/>
  <sheetViews>
    <sheetView zoomScale="70" zoomScaleNormal="70" zoomScaleSheetLayoutView="160" workbookViewId="0">
      <selection activeCell="E17" sqref="E17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/>
    <row r="2" spans="1:9" ht="26.25" x14ac:dyDescent="0.4">
      <c r="A2" s="15" t="s">
        <v>24</v>
      </c>
      <c r="C2" s="2" t="s">
        <v>42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47">
        <v>43951</v>
      </c>
      <c r="D8" s="49" t="s">
        <v>6</v>
      </c>
      <c r="E8" s="26"/>
      <c r="F8" s="48"/>
    </row>
    <row r="9" spans="1:9" x14ac:dyDescent="0.25">
      <c r="A9" s="19"/>
      <c r="B9" s="19" t="s">
        <v>7</v>
      </c>
      <c r="C9" s="35">
        <v>43966</v>
      </c>
      <c r="D9" s="36"/>
      <c r="E9" s="37">
        <v>10</v>
      </c>
      <c r="F9" s="38"/>
    </row>
    <row r="10" spans="1:9" x14ac:dyDescent="0.25">
      <c r="A10" s="22"/>
      <c r="B10" s="19"/>
      <c r="C10" s="35">
        <v>44034</v>
      </c>
      <c r="D10" s="39"/>
      <c r="E10" s="37"/>
      <c r="F10" s="37">
        <v>47</v>
      </c>
    </row>
    <row r="11" spans="1:9" x14ac:dyDescent="0.25">
      <c r="A11" s="19"/>
      <c r="B11" s="19"/>
      <c r="C11" s="35">
        <v>44048</v>
      </c>
      <c r="D11" s="40"/>
      <c r="E11" s="37">
        <v>10</v>
      </c>
      <c r="F11" s="37"/>
    </row>
    <row r="12" spans="1:9" x14ac:dyDescent="0.25">
      <c r="A12" s="22"/>
      <c r="B12" s="19"/>
      <c r="C12" s="35">
        <v>44063</v>
      </c>
      <c r="D12" s="40"/>
      <c r="E12" s="37"/>
      <c r="F12" s="37">
        <v>11</v>
      </c>
    </row>
    <row r="13" spans="1:9" x14ac:dyDescent="0.25">
      <c r="A13" s="19"/>
      <c r="B13" s="19"/>
      <c r="C13" s="35">
        <v>44077</v>
      </c>
      <c r="D13" s="40"/>
      <c r="E13" s="37">
        <v>10</v>
      </c>
      <c r="F13" s="37"/>
    </row>
    <row r="14" spans="1:9" x14ac:dyDescent="0.25">
      <c r="A14" s="22"/>
      <c r="B14" s="19"/>
      <c r="C14" s="41">
        <v>44096</v>
      </c>
      <c r="D14" s="40"/>
      <c r="E14" s="37"/>
      <c r="F14" s="37">
        <v>13</v>
      </c>
      <c r="I14" s="18"/>
    </row>
    <row r="15" spans="1:9" x14ac:dyDescent="0.25">
      <c r="A15" s="22"/>
      <c r="B15" s="19"/>
      <c r="C15" s="41">
        <v>44098</v>
      </c>
      <c r="D15" s="40"/>
      <c r="E15" s="37">
        <v>2</v>
      </c>
      <c r="F15" s="37"/>
    </row>
    <row r="16" spans="1:9" x14ac:dyDescent="0.25">
      <c r="A16" s="22"/>
      <c r="B16" s="19"/>
      <c r="C16" s="41">
        <v>44120</v>
      </c>
      <c r="D16" s="40"/>
      <c r="E16" s="37"/>
      <c r="F16" s="37">
        <v>16</v>
      </c>
    </row>
    <row r="17" spans="1:6" x14ac:dyDescent="0.25">
      <c r="A17" s="22"/>
      <c r="B17" s="19"/>
      <c r="C17" s="107">
        <v>44131</v>
      </c>
      <c r="D17" s="108" t="s">
        <v>20</v>
      </c>
      <c r="E17" s="78">
        <v>7</v>
      </c>
      <c r="F17" s="109"/>
    </row>
    <row r="18" spans="1:6" x14ac:dyDescent="0.25">
      <c r="A18" s="22"/>
      <c r="B18" s="19"/>
      <c r="C18" s="67"/>
      <c r="D18" s="68"/>
      <c r="E18" s="69"/>
      <c r="F18" s="69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39</v>
      </c>
      <c r="F21" s="9">
        <v>87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</sheetData>
  <mergeCells count="2">
    <mergeCell ref="C6:C7"/>
    <mergeCell ref="E7:F7"/>
  </mergeCells>
  <conditionalFormatting sqref="C1:C1048576">
    <cfRule type="top10" dxfId="44" priority="2" rank="1"/>
  </conditionalFormatting>
  <conditionalFormatting sqref="D1">
    <cfRule type="top10" dxfId="43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B000-000000000000}">
          <x14:formula1>
            <xm:f>Zdarzenia!$A$2:$A$4</xm:f>
          </x14:formula1>
          <xm:sqref>D2:D1048576</xm:sqref>
        </x14:dataValidation>
        <x14:dataValidation type="list" allowBlank="1" showInputMessage="1" showErrorMessage="1" xr:uid="{00000000-0002-0000-B0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100-000000000000}">
  <sheetPr codeName="Arkusz11"/>
  <dimension ref="A1:I69"/>
  <sheetViews>
    <sheetView topLeftCell="A2" zoomScale="85" zoomScaleNormal="85" zoomScaleSheetLayoutView="160" workbookViewId="0">
      <selection activeCell="H60" sqref="H60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/>
    <row r="2" spans="1:9" ht="26.25" x14ac:dyDescent="0.4">
      <c r="A2" s="15" t="s">
        <v>24</v>
      </c>
      <c r="C2" s="2" t="s">
        <v>40</v>
      </c>
      <c r="D2" s="2"/>
      <c r="F2" s="3"/>
    </row>
    <row r="3" spans="1:9" x14ac:dyDescent="0.25">
      <c r="B3" s="124" t="s">
        <v>109</v>
      </c>
      <c r="C3" s="13" t="s">
        <v>32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47">
        <v>43945</v>
      </c>
      <c r="D8" s="25" t="s">
        <v>39</v>
      </c>
      <c r="E8" s="26"/>
      <c r="F8" s="48"/>
    </row>
    <row r="9" spans="1:9" x14ac:dyDescent="0.25">
      <c r="A9" s="19"/>
      <c r="B9" s="19" t="s">
        <v>7</v>
      </c>
      <c r="C9" s="35">
        <v>43962</v>
      </c>
      <c r="D9" s="36"/>
      <c r="E9" s="37">
        <v>10</v>
      </c>
      <c r="F9" s="38"/>
    </row>
    <row r="10" spans="1:9" x14ac:dyDescent="0.25">
      <c r="A10" s="22"/>
      <c r="B10" s="19"/>
      <c r="C10" s="46">
        <v>43976</v>
      </c>
      <c r="D10" s="39"/>
      <c r="E10" s="37"/>
      <c r="F10" s="37">
        <v>10</v>
      </c>
    </row>
    <row r="11" spans="1:9" x14ac:dyDescent="0.25">
      <c r="A11" s="19"/>
      <c r="B11" s="19"/>
      <c r="C11" s="46">
        <v>43987</v>
      </c>
      <c r="D11" s="40"/>
      <c r="E11" s="37">
        <v>9</v>
      </c>
      <c r="F11" s="37"/>
    </row>
    <row r="12" spans="1:9" x14ac:dyDescent="0.25">
      <c r="A12" s="22"/>
      <c r="B12" s="19"/>
      <c r="C12" s="35">
        <v>44000</v>
      </c>
      <c r="D12" s="40"/>
      <c r="E12" s="37"/>
      <c r="F12" s="37">
        <v>8</v>
      </c>
    </row>
    <row r="13" spans="1:9" x14ac:dyDescent="0.25">
      <c r="A13" s="19"/>
      <c r="B13" s="19"/>
      <c r="C13" s="35">
        <v>44013</v>
      </c>
      <c r="D13" s="40"/>
      <c r="E13" s="37">
        <v>9</v>
      </c>
      <c r="F13" s="37"/>
    </row>
    <row r="14" spans="1:9" x14ac:dyDescent="0.25">
      <c r="A14" s="22"/>
      <c r="B14" s="19"/>
      <c r="C14" s="41">
        <v>44021</v>
      </c>
      <c r="D14" s="40"/>
      <c r="E14" s="37"/>
      <c r="F14" s="37">
        <v>6</v>
      </c>
      <c r="I14" s="18"/>
    </row>
    <row r="15" spans="1:9" x14ac:dyDescent="0.25">
      <c r="A15" s="22"/>
      <c r="B15" s="19"/>
      <c r="C15" s="41">
        <v>44033</v>
      </c>
      <c r="D15" s="40"/>
      <c r="E15" s="37">
        <v>8</v>
      </c>
      <c r="F15" s="37"/>
    </row>
    <row r="16" spans="1:9" x14ac:dyDescent="0.25">
      <c r="A16" s="22"/>
      <c r="B16" s="19"/>
      <c r="C16" s="41">
        <v>44040</v>
      </c>
      <c r="D16" s="40"/>
      <c r="E16" s="37"/>
      <c r="F16" s="37">
        <v>5</v>
      </c>
    </row>
    <row r="17" spans="1:6" x14ac:dyDescent="0.25">
      <c r="A17" s="22"/>
      <c r="B17" s="19"/>
      <c r="C17" s="41">
        <v>44050</v>
      </c>
      <c r="D17" s="40"/>
      <c r="E17" s="37">
        <v>8</v>
      </c>
      <c r="F17" s="37"/>
    </row>
    <row r="18" spans="1:6" x14ac:dyDescent="0.25">
      <c r="A18" s="22"/>
      <c r="B18" s="19"/>
      <c r="C18" s="41">
        <v>44055</v>
      </c>
      <c r="D18" s="40"/>
      <c r="E18" s="37"/>
      <c r="F18" s="37">
        <v>3</v>
      </c>
    </row>
    <row r="19" spans="1:6" x14ac:dyDescent="0.25">
      <c r="A19" s="19"/>
      <c r="B19" s="23"/>
      <c r="C19" s="41">
        <v>44067</v>
      </c>
      <c r="D19" s="39" t="s">
        <v>20</v>
      </c>
      <c r="E19" s="37">
        <v>8</v>
      </c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52</v>
      </c>
      <c r="F21" s="9">
        <v>32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Kruk S.A.</v>
      </c>
    </row>
    <row r="26" spans="1:6" x14ac:dyDescent="0.25">
      <c r="B26" s="124" t="s">
        <v>109</v>
      </c>
      <c r="C26" s="13" t="s">
        <v>33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44074</v>
      </c>
      <c r="D30" s="32" t="s">
        <v>6</v>
      </c>
      <c r="E30" s="33"/>
      <c r="F30" s="34"/>
    </row>
    <row r="31" spans="1:6" x14ac:dyDescent="0.25">
      <c r="C31" s="35">
        <v>44081</v>
      </c>
      <c r="D31" s="40" t="s">
        <v>20</v>
      </c>
      <c r="E31" s="37">
        <v>5</v>
      </c>
      <c r="F31" s="38"/>
    </row>
    <row r="32" spans="1:6" x14ac:dyDescent="0.25">
      <c r="C32" s="41"/>
      <c r="E32" s="38"/>
      <c r="F32" s="38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v>5</v>
      </c>
      <c r="F34" s="62">
        <v>0</v>
      </c>
    </row>
    <row r="36" spans="1:6" ht="39" customHeight="1" x14ac:dyDescent="0.25">
      <c r="A36" s="19"/>
      <c r="B36" s="19"/>
      <c r="C36" s="4"/>
      <c r="D36" s="4"/>
      <c r="E36" s="4"/>
      <c r="F36" s="4"/>
    </row>
    <row r="37" spans="1:6" ht="26.25" x14ac:dyDescent="0.4">
      <c r="A37" s="15"/>
      <c r="C37" s="2" t="str">
        <f>$C$2</f>
        <v>Kruk S.A.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5.25" customHeight="1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44144</v>
      </c>
      <c r="D42" s="32" t="s">
        <v>6</v>
      </c>
      <c r="E42" s="33"/>
      <c r="F42" s="34"/>
    </row>
    <row r="43" spans="1:6" x14ac:dyDescent="0.25">
      <c r="C43" s="35">
        <v>44152</v>
      </c>
      <c r="D43" s="36" t="s">
        <v>20</v>
      </c>
      <c r="E43" s="37">
        <v>5</v>
      </c>
      <c r="F43" s="38"/>
    </row>
    <row r="44" spans="1:6" x14ac:dyDescent="0.25">
      <c r="C44" s="41"/>
      <c r="D44" s="40"/>
      <c r="E44" s="38"/>
      <c r="F44" s="38"/>
    </row>
    <row r="45" spans="1:6" x14ac:dyDescent="0.25">
      <c r="C45" s="9" t="s">
        <v>8</v>
      </c>
      <c r="D45" s="9"/>
      <c r="E45" s="126">
        <f>SUM(E42:E44)</f>
        <v>5</v>
      </c>
      <c r="F45" s="126">
        <f>SUM(F42:F44)</f>
        <v>0</v>
      </c>
    </row>
    <row r="48" spans="1:6" ht="39" customHeight="1" x14ac:dyDescent="0.25">
      <c r="A48" s="19"/>
      <c r="B48" s="19"/>
      <c r="C48" s="4"/>
      <c r="D48" s="4"/>
      <c r="E48" s="4"/>
      <c r="F48" s="4"/>
    </row>
    <row r="49" spans="1:6" ht="26.25" x14ac:dyDescent="0.4">
      <c r="A49" s="15"/>
      <c r="C49" s="2" t="str">
        <f>$C$2</f>
        <v>Kruk S.A.</v>
      </c>
    </row>
    <row r="50" spans="1:6" x14ac:dyDescent="0.25">
      <c r="B50" s="124" t="s">
        <v>109</v>
      </c>
      <c r="C50" s="13" t="s">
        <v>28</v>
      </c>
    </row>
    <row r="51" spans="1:6" ht="15.75" thickBot="1" x14ac:dyDescent="0.3"/>
    <row r="52" spans="1:6" ht="35.25" customHeight="1" x14ac:dyDescent="0.25">
      <c r="C52" s="319" t="s">
        <v>2</v>
      </c>
      <c r="D52" s="29"/>
      <c r="E52" s="29" t="s">
        <v>3</v>
      </c>
      <c r="F52" s="29" t="s">
        <v>4</v>
      </c>
    </row>
    <row r="53" spans="1:6" ht="15.75" thickBot="1" x14ac:dyDescent="0.3">
      <c r="C53" s="320"/>
      <c r="D53" s="30"/>
      <c r="E53" s="321" t="s">
        <v>9</v>
      </c>
      <c r="F53" s="321"/>
    </row>
    <row r="54" spans="1:6" x14ac:dyDescent="0.25">
      <c r="C54" s="31">
        <v>44284</v>
      </c>
      <c r="D54" s="32" t="s">
        <v>6</v>
      </c>
      <c r="E54" s="33"/>
      <c r="F54" s="34"/>
    </row>
    <row r="55" spans="1:6" x14ac:dyDescent="0.25">
      <c r="C55" s="35">
        <v>44287</v>
      </c>
      <c r="D55" s="138" t="s">
        <v>20</v>
      </c>
      <c r="E55" s="37">
        <v>3</v>
      </c>
      <c r="F55" s="38"/>
    </row>
    <row r="56" spans="1:6" x14ac:dyDescent="0.25">
      <c r="C56" s="41"/>
      <c r="D56" s="40"/>
      <c r="E56" s="38"/>
      <c r="F56" s="37">
        <v>0</v>
      </c>
    </row>
    <row r="57" spans="1:6" x14ac:dyDescent="0.25">
      <c r="C57" s="9" t="s">
        <v>8</v>
      </c>
      <c r="D57" s="9"/>
      <c r="E57" s="126">
        <f>SUM(E54:E56)</f>
        <v>3</v>
      </c>
      <c r="F57" s="126">
        <v>0</v>
      </c>
    </row>
    <row r="60" spans="1:6" ht="39" customHeight="1" x14ac:dyDescent="0.25">
      <c r="A60" s="19"/>
      <c r="B60" s="19"/>
      <c r="C60" s="4"/>
      <c r="D60" s="4"/>
      <c r="E60" s="4"/>
      <c r="F60" s="4"/>
    </row>
    <row r="61" spans="1:6" ht="26.25" x14ac:dyDescent="0.4">
      <c r="A61" s="15"/>
      <c r="C61" s="2" t="str">
        <f>$C$2</f>
        <v>Kruk S.A.</v>
      </c>
    </row>
    <row r="62" spans="1:6" x14ac:dyDescent="0.25">
      <c r="B62" s="124" t="s">
        <v>109</v>
      </c>
      <c r="C62" s="13" t="s">
        <v>29</v>
      </c>
    </row>
    <row r="63" spans="1:6" ht="15.75" thickBot="1" x14ac:dyDescent="0.3"/>
    <row r="64" spans="1:6" ht="35.25" customHeight="1" x14ac:dyDescent="0.25">
      <c r="C64" s="319" t="s">
        <v>2</v>
      </c>
      <c r="D64" s="29"/>
      <c r="E64" s="29" t="s">
        <v>3</v>
      </c>
      <c r="F64" s="29" t="s">
        <v>4</v>
      </c>
    </row>
    <row r="65" spans="3:6" ht="15.75" thickBot="1" x14ac:dyDescent="0.3">
      <c r="C65" s="320"/>
      <c r="D65" s="30"/>
      <c r="E65" s="321" t="s">
        <v>9</v>
      </c>
      <c r="F65" s="321"/>
    </row>
    <row r="66" spans="3:6" x14ac:dyDescent="0.25">
      <c r="C66" s="31">
        <v>44340</v>
      </c>
      <c r="D66" s="32" t="s">
        <v>6</v>
      </c>
      <c r="E66" s="33"/>
      <c r="F66" s="34"/>
    </row>
    <row r="67" spans="3:6" x14ac:dyDescent="0.25">
      <c r="C67" s="35">
        <v>44344</v>
      </c>
      <c r="D67" s="138" t="s">
        <v>20</v>
      </c>
      <c r="E67" s="37">
        <v>4</v>
      </c>
      <c r="F67" s="38"/>
    </row>
    <row r="68" spans="3:6" x14ac:dyDescent="0.25">
      <c r="C68" s="41"/>
      <c r="D68" s="40"/>
      <c r="E68" s="38"/>
      <c r="F68" s="37">
        <v>0</v>
      </c>
    </row>
    <row r="69" spans="3:6" x14ac:dyDescent="0.25">
      <c r="C69" s="9" t="s">
        <v>8</v>
      </c>
      <c r="D69" s="9"/>
      <c r="E69" s="126">
        <v>4</v>
      </c>
      <c r="F69" s="126">
        <v>0</v>
      </c>
    </row>
  </sheetData>
  <mergeCells count="10">
    <mergeCell ref="C52:C53"/>
    <mergeCell ref="E53:F53"/>
    <mergeCell ref="C64:C65"/>
    <mergeCell ref="E65:F65"/>
    <mergeCell ref="C6:C7"/>
    <mergeCell ref="E7:F7"/>
    <mergeCell ref="C28:C29"/>
    <mergeCell ref="E29:F29"/>
    <mergeCell ref="C40:C41"/>
    <mergeCell ref="E41:F41"/>
  </mergeCells>
  <conditionalFormatting sqref="C1:C1048576">
    <cfRule type="top10" dxfId="42" priority="6" rank="1"/>
  </conditionalFormatting>
  <conditionalFormatting sqref="D1">
    <cfRule type="top10" dxfId="41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B100-000000000000}">
          <x14:formula1>
            <xm:f>Zdarzenia!$A$2:$A$4</xm:f>
          </x14:formula1>
          <xm:sqref>D69:D1048576 D33 D57:D65 D35:D53 D2:D31</xm:sqref>
        </x14:dataValidation>
        <x14:dataValidation type="list" allowBlank="1" showInputMessage="1" showErrorMessage="1" xr:uid="{00000000-0002-0000-B100-000001000000}">
          <x14:formula1>
            <xm:f>Zdarzenia!$A$2:$A$7</xm:f>
          </x14:formula1>
          <xm:sqref>D34 D54:D56 D66:D68</xm:sqref>
        </x14:dataValidation>
        <x14:dataValidation type="list" allowBlank="1" showInputMessage="1" showErrorMessage="1" xr:uid="{00000000-0002-0000-B100-000002000000}">
          <x14:formula1>
            <xm:f>Zdarzenia!$A$13:$A$17</xm:f>
          </x14:formula1>
          <xm:sqref>B3 B26 B38 B50 B62</xm:sqref>
        </x14:dataValidation>
      </x14:dataValidations>
    </ext>
  </extLst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200-000000000000}">
  <sheetPr codeName="Arkusz12"/>
  <dimension ref="A1:I31"/>
  <sheetViews>
    <sheetView topLeftCell="A10" zoomScaleNormal="10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/>
    <row r="2" spans="1:9" ht="26.25" x14ac:dyDescent="0.4">
      <c r="A2" s="15" t="s">
        <v>24</v>
      </c>
      <c r="C2" s="2" t="s">
        <v>76</v>
      </c>
      <c r="D2" s="2"/>
      <c r="F2" s="3"/>
    </row>
    <row r="3" spans="1:9" x14ac:dyDescent="0.25">
      <c r="A3" s="16" t="s">
        <v>95</v>
      </c>
      <c r="B3" s="124" t="s">
        <v>104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19"/>
      <c r="B5" s="19"/>
      <c r="C5" s="5"/>
      <c r="D5" s="5"/>
      <c r="E5" s="5"/>
      <c r="F5" s="5"/>
    </row>
    <row r="6" spans="1:9" ht="30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50">
        <v>43873</v>
      </c>
      <c r="D8" s="51" t="s">
        <v>6</v>
      </c>
      <c r="E8" s="52"/>
      <c r="F8" s="53"/>
    </row>
    <row r="9" spans="1:9" x14ac:dyDescent="0.25">
      <c r="A9" s="19"/>
      <c r="B9" s="19" t="s">
        <v>25</v>
      </c>
      <c r="C9" s="35">
        <v>43887</v>
      </c>
      <c r="D9" s="36"/>
      <c r="E9" s="37">
        <v>10</v>
      </c>
      <c r="F9" s="37"/>
    </row>
    <row r="10" spans="1:9" x14ac:dyDescent="0.25">
      <c r="A10" s="22"/>
      <c r="B10" s="19"/>
      <c r="C10" s="35">
        <v>43901</v>
      </c>
      <c r="D10" s="39"/>
      <c r="E10" s="37"/>
      <c r="F10" s="37">
        <v>10</v>
      </c>
    </row>
    <row r="11" spans="1:9" x14ac:dyDescent="0.25">
      <c r="A11" s="19"/>
      <c r="B11" s="19"/>
      <c r="C11" s="35">
        <v>43915</v>
      </c>
      <c r="D11" s="40"/>
      <c r="E11" s="37">
        <v>10</v>
      </c>
      <c r="F11" s="37"/>
    </row>
    <row r="12" spans="1:9" x14ac:dyDescent="0.25">
      <c r="A12" s="22"/>
      <c r="B12" s="19"/>
      <c r="C12" s="35">
        <v>43951</v>
      </c>
      <c r="D12" s="40"/>
      <c r="E12" s="37"/>
      <c r="F12" s="37">
        <v>25</v>
      </c>
    </row>
    <row r="13" spans="1:9" x14ac:dyDescent="0.25">
      <c r="A13" s="19"/>
      <c r="B13" s="19"/>
      <c r="C13" s="35">
        <v>43966</v>
      </c>
      <c r="D13" s="40"/>
      <c r="E13" s="37">
        <v>10</v>
      </c>
      <c r="F13" s="37"/>
    </row>
    <row r="14" spans="1:9" x14ac:dyDescent="0.25">
      <c r="A14" s="22"/>
      <c r="B14" s="19"/>
      <c r="C14" s="41">
        <v>43979</v>
      </c>
      <c r="D14" s="40"/>
      <c r="E14" s="37"/>
      <c r="F14" s="37">
        <v>9</v>
      </c>
      <c r="I14" s="18"/>
    </row>
    <row r="15" spans="1:9" x14ac:dyDescent="0.25">
      <c r="A15" s="22"/>
      <c r="B15" s="19"/>
      <c r="C15" s="41">
        <v>43992</v>
      </c>
      <c r="D15" s="40"/>
      <c r="E15" s="37">
        <v>9</v>
      </c>
      <c r="F15" s="37"/>
    </row>
    <row r="16" spans="1:9" x14ac:dyDescent="0.25">
      <c r="A16" s="22"/>
      <c r="B16" s="19"/>
      <c r="C16" s="41">
        <v>44006</v>
      </c>
      <c r="D16" s="40"/>
      <c r="E16" s="37"/>
      <c r="F16" s="37">
        <v>9</v>
      </c>
    </row>
    <row r="17" spans="1:6" x14ac:dyDescent="0.25">
      <c r="A17" s="22"/>
      <c r="B17" s="19"/>
      <c r="C17" s="41">
        <v>44019</v>
      </c>
      <c r="D17" s="40"/>
      <c r="E17" s="37">
        <v>9</v>
      </c>
      <c r="F17" s="37"/>
    </row>
    <row r="18" spans="1:6" x14ac:dyDescent="0.25">
      <c r="A18" s="22"/>
      <c r="B18" s="19"/>
      <c r="C18" s="41">
        <v>44033</v>
      </c>
      <c r="D18" s="40"/>
      <c r="E18" s="37"/>
      <c r="F18" s="37">
        <v>10</v>
      </c>
    </row>
    <row r="19" spans="1:6" x14ac:dyDescent="0.25">
      <c r="A19" s="19"/>
      <c r="B19" s="23"/>
      <c r="C19" s="41">
        <v>44046</v>
      </c>
      <c r="D19" s="40"/>
      <c r="E19" s="37">
        <v>9</v>
      </c>
      <c r="F19" s="37"/>
    </row>
    <row r="20" spans="1:6" x14ac:dyDescent="0.25">
      <c r="A20" s="19"/>
      <c r="B20" s="19"/>
      <c r="C20" s="41">
        <v>44060</v>
      </c>
      <c r="D20" s="40"/>
      <c r="E20" s="37"/>
      <c r="F20" s="37">
        <v>10</v>
      </c>
    </row>
    <row r="21" spans="1:6" x14ac:dyDescent="0.25">
      <c r="C21" s="41">
        <v>44074</v>
      </c>
      <c r="D21" s="40"/>
      <c r="E21" s="37">
        <v>10</v>
      </c>
      <c r="F21" s="37"/>
    </row>
    <row r="22" spans="1:6" x14ac:dyDescent="0.25">
      <c r="C22" s="41">
        <v>44113</v>
      </c>
      <c r="D22" s="40"/>
      <c r="E22" s="37"/>
      <c r="F22" s="37">
        <v>29</v>
      </c>
    </row>
    <row r="23" spans="1:6" x14ac:dyDescent="0.25">
      <c r="C23" s="41">
        <v>44127</v>
      </c>
      <c r="D23" s="40"/>
      <c r="E23" s="37">
        <v>10</v>
      </c>
      <c r="F23" s="37"/>
    </row>
    <row r="24" spans="1:6" x14ac:dyDescent="0.25">
      <c r="C24" s="41">
        <v>44141</v>
      </c>
      <c r="D24" s="40"/>
      <c r="E24" s="37"/>
      <c r="F24" s="37">
        <v>10</v>
      </c>
    </row>
    <row r="25" spans="1:6" x14ac:dyDescent="0.25">
      <c r="C25" s="41">
        <v>44155</v>
      </c>
      <c r="D25" s="40"/>
      <c r="E25" s="37">
        <v>9</v>
      </c>
      <c r="F25" s="37"/>
    </row>
    <row r="26" spans="1:6" x14ac:dyDescent="0.25">
      <c r="C26" s="41">
        <v>44183</v>
      </c>
      <c r="D26" s="40"/>
      <c r="E26" s="37"/>
      <c r="F26" s="37">
        <v>20</v>
      </c>
    </row>
    <row r="27" spans="1:6" x14ac:dyDescent="0.25">
      <c r="C27" s="41">
        <v>44186</v>
      </c>
      <c r="D27" s="40"/>
      <c r="E27" s="37">
        <v>1</v>
      </c>
      <c r="F27" s="37"/>
    </row>
    <row r="28" spans="1:6" x14ac:dyDescent="0.25">
      <c r="C28" s="41">
        <v>45295</v>
      </c>
      <c r="D28" s="40" t="s">
        <v>21</v>
      </c>
      <c r="E28" s="37"/>
      <c r="F28" s="37"/>
    </row>
    <row r="29" spans="1:6" x14ac:dyDescent="0.25">
      <c r="C29" s="9" t="s">
        <v>8</v>
      </c>
      <c r="D29" s="9"/>
      <c r="E29" s="62">
        <f>SUM(E8:E28)</f>
        <v>87</v>
      </c>
      <c r="F29" s="62">
        <f>SUM(F10:F28)</f>
        <v>132</v>
      </c>
    </row>
    <row r="30" spans="1:6" x14ac:dyDescent="0.25">
      <c r="C30" s="7"/>
      <c r="D30" s="7"/>
      <c r="E30" s="8"/>
      <c r="F30" s="8"/>
    </row>
    <row r="31" spans="1:6" x14ac:dyDescent="0.25">
      <c r="A31" s="17"/>
      <c r="B31" s="17"/>
      <c r="C31" s="41"/>
      <c r="D31" s="40"/>
      <c r="E31" s="37"/>
      <c r="F31" s="38"/>
    </row>
  </sheetData>
  <mergeCells count="2">
    <mergeCell ref="C6:C7"/>
    <mergeCell ref="E7:F7"/>
  </mergeCells>
  <conditionalFormatting sqref="C1:C1048576">
    <cfRule type="top10" dxfId="40" priority="1" rank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B200-000000000000}">
          <x14:formula1>
            <xm:f>Zdarzenia!$A$2:$A$4</xm:f>
          </x14:formula1>
          <xm:sqref>D1:D1048576</xm:sqref>
        </x14:dataValidation>
        <x14:dataValidation type="list" allowBlank="1" showInputMessage="1" showErrorMessage="1" xr:uid="{00000000-0002-0000-B2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77"/>
  <dimension ref="A1:I78"/>
  <sheetViews>
    <sheetView topLeftCell="A67" workbookViewId="0">
      <selection activeCell="C77" sqref="C77"/>
    </sheetView>
  </sheetViews>
  <sheetFormatPr defaultColWidth="9.42578125" defaultRowHeight="15" x14ac:dyDescent="0.25"/>
  <cols>
    <col min="1" max="1" width="23" style="1" customWidth="1"/>
    <col min="2" max="2" width="2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23.25" x14ac:dyDescent="0.25">
      <c r="A1" s="131" t="s">
        <v>111</v>
      </c>
      <c r="B1" s="170"/>
      <c r="G1" s="175"/>
    </row>
    <row r="2" spans="1:9" ht="21" x14ac:dyDescent="0.35">
      <c r="C2" s="2" t="s">
        <v>417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418</v>
      </c>
      <c r="B5" s="4"/>
      <c r="C5" s="4"/>
      <c r="D5" s="4"/>
      <c r="E5" s="4"/>
      <c r="F5" s="4"/>
    </row>
    <row r="6" spans="1:9" ht="60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45350</v>
      </c>
      <c r="D8" s="32" t="s">
        <v>6</v>
      </c>
      <c r="E8" s="33"/>
      <c r="F8" s="34"/>
    </row>
    <row r="9" spans="1:9" x14ac:dyDescent="0.25">
      <c r="A9" s="4"/>
      <c r="B9" s="4"/>
      <c r="C9" s="46">
        <v>45364</v>
      </c>
      <c r="D9" s="36"/>
      <c r="E9" s="37">
        <v>10</v>
      </c>
      <c r="F9" s="38"/>
    </row>
    <row r="10" spans="1:9" x14ac:dyDescent="0.25">
      <c r="A10" s="4"/>
      <c r="B10" s="4"/>
      <c r="C10" s="35">
        <v>45384</v>
      </c>
      <c r="D10" s="39"/>
      <c r="E10" s="38"/>
      <c r="F10" s="37">
        <v>13</v>
      </c>
    </row>
    <row r="11" spans="1:9" x14ac:dyDescent="0.25">
      <c r="A11" s="4"/>
      <c r="B11" s="4"/>
      <c r="C11" s="35">
        <v>45391</v>
      </c>
      <c r="D11" s="40" t="s">
        <v>88</v>
      </c>
      <c r="E11" s="37"/>
      <c r="F11" s="38">
        <v>5</v>
      </c>
    </row>
    <row r="12" spans="1:9" x14ac:dyDescent="0.25">
      <c r="A12" s="129"/>
      <c r="B12" s="4"/>
      <c r="C12" s="35">
        <v>45394</v>
      </c>
      <c r="D12" s="40"/>
      <c r="E12" s="38">
        <v>3</v>
      </c>
      <c r="F12" s="37"/>
    </row>
    <row r="13" spans="1:9" x14ac:dyDescent="0.25">
      <c r="A13" s="4"/>
      <c r="B13" s="4"/>
      <c r="C13" s="35">
        <v>45405</v>
      </c>
      <c r="D13" s="40"/>
      <c r="E13" s="37"/>
      <c r="F13" s="38">
        <v>7</v>
      </c>
    </row>
    <row r="14" spans="1:9" x14ac:dyDescent="0.25">
      <c r="A14" s="129"/>
      <c r="B14" s="4"/>
      <c r="C14" s="41">
        <v>45419</v>
      </c>
      <c r="D14" s="40"/>
      <c r="E14" s="38">
        <v>8</v>
      </c>
      <c r="F14" s="38"/>
      <c r="I14" s="130"/>
    </row>
    <row r="15" spans="1:9" x14ac:dyDescent="0.25">
      <c r="A15" s="129"/>
      <c r="B15" s="4"/>
      <c r="C15" s="41">
        <v>45426</v>
      </c>
      <c r="D15" s="40"/>
      <c r="E15" s="38"/>
      <c r="F15" s="38">
        <v>5</v>
      </c>
    </row>
    <row r="16" spans="1:9" x14ac:dyDescent="0.25">
      <c r="A16" s="129"/>
      <c r="B16" s="4"/>
      <c r="C16" s="41">
        <v>45427</v>
      </c>
      <c r="D16" s="40" t="s">
        <v>88</v>
      </c>
      <c r="E16" s="38"/>
      <c r="F16" s="38">
        <v>1</v>
      </c>
    </row>
    <row r="17" spans="1:6" x14ac:dyDescent="0.25">
      <c r="A17" s="129"/>
      <c r="B17" s="4"/>
      <c r="C17" s="41">
        <v>45429</v>
      </c>
      <c r="D17" s="40"/>
      <c r="E17" s="38">
        <v>2</v>
      </c>
      <c r="F17" s="38"/>
    </row>
    <row r="18" spans="1:6" x14ac:dyDescent="0.25">
      <c r="A18" s="129"/>
      <c r="B18" s="4"/>
      <c r="C18" s="41">
        <v>45432</v>
      </c>
      <c r="D18" s="40"/>
      <c r="E18" s="38"/>
      <c r="F18" s="38">
        <v>1</v>
      </c>
    </row>
    <row r="19" spans="1:6" x14ac:dyDescent="0.25">
      <c r="A19" s="129"/>
      <c r="B19" s="4"/>
      <c r="C19" s="41">
        <v>45440</v>
      </c>
      <c r="D19" s="40"/>
      <c r="E19" s="38">
        <v>6</v>
      </c>
      <c r="F19" s="38"/>
    </row>
    <row r="20" spans="1:6" x14ac:dyDescent="0.25">
      <c r="A20" s="129"/>
      <c r="B20" s="4"/>
      <c r="C20" s="41">
        <v>45461</v>
      </c>
      <c r="D20" s="40"/>
      <c r="E20" s="38"/>
      <c r="F20" s="38">
        <v>14</v>
      </c>
    </row>
    <row r="21" spans="1:6" x14ac:dyDescent="0.25">
      <c r="A21" s="129"/>
      <c r="B21" s="4"/>
      <c r="C21" s="41">
        <v>45468</v>
      </c>
      <c r="D21" s="40"/>
      <c r="E21" s="38">
        <v>5</v>
      </c>
      <c r="F21" s="38"/>
    </row>
    <row r="22" spans="1:6" x14ac:dyDescent="0.25">
      <c r="A22" s="129"/>
      <c r="B22" s="4"/>
      <c r="C22" s="41">
        <v>45483</v>
      </c>
      <c r="D22" s="40"/>
      <c r="E22" s="38"/>
      <c r="F22" s="38">
        <v>11</v>
      </c>
    </row>
    <row r="23" spans="1:6" x14ac:dyDescent="0.25">
      <c r="A23" s="129"/>
      <c r="B23" s="4"/>
      <c r="C23" s="41">
        <v>45489</v>
      </c>
      <c r="D23" s="40" t="s">
        <v>88</v>
      </c>
      <c r="E23" s="38"/>
      <c r="F23" s="38">
        <v>4</v>
      </c>
    </row>
    <row r="24" spans="1:6" x14ac:dyDescent="0.25">
      <c r="A24" s="4"/>
      <c r="B24" s="13"/>
      <c r="C24" s="41">
        <v>45491</v>
      </c>
      <c r="D24" s="40" t="s">
        <v>20</v>
      </c>
      <c r="E24" s="38">
        <v>2</v>
      </c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36</v>
      </c>
      <c r="F27" s="9">
        <f>SUM(F8:F26)</f>
        <v>61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>IPOPEMA Ekologii i Innowacji FIZ (2024)</v>
      </c>
    </row>
    <row r="33" spans="1:6" x14ac:dyDescent="0.25">
      <c r="B33" s="124" t="s">
        <v>109</v>
      </c>
      <c r="C33" s="13" t="s">
        <v>22</v>
      </c>
    </row>
    <row r="34" spans="1:6" ht="15.75" thickBot="1" x14ac:dyDescent="0.3"/>
    <row r="35" spans="1:6" ht="30" x14ac:dyDescent="0.25">
      <c r="C35" s="319" t="s">
        <v>2</v>
      </c>
      <c r="D35" s="29"/>
      <c r="E35" s="29" t="s">
        <v>3</v>
      </c>
      <c r="F35" s="29" t="s">
        <v>4</v>
      </c>
    </row>
    <row r="36" spans="1:6" ht="15.75" thickBot="1" x14ac:dyDescent="0.3">
      <c r="C36" s="320"/>
      <c r="D36" s="30"/>
      <c r="E36" s="321" t="s">
        <v>9</v>
      </c>
      <c r="F36" s="321"/>
    </row>
    <row r="37" spans="1:6" x14ac:dyDescent="0.25">
      <c r="C37" s="31">
        <v>45538</v>
      </c>
      <c r="D37" s="32" t="s">
        <v>6</v>
      </c>
      <c r="E37" s="33"/>
      <c r="F37" s="34"/>
    </row>
    <row r="38" spans="1:6" x14ac:dyDescent="0.25">
      <c r="C38" s="35">
        <v>45540</v>
      </c>
      <c r="D38" s="36"/>
      <c r="E38" s="37">
        <v>2</v>
      </c>
      <c r="F38" s="38"/>
    </row>
    <row r="39" spans="1:6" x14ac:dyDescent="0.25">
      <c r="C39" s="41">
        <v>45541</v>
      </c>
      <c r="D39" s="40"/>
      <c r="E39" s="38"/>
      <c r="F39" s="37">
        <v>1</v>
      </c>
    </row>
    <row r="40" spans="1:6" x14ac:dyDescent="0.25">
      <c r="C40" s="41">
        <v>45544</v>
      </c>
      <c r="D40" s="40"/>
      <c r="E40" s="38"/>
      <c r="F40" s="37">
        <v>1</v>
      </c>
    </row>
    <row r="41" spans="1:6" x14ac:dyDescent="0.25">
      <c r="C41" s="107" t="s">
        <v>430</v>
      </c>
      <c r="D41" s="108" t="s">
        <v>20</v>
      </c>
      <c r="E41" s="109">
        <v>2</v>
      </c>
      <c r="F41" s="78"/>
    </row>
    <row r="42" spans="1:6" x14ac:dyDescent="0.25">
      <c r="C42" s="9" t="s">
        <v>8</v>
      </c>
      <c r="D42" s="9"/>
      <c r="E42" s="62">
        <f>SUM(E38:E41)</f>
        <v>4</v>
      </c>
      <c r="F42" s="62">
        <f>SUM(F39:F41)</f>
        <v>2</v>
      </c>
    </row>
    <row r="47" spans="1:6" ht="26.25" x14ac:dyDescent="0.4">
      <c r="A47" s="127" t="s">
        <v>23</v>
      </c>
      <c r="C47" s="2" t="str">
        <f>$C$2</f>
        <v>IPOPEMA Ekologii i Innowacji FIZ (2024)</v>
      </c>
    </row>
    <row r="48" spans="1:6" x14ac:dyDescent="0.25">
      <c r="B48" s="124" t="s">
        <v>109</v>
      </c>
      <c r="C48" s="13" t="s">
        <v>27</v>
      </c>
    </row>
    <row r="49" spans="1:6" ht="15.75" thickBot="1" x14ac:dyDescent="0.3"/>
    <row r="50" spans="1:6" ht="30" x14ac:dyDescent="0.25">
      <c r="C50" s="319" t="s">
        <v>2</v>
      </c>
      <c r="D50" s="29"/>
      <c r="E50" s="29" t="s">
        <v>3</v>
      </c>
      <c r="F50" s="29" t="s">
        <v>4</v>
      </c>
    </row>
    <row r="51" spans="1:6" ht="15.75" thickBot="1" x14ac:dyDescent="0.3">
      <c r="C51" s="320"/>
      <c r="D51" s="30"/>
      <c r="E51" s="321" t="s">
        <v>9</v>
      </c>
      <c r="F51" s="321"/>
    </row>
    <row r="52" spans="1:6" ht="15.75" thickBot="1" x14ac:dyDescent="0.3">
      <c r="C52" s="31">
        <v>45749</v>
      </c>
      <c r="D52" s="32" t="s">
        <v>6</v>
      </c>
      <c r="E52" s="212"/>
      <c r="F52" s="212"/>
    </row>
    <row r="53" spans="1:6" ht="15.75" thickBot="1" x14ac:dyDescent="0.3">
      <c r="C53" s="107">
        <v>45751</v>
      </c>
      <c r="D53" s="108" t="s">
        <v>20</v>
      </c>
      <c r="E53" s="212">
        <f>(NETWORKDAYS(C52,C53)-1)</f>
        <v>2</v>
      </c>
      <c r="F53" s="58"/>
    </row>
    <row r="54" spans="1:6" x14ac:dyDescent="0.25">
      <c r="C54" s="107"/>
      <c r="D54" s="108"/>
      <c r="E54" s="212"/>
      <c r="F54" s="78"/>
    </row>
    <row r="55" spans="1:6" x14ac:dyDescent="0.25">
      <c r="C55" s="9" t="s">
        <v>8</v>
      </c>
      <c r="D55" s="9"/>
      <c r="E55" s="62">
        <f>SUM(E53:E54)</f>
        <v>2</v>
      </c>
      <c r="F55" s="62">
        <f>SUM(F54:F54)</f>
        <v>0</v>
      </c>
    </row>
    <row r="59" spans="1:6" ht="26.25" x14ac:dyDescent="0.4">
      <c r="A59" s="127" t="s">
        <v>23</v>
      </c>
      <c r="C59" s="2" t="str">
        <f>$C$2</f>
        <v>IPOPEMA Ekologii i Innowacji FIZ (2024)</v>
      </c>
    </row>
    <row r="60" spans="1:6" x14ac:dyDescent="0.25">
      <c r="B60" s="124" t="s">
        <v>109</v>
      </c>
      <c r="C60" s="13" t="s">
        <v>28</v>
      </c>
    </row>
    <row r="61" spans="1:6" ht="15.75" thickBot="1" x14ac:dyDescent="0.3"/>
    <row r="62" spans="1:6" ht="30" x14ac:dyDescent="0.25">
      <c r="C62" s="319" t="s">
        <v>2</v>
      </c>
      <c r="D62" s="29"/>
      <c r="E62" s="29" t="s">
        <v>3</v>
      </c>
      <c r="F62" s="29" t="s">
        <v>4</v>
      </c>
    </row>
    <row r="63" spans="1:6" ht="15.75" thickBot="1" x14ac:dyDescent="0.3">
      <c r="C63" s="320"/>
      <c r="D63" s="30"/>
      <c r="E63" s="321" t="s">
        <v>9</v>
      </c>
      <c r="F63" s="321"/>
    </row>
    <row r="64" spans="1:6" ht="15.75" thickBot="1" x14ac:dyDescent="0.3">
      <c r="C64" s="209">
        <v>45754</v>
      </c>
      <c r="D64" s="32" t="s">
        <v>6</v>
      </c>
      <c r="E64" s="33"/>
      <c r="F64" s="34"/>
    </row>
    <row r="65" spans="1:6" x14ac:dyDescent="0.25">
      <c r="C65" s="35">
        <v>45756</v>
      </c>
      <c r="D65" s="36" t="s">
        <v>88</v>
      </c>
      <c r="E65" s="212"/>
      <c r="F65" s="38">
        <f>(NETWORKDAYS(C64,C65)-1)</f>
        <v>2</v>
      </c>
    </row>
    <row r="66" spans="1:6" x14ac:dyDescent="0.25">
      <c r="C66" s="107">
        <v>45758</v>
      </c>
      <c r="D66" s="108" t="s">
        <v>20</v>
      </c>
      <c r="E66" s="109">
        <f>(NETWORKDAYS(C65,C66)-1)</f>
        <v>2</v>
      </c>
      <c r="F66" s="78"/>
    </row>
    <row r="67" spans="1:6" x14ac:dyDescent="0.25">
      <c r="C67" s="9" t="s">
        <v>8</v>
      </c>
      <c r="D67" s="9"/>
      <c r="E67" s="62">
        <f>SUM(E65:E66)</f>
        <v>2</v>
      </c>
      <c r="F67" s="62">
        <f>SUM(F65:F66)</f>
        <v>2</v>
      </c>
    </row>
    <row r="70" spans="1:6" ht="26.25" x14ac:dyDescent="0.4">
      <c r="A70" s="127" t="s">
        <v>23</v>
      </c>
      <c r="C70" s="2" t="str">
        <f>$C$2</f>
        <v>IPOPEMA Ekologii i Innowacji FIZ (2024)</v>
      </c>
    </row>
    <row r="71" spans="1:6" x14ac:dyDescent="0.25">
      <c r="B71" s="124" t="s">
        <v>109</v>
      </c>
      <c r="C71" s="13" t="s">
        <v>29</v>
      </c>
    </row>
    <row r="72" spans="1:6" ht="15.75" thickBot="1" x14ac:dyDescent="0.3"/>
    <row r="73" spans="1:6" ht="30" x14ac:dyDescent="0.25">
      <c r="C73" s="319" t="s">
        <v>2</v>
      </c>
      <c r="D73" s="29"/>
      <c r="E73" s="29" t="s">
        <v>3</v>
      </c>
      <c r="F73" s="29" t="s">
        <v>4</v>
      </c>
    </row>
    <row r="74" spans="1:6" ht="15.75" thickBot="1" x14ac:dyDescent="0.3">
      <c r="C74" s="320"/>
      <c r="D74" s="30"/>
      <c r="E74" s="321" t="s">
        <v>9</v>
      </c>
      <c r="F74" s="321"/>
    </row>
    <row r="75" spans="1:6" x14ac:dyDescent="0.25">
      <c r="C75" s="209">
        <v>45765</v>
      </c>
      <c r="D75" s="32" t="s">
        <v>6</v>
      </c>
      <c r="E75" s="33"/>
      <c r="F75" s="34"/>
    </row>
    <row r="76" spans="1:6" x14ac:dyDescent="0.25">
      <c r="C76" s="35">
        <v>45769</v>
      </c>
      <c r="D76" s="36" t="s">
        <v>88</v>
      </c>
      <c r="E76" s="109"/>
      <c r="F76" s="38">
        <f>(NETWORKDAYS(C75,C76)-2)</f>
        <v>1</v>
      </c>
    </row>
    <row r="77" spans="1:6" x14ac:dyDescent="0.25">
      <c r="C77" s="107">
        <v>45769</v>
      </c>
      <c r="D77" s="108" t="s">
        <v>20</v>
      </c>
      <c r="E77" s="109"/>
      <c r="F77" s="78"/>
    </row>
    <row r="78" spans="1:6" x14ac:dyDescent="0.25">
      <c r="C78" s="9" t="s">
        <v>8</v>
      </c>
      <c r="D78" s="9"/>
      <c r="E78" s="62">
        <f>SUM(E76:E77)</f>
        <v>0</v>
      </c>
      <c r="F78" s="62">
        <f>SUM(F76:F77)</f>
        <v>1</v>
      </c>
    </row>
  </sheetData>
  <mergeCells count="10">
    <mergeCell ref="C73:C74"/>
    <mergeCell ref="E74:F74"/>
    <mergeCell ref="C62:C63"/>
    <mergeCell ref="E63:F63"/>
    <mergeCell ref="C6:C7"/>
    <mergeCell ref="E7:F7"/>
    <mergeCell ref="C35:C36"/>
    <mergeCell ref="E36:F36"/>
    <mergeCell ref="C50:C51"/>
    <mergeCell ref="E51:F51"/>
  </mergeCells>
  <conditionalFormatting sqref="C68:C69 C56:C57 C43:C45 C1:C31 C79:C1048576">
    <cfRule type="top10" dxfId="677" priority="13" rank="1"/>
  </conditionalFormatting>
  <conditionalFormatting sqref="D1">
    <cfRule type="top10" dxfId="676" priority="12" rank="1"/>
  </conditionalFormatting>
  <conditionalFormatting sqref="C32:C39 C42">
    <cfRule type="top10" dxfId="675" priority="11" rank="1"/>
  </conditionalFormatting>
  <conditionalFormatting sqref="C40:C41">
    <cfRule type="top10" dxfId="674" priority="10" rank="1"/>
  </conditionalFormatting>
  <conditionalFormatting sqref="C46">
    <cfRule type="top10" dxfId="673" priority="9" rank="1"/>
  </conditionalFormatting>
  <conditionalFormatting sqref="C55 C47:C52">
    <cfRule type="top10" dxfId="672" priority="8" rank="1"/>
  </conditionalFormatting>
  <conditionalFormatting sqref="C54">
    <cfRule type="top10" dxfId="671" priority="311" rank="1"/>
  </conditionalFormatting>
  <conditionalFormatting sqref="C53">
    <cfRule type="top10" dxfId="670" priority="6" rank="1"/>
  </conditionalFormatting>
  <conditionalFormatting sqref="C58">
    <cfRule type="top10" dxfId="669" priority="5" rank="1"/>
  </conditionalFormatting>
  <conditionalFormatting sqref="C67 C59:C65">
    <cfRule type="top10" dxfId="668" priority="4" rank="1"/>
  </conditionalFormatting>
  <conditionalFormatting sqref="C66">
    <cfRule type="top10" dxfId="667" priority="316" rank="1"/>
  </conditionalFormatting>
  <conditionalFormatting sqref="C78 C70:C76">
    <cfRule type="top10" dxfId="666" priority="1" rank="1"/>
  </conditionalFormatting>
  <conditionalFormatting sqref="C77">
    <cfRule type="top10" dxfId="665" priority="2" rank="1"/>
  </conditionalFormatting>
  <hyperlinks>
    <hyperlink ref="A1" location="'Spis treści'!A1" display="Spis treści" xr:uid="{00000000-0004-0000-11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1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100-000001000000}">
          <x14:formula1>
            <xm:f>'C:\Users\fidop\Documents\[NIEPUBLIKOWANE Statystyka Wewnętrzna.xlsm]Zdarzenia'!#REF!</xm:f>
          </x14:formula1>
          <xm:sqref>E28:F28 D2:D31 D43:D46 D56:D58 D68:D69 D79:D1048576</xm:sqref>
        </x14:dataValidation>
        <x14:dataValidation type="list" allowBlank="1" showInputMessage="1" showErrorMessage="1" xr:uid="{00000000-0002-0000-1100-000002000000}">
          <x14:formula1>
            <xm:f>Zdarzenia!$A$2:$A$7</xm:f>
          </x14:formula1>
          <xm:sqref>D32:D42 D47:D55 D59:D67 D70:D78</xm:sqref>
        </x14:dataValidation>
        <x14:dataValidation type="list" allowBlank="1" showInputMessage="1" showErrorMessage="1" xr:uid="{00000000-0002-0000-1100-000003000000}">
          <x14:formula1>
            <xm:f>Zdarzenia!$A$13:$A$17</xm:f>
          </x14:formula1>
          <xm:sqref>B33 B48 B60 B71</xm:sqref>
        </x14:dataValidation>
      </x14:dataValidations>
    </ext>
  </extLst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300-000000000000}">
  <sheetPr codeName="Arkusz13"/>
  <dimension ref="A1:I23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/>
    <row r="2" spans="1:9" ht="26.25" x14ac:dyDescent="0.4">
      <c r="A2" s="15" t="s">
        <v>24</v>
      </c>
      <c r="C2" s="2" t="s">
        <v>41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47">
        <v>43837</v>
      </c>
      <c r="D8" s="25" t="s">
        <v>6</v>
      </c>
      <c r="E8" s="26"/>
      <c r="F8" s="48"/>
    </row>
    <row r="9" spans="1:9" x14ac:dyDescent="0.25">
      <c r="A9" s="19"/>
      <c r="B9" s="19" t="s">
        <v>7</v>
      </c>
      <c r="C9" s="35">
        <v>43857</v>
      </c>
      <c r="D9" s="36"/>
      <c r="E9" s="37">
        <v>14</v>
      </c>
      <c r="F9" s="38"/>
    </row>
    <row r="10" spans="1:9" x14ac:dyDescent="0.25">
      <c r="A10" s="22"/>
      <c r="B10" s="19"/>
      <c r="C10" s="35">
        <v>43899</v>
      </c>
      <c r="D10" s="39"/>
      <c r="E10" s="38"/>
      <c r="F10" s="37">
        <v>30</v>
      </c>
    </row>
    <row r="11" spans="1:9" x14ac:dyDescent="0.25">
      <c r="A11" s="19"/>
      <c r="B11" s="19"/>
      <c r="C11" s="35">
        <v>43913</v>
      </c>
      <c r="D11" s="40"/>
      <c r="E11" s="37">
        <v>10</v>
      </c>
      <c r="F11" s="38"/>
    </row>
    <row r="12" spans="1:9" x14ac:dyDescent="0.25">
      <c r="A12" s="22"/>
      <c r="B12" s="19"/>
      <c r="C12" s="35">
        <v>43930</v>
      </c>
      <c r="D12" s="40"/>
      <c r="E12" s="38"/>
      <c r="F12" s="37">
        <v>13</v>
      </c>
    </row>
    <row r="13" spans="1:9" x14ac:dyDescent="0.25">
      <c r="A13" s="19"/>
      <c r="B13" s="19"/>
      <c r="C13" s="35">
        <v>43944</v>
      </c>
      <c r="D13" s="40"/>
      <c r="E13" s="37">
        <v>9</v>
      </c>
      <c r="F13" s="38"/>
    </row>
    <row r="14" spans="1:9" x14ac:dyDescent="0.25">
      <c r="A14" s="22"/>
      <c r="B14" s="19"/>
      <c r="C14" s="41">
        <v>43955</v>
      </c>
      <c r="D14" s="40"/>
      <c r="E14" s="38"/>
      <c r="F14" s="37">
        <v>6</v>
      </c>
      <c r="I14" s="18"/>
    </row>
    <row r="15" spans="1:9" x14ac:dyDescent="0.25">
      <c r="A15" s="22"/>
      <c r="B15" s="19"/>
      <c r="C15" s="63">
        <v>43969</v>
      </c>
      <c r="D15" s="64"/>
      <c r="E15" s="66">
        <v>10</v>
      </c>
      <c r="F15" s="65"/>
    </row>
    <row r="16" spans="1:9" x14ac:dyDescent="0.25">
      <c r="A16" s="22"/>
      <c r="B16" s="19"/>
      <c r="C16" s="41">
        <v>43992</v>
      </c>
      <c r="D16" s="40"/>
      <c r="E16" s="38"/>
      <c r="F16" s="37">
        <v>17</v>
      </c>
    </row>
    <row r="17" spans="1:6" ht="15.75" thickBot="1" x14ac:dyDescent="0.3">
      <c r="A17" s="22"/>
      <c r="B17" s="19"/>
      <c r="C17" s="70">
        <v>44001</v>
      </c>
      <c r="D17" s="71" t="s">
        <v>20</v>
      </c>
      <c r="E17" s="72">
        <v>6</v>
      </c>
      <c r="F17" s="73"/>
    </row>
    <row r="18" spans="1:6" x14ac:dyDescent="0.25">
      <c r="A18" s="22"/>
      <c r="B18" s="19"/>
      <c r="C18" s="67"/>
      <c r="D18" s="68"/>
      <c r="E18" s="69"/>
      <c r="F18" s="69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62">
        <v>49</v>
      </c>
      <c r="F21" s="9">
        <v>66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</sheetData>
  <mergeCells count="2">
    <mergeCell ref="C6:C7"/>
    <mergeCell ref="E7:F7"/>
  </mergeCells>
  <conditionalFormatting sqref="C1:C1048576">
    <cfRule type="top10" dxfId="39" priority="2" rank="1"/>
  </conditionalFormatting>
  <conditionalFormatting sqref="D1">
    <cfRule type="top10" dxfId="38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B300-000000000000}">
          <x14:formula1>
            <xm:f>Zdarzenia!$A$2:$A$4</xm:f>
          </x14:formula1>
          <xm:sqref>D2:D1048576</xm:sqref>
        </x14:dataValidation>
        <x14:dataValidation type="list" allowBlank="1" showInputMessage="1" showErrorMessage="1" xr:uid="{00000000-0002-0000-B3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400-000000000000}">
  <sheetPr codeName="Arkusz9"/>
  <dimension ref="A1:I33"/>
  <sheetViews>
    <sheetView zoomScaleNormal="10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</row>
    <row r="2" spans="1:9" ht="26.25" x14ac:dyDescent="0.4">
      <c r="A2" s="15" t="s">
        <v>24</v>
      </c>
      <c r="C2" s="2" t="s">
        <v>36</v>
      </c>
      <c r="D2" s="2"/>
      <c r="F2" s="3"/>
    </row>
    <row r="3" spans="1:9" x14ac:dyDescent="0.25">
      <c r="B3" s="124" t="s">
        <v>104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43818</v>
      </c>
      <c r="D8" s="32" t="s">
        <v>6</v>
      </c>
      <c r="E8" s="33"/>
      <c r="F8" s="34"/>
    </row>
    <row r="9" spans="1:9" x14ac:dyDescent="0.25">
      <c r="A9" s="19"/>
      <c r="B9" s="19" t="s">
        <v>7</v>
      </c>
      <c r="C9" s="35">
        <v>43838</v>
      </c>
      <c r="D9" s="36"/>
      <c r="E9" s="37">
        <v>10</v>
      </c>
      <c r="F9" s="38"/>
    </row>
    <row r="10" spans="1:9" x14ac:dyDescent="0.25">
      <c r="A10" s="22"/>
      <c r="B10" s="19"/>
      <c r="C10" s="35">
        <v>43864</v>
      </c>
      <c r="D10" s="39"/>
      <c r="E10" s="38"/>
      <c r="F10" s="37">
        <v>18</v>
      </c>
    </row>
    <row r="11" spans="1:9" x14ac:dyDescent="0.25">
      <c r="A11" s="19"/>
      <c r="B11" s="19"/>
      <c r="C11" s="35">
        <v>43875</v>
      </c>
      <c r="D11" s="40"/>
      <c r="E11" s="37">
        <v>9</v>
      </c>
      <c r="F11" s="38"/>
    </row>
    <row r="12" spans="1:9" x14ac:dyDescent="0.25">
      <c r="A12" s="22"/>
      <c r="B12" s="19"/>
      <c r="C12" s="35">
        <v>43910</v>
      </c>
      <c r="D12" s="40"/>
      <c r="E12" s="38"/>
      <c r="F12" s="37">
        <v>25</v>
      </c>
    </row>
    <row r="13" spans="1:9" x14ac:dyDescent="0.25">
      <c r="A13" s="19"/>
      <c r="B13" s="19"/>
      <c r="C13" s="35">
        <v>43924</v>
      </c>
      <c r="D13" s="40"/>
      <c r="E13" s="37">
        <v>10</v>
      </c>
      <c r="F13" s="38"/>
    </row>
    <row r="14" spans="1:9" x14ac:dyDescent="0.25">
      <c r="A14" s="22"/>
      <c r="B14" s="19"/>
      <c r="C14" s="41">
        <v>43959</v>
      </c>
      <c r="D14" s="40"/>
      <c r="E14" s="38"/>
      <c r="F14" s="37">
        <v>23</v>
      </c>
      <c r="I14" s="18"/>
    </row>
    <row r="15" spans="1:9" x14ac:dyDescent="0.25">
      <c r="A15" s="22"/>
      <c r="B15" s="19"/>
      <c r="C15" s="41">
        <v>43973</v>
      </c>
      <c r="D15" s="40"/>
      <c r="E15" s="37">
        <v>10</v>
      </c>
      <c r="F15" s="38"/>
    </row>
    <row r="16" spans="1:9" x14ac:dyDescent="0.25">
      <c r="A16" s="22"/>
      <c r="B16" s="19"/>
      <c r="C16" s="41">
        <v>45128</v>
      </c>
      <c r="D16" s="40" t="s">
        <v>21</v>
      </c>
      <c r="E16" s="38"/>
      <c r="F16" s="37"/>
    </row>
    <row r="17" spans="1:6" x14ac:dyDescent="0.25">
      <c r="A17" s="22"/>
      <c r="B17" s="19"/>
      <c r="C17" s="41"/>
      <c r="D17" s="40"/>
      <c r="E17" s="38"/>
      <c r="F17" s="38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v>39</v>
      </c>
      <c r="F21" s="9">
        <v>66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Elektrim SA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3:6" x14ac:dyDescent="0.25">
      <c r="C33" s="9" t="s">
        <v>8</v>
      </c>
      <c r="D33" s="9"/>
      <c r="E33" s="126">
        <f>SUM(E30:E32)</f>
        <v>0</v>
      </c>
      <c r="F33" s="126">
        <f>SUM(F30:F32)</f>
        <v>0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37" priority="1" rank="1"/>
  </conditionalFormatting>
  <hyperlinks>
    <hyperlink ref="A1" location="'Spis treści'!A1" display="Spis treści" xr:uid="{00000000-0004-0000-B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B400-000000000000}">
          <x14:formula1>
            <xm:f>Zdarzenia!$A$2:$A$4</xm:f>
          </x14:formula1>
          <xm:sqref>D1:D29 D33:D1048576</xm:sqref>
        </x14:dataValidation>
        <x14:dataValidation type="list" allowBlank="1" showInputMessage="1" showErrorMessage="1" xr:uid="{00000000-0002-0000-B400-000001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B400-000002000000}">
          <x14:formula1>
            <xm:f>Zdarzenia!$A$2:$A$7</xm:f>
          </x14:formula1>
          <xm:sqref>D30:D32</xm:sqref>
        </x14:dataValidation>
      </x14:dataValidations>
    </ext>
  </extLst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500-000000000000}">
  <sheetPr codeName="Arkusz8"/>
  <dimension ref="A1:I102"/>
  <sheetViews>
    <sheetView zoomScale="70" zoomScaleNormal="70" zoomScaleSheetLayoutView="160" workbookViewId="0">
      <selection activeCell="I3" sqref="I3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6" ht="39" customHeight="1" x14ac:dyDescent="0.25"/>
    <row r="2" spans="1:6" ht="26.25" x14ac:dyDescent="0.4">
      <c r="A2" s="15" t="s">
        <v>24</v>
      </c>
      <c r="C2" s="2" t="s">
        <v>31</v>
      </c>
      <c r="D2" s="2"/>
      <c r="F2" s="3"/>
    </row>
    <row r="3" spans="1:6" x14ac:dyDescent="0.25">
      <c r="B3" s="124" t="s">
        <v>109</v>
      </c>
      <c r="C3" s="13" t="s">
        <v>35</v>
      </c>
      <c r="D3" s="4"/>
    </row>
    <row r="4" spans="1:6" x14ac:dyDescent="0.25">
      <c r="A4" s="19"/>
      <c r="B4" s="19"/>
      <c r="C4" s="4"/>
      <c r="D4" s="4"/>
    </row>
    <row r="5" spans="1:6" ht="15.75" thickBot="1" x14ac:dyDescent="0.3">
      <c r="A5" s="20"/>
      <c r="B5" s="19"/>
      <c r="C5" s="4"/>
      <c r="D5" s="4"/>
      <c r="E5" s="4"/>
      <c r="F5" s="4"/>
    </row>
    <row r="6" spans="1:6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19"/>
      <c r="B7" s="19"/>
      <c r="C7" s="320"/>
      <c r="D7" s="30"/>
      <c r="E7" s="321" t="s">
        <v>9</v>
      </c>
      <c r="F7" s="321"/>
    </row>
    <row r="8" spans="1:6" x14ac:dyDescent="0.25">
      <c r="A8" s="22" t="s">
        <v>5</v>
      </c>
      <c r="B8" s="19"/>
      <c r="C8" s="47">
        <v>43804</v>
      </c>
      <c r="D8" s="25" t="s">
        <v>6</v>
      </c>
      <c r="E8" s="26"/>
      <c r="F8" s="48"/>
    </row>
    <row r="9" spans="1:6" x14ac:dyDescent="0.25">
      <c r="A9" s="19"/>
      <c r="B9" s="19" t="s">
        <v>7</v>
      </c>
      <c r="C9" s="35">
        <v>43818</v>
      </c>
      <c r="D9" s="36"/>
      <c r="E9" s="57">
        <v>10</v>
      </c>
      <c r="F9" s="38"/>
    </row>
    <row r="10" spans="1:6" x14ac:dyDescent="0.25">
      <c r="A10" s="22"/>
      <c r="B10" s="19"/>
      <c r="C10" s="35">
        <v>43840</v>
      </c>
      <c r="D10" s="39"/>
      <c r="E10" s="38"/>
      <c r="F10" s="37">
        <v>12</v>
      </c>
    </row>
    <row r="11" spans="1:6" x14ac:dyDescent="0.25">
      <c r="A11" s="19"/>
      <c r="B11" s="19"/>
      <c r="C11" s="35">
        <v>43852</v>
      </c>
      <c r="D11" s="40"/>
      <c r="E11" s="37">
        <v>8</v>
      </c>
      <c r="F11" s="38"/>
    </row>
    <row r="12" spans="1:6" x14ac:dyDescent="0.25">
      <c r="A12" s="19"/>
      <c r="B12" s="19"/>
      <c r="C12" s="35">
        <v>43867</v>
      </c>
      <c r="D12" s="40"/>
      <c r="E12" s="37"/>
      <c r="F12" s="38">
        <v>11</v>
      </c>
    </row>
    <row r="13" spans="1:6" x14ac:dyDescent="0.25">
      <c r="A13" s="19"/>
      <c r="B13" s="19"/>
      <c r="C13" s="35">
        <v>43881</v>
      </c>
      <c r="D13" s="40"/>
      <c r="E13" s="37">
        <v>10</v>
      </c>
      <c r="F13" s="38"/>
    </row>
    <row r="14" spans="1:6" x14ac:dyDescent="0.25">
      <c r="A14" s="19"/>
      <c r="B14" s="19"/>
      <c r="C14" s="35">
        <v>43910</v>
      </c>
      <c r="D14" s="40"/>
      <c r="E14" s="37"/>
      <c r="F14" s="38">
        <v>21</v>
      </c>
    </row>
    <row r="15" spans="1:6" x14ac:dyDescent="0.25">
      <c r="A15" s="19"/>
      <c r="B15" s="19"/>
      <c r="C15" s="35">
        <v>43923</v>
      </c>
      <c r="D15" s="40"/>
      <c r="E15" s="37">
        <v>9</v>
      </c>
      <c r="F15" s="38"/>
    </row>
    <row r="16" spans="1:6" x14ac:dyDescent="0.25">
      <c r="A16" s="19"/>
      <c r="B16" s="19"/>
      <c r="C16" s="35">
        <v>43938</v>
      </c>
      <c r="D16" s="40"/>
      <c r="E16" s="37"/>
      <c r="F16" s="38">
        <v>10</v>
      </c>
    </row>
    <row r="17" spans="1:9" x14ac:dyDescent="0.25">
      <c r="A17" s="22"/>
      <c r="B17" s="19"/>
      <c r="C17" s="35">
        <v>43955</v>
      </c>
      <c r="D17" s="40"/>
      <c r="E17" s="37">
        <v>10</v>
      </c>
      <c r="F17" s="38"/>
    </row>
    <row r="18" spans="1:9" x14ac:dyDescent="0.25">
      <c r="A18" s="19"/>
      <c r="B18" s="19"/>
      <c r="C18" s="35">
        <v>43965</v>
      </c>
      <c r="D18" s="40"/>
      <c r="E18" s="37"/>
      <c r="F18" s="38">
        <v>8</v>
      </c>
    </row>
    <row r="19" spans="1:9" x14ac:dyDescent="0.25">
      <c r="A19" s="22"/>
      <c r="B19" s="19"/>
      <c r="C19" s="41">
        <v>43979</v>
      </c>
      <c r="D19" s="40"/>
      <c r="E19" s="37">
        <v>10</v>
      </c>
      <c r="F19" s="38"/>
      <c r="I19" s="18"/>
    </row>
    <row r="20" spans="1:9" x14ac:dyDescent="0.25">
      <c r="A20" s="22"/>
      <c r="B20" s="19"/>
      <c r="C20" s="41">
        <v>43992</v>
      </c>
      <c r="D20" s="40"/>
      <c r="E20" s="37"/>
      <c r="F20" s="38">
        <v>9</v>
      </c>
    </row>
    <row r="21" spans="1:9" x14ac:dyDescent="0.25">
      <c r="A21" s="22"/>
      <c r="B21" s="19"/>
      <c r="C21" s="41">
        <v>44004</v>
      </c>
      <c r="D21" s="40"/>
      <c r="E21" s="37">
        <v>7</v>
      </c>
      <c r="F21" s="38"/>
    </row>
    <row r="22" spans="1:9" x14ac:dyDescent="0.25">
      <c r="A22" s="22"/>
      <c r="B22" s="19"/>
      <c r="C22" s="41">
        <v>44020</v>
      </c>
      <c r="D22" s="40"/>
      <c r="E22" s="37"/>
      <c r="F22" s="38">
        <v>12</v>
      </c>
    </row>
    <row r="23" spans="1:9" x14ac:dyDescent="0.25">
      <c r="A23" s="22"/>
      <c r="B23" s="19"/>
      <c r="C23" s="41">
        <v>44032</v>
      </c>
      <c r="D23" s="40"/>
      <c r="E23" s="37">
        <v>8</v>
      </c>
      <c r="F23" s="38"/>
    </row>
    <row r="24" spans="1:9" x14ac:dyDescent="0.25">
      <c r="A24" s="19"/>
      <c r="B24" s="23"/>
      <c r="C24" s="63">
        <v>44047</v>
      </c>
      <c r="D24" s="64"/>
      <c r="E24" s="37"/>
      <c r="F24" s="65">
        <v>11</v>
      </c>
    </row>
    <row r="25" spans="1:9" x14ac:dyDescent="0.25">
      <c r="A25" s="19"/>
      <c r="B25" s="23"/>
      <c r="C25" s="83">
        <v>44061</v>
      </c>
      <c r="D25" s="84"/>
      <c r="E25" s="37">
        <v>10</v>
      </c>
      <c r="F25" s="65"/>
    </row>
    <row r="26" spans="1:9" x14ac:dyDescent="0.25">
      <c r="A26" s="19"/>
      <c r="B26" s="19"/>
      <c r="C26" s="87">
        <v>44090</v>
      </c>
      <c r="D26" s="86"/>
      <c r="E26" s="37"/>
      <c r="F26" s="65">
        <v>21</v>
      </c>
    </row>
    <row r="27" spans="1:9" x14ac:dyDescent="0.25">
      <c r="A27" s="19"/>
      <c r="B27" s="19"/>
      <c r="C27" s="87">
        <v>44104</v>
      </c>
      <c r="D27" s="86"/>
      <c r="E27" s="37">
        <v>10</v>
      </c>
      <c r="F27" s="65"/>
    </row>
    <row r="28" spans="1:9" x14ac:dyDescent="0.25">
      <c r="C28" s="116">
        <v>44160</v>
      </c>
      <c r="D28" s="115"/>
      <c r="E28" s="37"/>
      <c r="F28" s="65">
        <v>39</v>
      </c>
    </row>
    <row r="29" spans="1:9" x14ac:dyDescent="0.25">
      <c r="C29" s="116">
        <v>44167</v>
      </c>
      <c r="D29" s="115"/>
      <c r="E29" s="37">
        <v>5</v>
      </c>
      <c r="F29" s="65"/>
    </row>
    <row r="30" spans="1:9" x14ac:dyDescent="0.25">
      <c r="C30" s="116">
        <v>44179</v>
      </c>
      <c r="D30" s="115"/>
      <c r="E30" s="37"/>
      <c r="F30" s="65">
        <v>8</v>
      </c>
    </row>
    <row r="31" spans="1:9" x14ac:dyDescent="0.25">
      <c r="C31" s="116">
        <v>44183</v>
      </c>
      <c r="D31" s="115"/>
      <c r="E31" s="37">
        <v>4</v>
      </c>
      <c r="F31" s="65"/>
    </row>
    <row r="32" spans="1:9" x14ac:dyDescent="0.25">
      <c r="C32" s="116">
        <v>44186</v>
      </c>
      <c r="D32" s="115"/>
      <c r="E32" s="37"/>
      <c r="F32" s="109">
        <v>1</v>
      </c>
    </row>
    <row r="33" spans="1:6" x14ac:dyDescent="0.25">
      <c r="C33" s="116">
        <v>44196</v>
      </c>
      <c r="D33" s="123" t="s">
        <v>20</v>
      </c>
      <c r="E33" s="37">
        <v>7</v>
      </c>
      <c r="F33" s="109"/>
    </row>
    <row r="34" spans="1:6" x14ac:dyDescent="0.25">
      <c r="C34" s="116"/>
      <c r="D34" s="123"/>
      <c r="E34" s="37"/>
      <c r="F34" s="109"/>
    </row>
    <row r="35" spans="1:6" x14ac:dyDescent="0.25">
      <c r="C35" s="9" t="s">
        <v>8</v>
      </c>
      <c r="D35" s="9"/>
      <c r="E35" s="62">
        <v>108</v>
      </c>
      <c r="F35" s="62">
        <v>163</v>
      </c>
    </row>
    <row r="36" spans="1:6" x14ac:dyDescent="0.25">
      <c r="C36" s="7"/>
      <c r="D36" s="7"/>
      <c r="E36" s="8"/>
      <c r="F36" s="8"/>
    </row>
    <row r="37" spans="1:6" x14ac:dyDescent="0.25">
      <c r="A37" s="17"/>
      <c r="B37" s="17"/>
      <c r="C37" s="4"/>
      <c r="D37" s="4"/>
      <c r="E37" s="4"/>
      <c r="F37" s="4"/>
    </row>
    <row r="38" spans="1:6" ht="39" customHeight="1" x14ac:dyDescent="0.25">
      <c r="A38" s="19"/>
      <c r="B38" s="19"/>
      <c r="C38" s="4"/>
      <c r="D38" s="4"/>
      <c r="E38" s="4"/>
      <c r="F38" s="4"/>
    </row>
    <row r="39" spans="1:6" ht="26.25" x14ac:dyDescent="0.4">
      <c r="A39" s="15" t="s">
        <v>23</v>
      </c>
      <c r="C39" s="2" t="str">
        <f>$C$2</f>
        <v>Alior Bank S.A.</v>
      </c>
    </row>
    <row r="40" spans="1:6" x14ac:dyDescent="0.25">
      <c r="B40" s="124" t="s">
        <v>109</v>
      </c>
      <c r="C40" s="13" t="s">
        <v>22</v>
      </c>
    </row>
    <row r="41" spans="1:6" ht="15.75" thickBot="1" x14ac:dyDescent="0.3"/>
    <row r="42" spans="1:6" ht="35.25" customHeight="1" x14ac:dyDescent="0.25"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C43" s="320"/>
      <c r="D43" s="30"/>
      <c r="E43" s="321" t="s">
        <v>9</v>
      </c>
      <c r="F43" s="321"/>
    </row>
    <row r="44" spans="1:6" x14ac:dyDescent="0.25">
      <c r="C44" s="31">
        <v>44260</v>
      </c>
      <c r="D44" s="32" t="s">
        <v>6</v>
      </c>
      <c r="E44" s="33"/>
      <c r="F44" s="34"/>
    </row>
    <row r="45" spans="1:6" x14ac:dyDescent="0.25">
      <c r="C45" s="119">
        <v>44264</v>
      </c>
      <c r="D45" s="36"/>
      <c r="E45" s="37">
        <v>2</v>
      </c>
      <c r="F45" s="37"/>
    </row>
    <row r="46" spans="1:6" x14ac:dyDescent="0.25">
      <c r="C46" s="35">
        <v>44266</v>
      </c>
      <c r="D46" s="36"/>
      <c r="E46" s="37"/>
      <c r="F46" s="37">
        <v>2</v>
      </c>
    </row>
    <row r="47" spans="1:6" x14ac:dyDescent="0.25">
      <c r="C47" s="41">
        <v>44267</v>
      </c>
      <c r="D47" s="40" t="s">
        <v>20</v>
      </c>
      <c r="E47" s="37">
        <v>1</v>
      </c>
      <c r="F47" s="37"/>
    </row>
    <row r="48" spans="1:6" x14ac:dyDescent="0.25">
      <c r="C48" s="9" t="s">
        <v>8</v>
      </c>
      <c r="D48" s="9"/>
      <c r="E48" s="126">
        <v>3</v>
      </c>
      <c r="F48" s="126">
        <v>2</v>
      </c>
    </row>
    <row r="51" spans="1:6" ht="39" customHeight="1" x14ac:dyDescent="0.25">
      <c r="A51" s="19"/>
      <c r="B51" s="19"/>
      <c r="C51" s="4"/>
      <c r="D51" s="4"/>
      <c r="E51" s="4"/>
      <c r="F51" s="4"/>
    </row>
    <row r="52" spans="1:6" ht="26.25" x14ac:dyDescent="0.4">
      <c r="A52" s="15"/>
      <c r="C52" s="2" t="str">
        <f>$C$2</f>
        <v>Alior Bank S.A.</v>
      </c>
    </row>
    <row r="53" spans="1:6" x14ac:dyDescent="0.25">
      <c r="B53" s="124" t="s">
        <v>109</v>
      </c>
      <c r="C53" s="13" t="s">
        <v>27</v>
      </c>
    </row>
    <row r="54" spans="1:6" ht="15.75" thickBot="1" x14ac:dyDescent="0.3"/>
    <row r="55" spans="1:6" ht="35.25" customHeight="1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44298</v>
      </c>
      <c r="D57" s="32" t="s">
        <v>6</v>
      </c>
      <c r="E57" s="33"/>
      <c r="F57" s="34"/>
    </row>
    <row r="58" spans="1:6" x14ac:dyDescent="0.25">
      <c r="C58" s="119">
        <v>44300</v>
      </c>
      <c r="D58" s="68"/>
      <c r="E58" s="37">
        <v>2</v>
      </c>
      <c r="F58" s="38"/>
    </row>
    <row r="59" spans="1:6" x14ac:dyDescent="0.25">
      <c r="C59" s="139">
        <v>44302</v>
      </c>
      <c r="D59" s="68"/>
      <c r="E59" s="37"/>
      <c r="F59" s="37">
        <v>2</v>
      </c>
    </row>
    <row r="60" spans="1:6" x14ac:dyDescent="0.25">
      <c r="C60" s="121">
        <v>44305</v>
      </c>
      <c r="D60" s="64"/>
      <c r="E60" s="66">
        <v>1</v>
      </c>
      <c r="F60" s="65"/>
    </row>
    <row r="61" spans="1:6" x14ac:dyDescent="0.25">
      <c r="C61" s="144">
        <v>44307</v>
      </c>
      <c r="D61" s="84"/>
      <c r="E61" s="145"/>
      <c r="F61" s="145">
        <v>2</v>
      </c>
    </row>
    <row r="62" spans="1:6" x14ac:dyDescent="0.25">
      <c r="C62" s="140">
        <v>44309</v>
      </c>
      <c r="D62" s="141" t="s">
        <v>20</v>
      </c>
      <c r="E62" s="143">
        <v>2</v>
      </c>
      <c r="F62" s="142"/>
    </row>
    <row r="63" spans="1:6" x14ac:dyDescent="0.25">
      <c r="C63" s="9" t="s">
        <v>8</v>
      </c>
      <c r="D63" s="9"/>
      <c r="E63" s="126">
        <v>5</v>
      </c>
      <c r="F63" s="126">
        <v>4</v>
      </c>
    </row>
    <row r="64" spans="1:6" ht="39" customHeight="1" x14ac:dyDescent="0.25">
      <c r="A64" s="19"/>
      <c r="B64" s="19"/>
      <c r="C64" s="4"/>
      <c r="D64" s="4"/>
      <c r="E64" s="4"/>
      <c r="F64" s="4"/>
    </row>
    <row r="65" spans="1:6" ht="26.25" x14ac:dyDescent="0.4">
      <c r="A65" s="15"/>
      <c r="C65" s="2" t="str">
        <f>$C$2</f>
        <v>Alior Bank S.A.</v>
      </c>
    </row>
    <row r="66" spans="1:6" x14ac:dyDescent="0.25">
      <c r="B66" s="124" t="s">
        <v>109</v>
      </c>
      <c r="C66" s="13" t="s">
        <v>28</v>
      </c>
    </row>
    <row r="67" spans="1:6" ht="15.75" thickBot="1" x14ac:dyDescent="0.3"/>
    <row r="68" spans="1:6" ht="35.25" customHeight="1" x14ac:dyDescent="0.25">
      <c r="C68" s="319" t="s">
        <v>2</v>
      </c>
      <c r="D68" s="29"/>
      <c r="E68" s="29" t="s">
        <v>3</v>
      </c>
      <c r="F68" s="29" t="s">
        <v>4</v>
      </c>
    </row>
    <row r="69" spans="1:6" ht="15.75" thickBot="1" x14ac:dyDescent="0.3">
      <c r="C69" s="320"/>
      <c r="D69" s="30"/>
      <c r="E69" s="321" t="s">
        <v>9</v>
      </c>
      <c r="F69" s="321"/>
    </row>
    <row r="70" spans="1:6" x14ac:dyDescent="0.25">
      <c r="C70" s="31">
        <v>44316</v>
      </c>
      <c r="D70" s="32" t="s">
        <v>6</v>
      </c>
      <c r="E70" s="33"/>
      <c r="F70" s="34"/>
    </row>
    <row r="71" spans="1:6" x14ac:dyDescent="0.25">
      <c r="C71" s="119">
        <v>44320</v>
      </c>
      <c r="D71" s="68"/>
      <c r="E71" s="37">
        <v>1</v>
      </c>
      <c r="F71" s="38"/>
    </row>
    <row r="72" spans="1:6" x14ac:dyDescent="0.25">
      <c r="C72" s="119">
        <v>44321</v>
      </c>
      <c r="D72" s="68"/>
      <c r="E72" s="37"/>
      <c r="F72" s="37">
        <v>1</v>
      </c>
    </row>
    <row r="73" spans="1:6" x14ac:dyDescent="0.25">
      <c r="C73" s="35">
        <v>44323</v>
      </c>
      <c r="D73" s="40" t="s">
        <v>20</v>
      </c>
      <c r="E73" s="37">
        <v>2</v>
      </c>
      <c r="F73" s="38"/>
    </row>
    <row r="74" spans="1:6" x14ac:dyDescent="0.25">
      <c r="C74" s="9" t="s">
        <v>8</v>
      </c>
      <c r="D74" s="9"/>
      <c r="E74" s="126">
        <v>3</v>
      </c>
      <c r="F74" s="126">
        <v>1</v>
      </c>
    </row>
    <row r="75" spans="1:6" x14ac:dyDescent="0.25">
      <c r="C75" s="47"/>
      <c r="D75" s="25"/>
      <c r="E75" s="117"/>
      <c r="F75" s="26"/>
    </row>
    <row r="76" spans="1:6" x14ac:dyDescent="0.25">
      <c r="C76" s="146"/>
      <c r="D76" s="146"/>
      <c r="E76" s="147"/>
      <c r="F76" s="147"/>
    </row>
    <row r="78" spans="1:6" ht="39" customHeight="1" x14ac:dyDescent="0.25">
      <c r="A78" s="19"/>
      <c r="B78" s="19"/>
      <c r="C78" s="4"/>
      <c r="D78" s="4"/>
      <c r="E78" s="4"/>
      <c r="F78" s="4"/>
    </row>
    <row r="79" spans="1:6" ht="26.25" x14ac:dyDescent="0.4">
      <c r="A79" s="15"/>
      <c r="C79" s="2" t="str">
        <f>$C$2</f>
        <v>Alior Bank S.A.</v>
      </c>
    </row>
    <row r="80" spans="1:6" x14ac:dyDescent="0.25">
      <c r="B80" s="124" t="s">
        <v>109</v>
      </c>
      <c r="C80" s="13" t="s">
        <v>29</v>
      </c>
    </row>
    <row r="81" spans="2:6" ht="15.75" thickBot="1" x14ac:dyDescent="0.3"/>
    <row r="82" spans="2:6" ht="35.25" customHeight="1" x14ac:dyDescent="0.25">
      <c r="C82" s="319" t="s">
        <v>2</v>
      </c>
      <c r="D82" s="29"/>
      <c r="E82" s="29" t="s">
        <v>3</v>
      </c>
      <c r="F82" s="29" t="s">
        <v>4</v>
      </c>
    </row>
    <row r="83" spans="2:6" ht="15.75" thickBot="1" x14ac:dyDescent="0.3">
      <c r="C83" s="320"/>
      <c r="D83" s="30"/>
      <c r="E83" s="321" t="s">
        <v>9</v>
      </c>
      <c r="F83" s="321"/>
    </row>
    <row r="84" spans="2:6" x14ac:dyDescent="0.25">
      <c r="C84" s="31">
        <v>44412</v>
      </c>
      <c r="D84" s="32" t="s">
        <v>6</v>
      </c>
      <c r="E84" s="33"/>
      <c r="F84" s="34"/>
    </row>
    <row r="85" spans="2:6" x14ac:dyDescent="0.25">
      <c r="C85" s="139">
        <v>44414</v>
      </c>
      <c r="D85" s="149" t="s">
        <v>20</v>
      </c>
      <c r="E85" s="37">
        <v>2</v>
      </c>
      <c r="F85" s="38"/>
    </row>
    <row r="86" spans="2:6" x14ac:dyDescent="0.25">
      <c r="C86" s="9" t="s">
        <v>8</v>
      </c>
      <c r="D86" s="9"/>
      <c r="E86" s="126">
        <v>2</v>
      </c>
      <c r="F86" s="126">
        <v>0</v>
      </c>
    </row>
    <row r="90" spans="2:6" ht="21" x14ac:dyDescent="0.35">
      <c r="C90" s="2" t="str">
        <f>$C$2</f>
        <v>Alior Bank S.A.</v>
      </c>
    </row>
    <row r="91" spans="2:6" x14ac:dyDescent="0.25">
      <c r="B91" s="124" t="s">
        <v>109</v>
      </c>
      <c r="C91" s="13" t="s">
        <v>123</v>
      </c>
    </row>
    <row r="92" spans="2:6" ht="15.75" thickBot="1" x14ac:dyDescent="0.3"/>
    <row r="93" spans="2:6" ht="30" x14ac:dyDescent="0.25">
      <c r="C93" s="155" t="s">
        <v>2</v>
      </c>
      <c r="D93" s="29"/>
      <c r="E93" s="29" t="s">
        <v>3</v>
      </c>
      <c r="F93" s="29" t="s">
        <v>4</v>
      </c>
    </row>
    <row r="94" spans="2:6" ht="15.75" thickBot="1" x14ac:dyDescent="0.3">
      <c r="C94" s="156"/>
      <c r="D94" s="30"/>
      <c r="E94" s="157" t="s">
        <v>9</v>
      </c>
      <c r="F94" s="157"/>
    </row>
    <row r="95" spans="2:6" ht="15.75" thickBot="1" x14ac:dyDescent="0.3">
      <c r="C95" s="31">
        <v>44497</v>
      </c>
      <c r="D95" s="32" t="s">
        <v>6</v>
      </c>
      <c r="E95" s="33"/>
      <c r="F95" s="34"/>
    </row>
    <row r="96" spans="2:6" x14ac:dyDescent="0.25">
      <c r="C96" s="31">
        <v>44498</v>
      </c>
      <c r="D96" s="149" t="s">
        <v>20</v>
      </c>
      <c r="E96" s="37">
        <v>1</v>
      </c>
      <c r="F96" s="38"/>
    </row>
    <row r="97" spans="3:6" x14ac:dyDescent="0.25">
      <c r="C97" s="9" t="s">
        <v>8</v>
      </c>
      <c r="D97" s="9"/>
      <c r="E97" s="126">
        <v>1</v>
      </c>
      <c r="F97" s="126">
        <v>0</v>
      </c>
    </row>
    <row r="102" spans="3:6" x14ac:dyDescent="0.25">
      <c r="C102" s="1" t="s">
        <v>220</v>
      </c>
    </row>
  </sheetData>
  <mergeCells count="10">
    <mergeCell ref="C68:C69"/>
    <mergeCell ref="E69:F69"/>
    <mergeCell ref="C82:C83"/>
    <mergeCell ref="E83:F83"/>
    <mergeCell ref="C6:C7"/>
    <mergeCell ref="E7:F7"/>
    <mergeCell ref="C42:C43"/>
    <mergeCell ref="E43:F43"/>
    <mergeCell ref="C55:C56"/>
    <mergeCell ref="E56:F56"/>
  </mergeCells>
  <conditionalFormatting sqref="C98:C1048576 C77:C79 C1:C43 C48:C52 C87:C89 C64:C65">
    <cfRule type="top10" dxfId="36" priority="27" rank="1"/>
  </conditionalFormatting>
  <conditionalFormatting sqref="C44:C47">
    <cfRule type="top10" dxfId="35" priority="26" rank="1"/>
  </conditionalFormatting>
  <conditionalFormatting sqref="C75:C76">
    <cfRule type="top10" dxfId="34" priority="24" rank="1"/>
  </conditionalFormatting>
  <conditionalFormatting sqref="C80:C81">
    <cfRule type="top10" dxfId="33" priority="23" rank="1"/>
  </conditionalFormatting>
  <conditionalFormatting sqref="C66:C74">
    <cfRule type="top10" dxfId="32" priority="21" rank="1"/>
  </conditionalFormatting>
  <conditionalFormatting sqref="C53:C54">
    <cfRule type="top10" dxfId="31" priority="20" rank="1"/>
  </conditionalFormatting>
  <conditionalFormatting sqref="C55:C63">
    <cfRule type="top10" dxfId="30" priority="19" rank="1"/>
  </conditionalFormatting>
  <conditionalFormatting sqref="C90">
    <cfRule type="top10" dxfId="29" priority="8" rank="1"/>
  </conditionalFormatting>
  <conditionalFormatting sqref="C91:C92">
    <cfRule type="top10" dxfId="28" priority="7" rank="1"/>
  </conditionalFormatting>
  <conditionalFormatting sqref="C93:C97">
    <cfRule type="top10" dxfId="27" priority="35" rank="1"/>
  </conditionalFormatting>
  <conditionalFormatting sqref="C82:C86">
    <cfRule type="top10" dxfId="26" priority="41" rank="1"/>
  </conditionalFormatting>
  <conditionalFormatting sqref="D1">
    <cfRule type="top10" dxfId="25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B500-000000000000}">
          <x14:formula1>
            <xm:f>Zdarzenia!$A$2:$A$4</xm:f>
          </x14:formula1>
          <xm:sqref>D76:D83 D38:D43 D48:D56 D63:D69 D2:D7 D74 D86:D94 D97:D1048576</xm:sqref>
        </x14:dataValidation>
        <x14:dataValidation type="list" allowBlank="1" showInputMessage="1" showErrorMessage="1" xr:uid="{00000000-0002-0000-B500-000001000000}">
          <x14:formula1>
            <xm:f>Zdarzenia!$A$2:$A$5</xm:f>
          </x14:formula1>
          <xm:sqref>D8:D37</xm:sqref>
        </x14:dataValidation>
        <x14:dataValidation type="list" allowBlank="1" showInputMessage="1" showErrorMessage="1" xr:uid="{00000000-0002-0000-B500-000002000000}">
          <x14:formula1>
            <xm:f>Zdarzenia!$A$13:$A$17</xm:f>
          </x14:formula1>
          <xm:sqref>B3 B40 B53 B66 B80 B91</xm:sqref>
        </x14:dataValidation>
        <x14:dataValidation type="list" allowBlank="1" showInputMessage="1" showErrorMessage="1" xr:uid="{00000000-0002-0000-B500-000003000000}">
          <x14:formula1>
            <xm:f>Zdarzenia!$A$2:$A$7</xm:f>
          </x14:formula1>
          <xm:sqref>D44:D47 D84:D85 D70:D73 D75 D57:D62 D95:D96</xm:sqref>
        </x14:dataValidation>
      </x14:dataValidations>
    </ext>
  </extLst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600-000000000000}">
  <sheetPr codeName="Arkusz2"/>
  <dimension ref="A1:I43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/>
    <row r="2" spans="1:9" ht="26.25" x14ac:dyDescent="0.4">
      <c r="A2" s="15" t="s">
        <v>24</v>
      </c>
      <c r="C2" s="2" t="s">
        <v>43</v>
      </c>
      <c r="D2" s="2"/>
      <c r="F2" s="3"/>
    </row>
    <row r="3" spans="1:9" x14ac:dyDescent="0.25">
      <c r="B3" s="124" t="s">
        <v>109</v>
      </c>
      <c r="C3" s="13" t="s">
        <v>32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19"/>
      <c r="B5" s="19"/>
      <c r="C5" s="5"/>
      <c r="D5" s="5"/>
      <c r="E5" s="5"/>
      <c r="F5" s="5"/>
    </row>
    <row r="6" spans="1:9" ht="30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47">
        <v>43756</v>
      </c>
      <c r="D8" s="25" t="s">
        <v>6</v>
      </c>
      <c r="E8" s="26"/>
      <c r="F8" s="48"/>
    </row>
    <row r="9" spans="1:9" x14ac:dyDescent="0.25">
      <c r="A9" s="19"/>
      <c r="B9" s="19" t="s">
        <v>25</v>
      </c>
      <c r="C9" s="35">
        <v>43773</v>
      </c>
      <c r="D9" s="36"/>
      <c r="E9" s="37">
        <v>10</v>
      </c>
      <c r="F9" s="37"/>
    </row>
    <row r="10" spans="1:9" x14ac:dyDescent="0.25">
      <c r="A10" s="22"/>
      <c r="B10" s="19"/>
      <c r="C10" s="35">
        <v>43781</v>
      </c>
      <c r="D10" s="39"/>
      <c r="E10" s="37"/>
      <c r="F10" s="37">
        <v>5</v>
      </c>
    </row>
    <row r="11" spans="1:9" x14ac:dyDescent="0.25">
      <c r="A11" s="19"/>
      <c r="B11" s="19"/>
      <c r="C11" s="35">
        <v>43795</v>
      </c>
      <c r="D11" s="40"/>
      <c r="E11" s="37">
        <v>10</v>
      </c>
      <c r="F11" s="37"/>
    </row>
    <row r="12" spans="1:9" x14ac:dyDescent="0.25">
      <c r="A12" s="22"/>
      <c r="B12" s="19"/>
      <c r="C12" s="35">
        <v>43802</v>
      </c>
      <c r="D12" s="40"/>
      <c r="E12" s="37"/>
      <c r="F12" s="37">
        <v>5</v>
      </c>
    </row>
    <row r="13" spans="1:9" x14ac:dyDescent="0.25">
      <c r="A13" s="19"/>
      <c r="B13" s="19"/>
      <c r="C13" s="35">
        <v>43816</v>
      </c>
      <c r="D13" s="40"/>
      <c r="E13" s="37">
        <v>10</v>
      </c>
      <c r="F13" s="37"/>
    </row>
    <row r="14" spans="1:9" x14ac:dyDescent="0.25">
      <c r="A14" s="22"/>
      <c r="B14" s="19"/>
      <c r="C14" s="41">
        <v>43859</v>
      </c>
      <c r="D14" s="40"/>
      <c r="E14" s="37"/>
      <c r="F14" s="37">
        <v>27</v>
      </c>
      <c r="I14" s="18"/>
    </row>
    <row r="15" spans="1:9" x14ac:dyDescent="0.25">
      <c r="A15" s="22"/>
      <c r="B15" s="19"/>
      <c r="C15" s="41">
        <v>43873</v>
      </c>
      <c r="D15" s="40"/>
      <c r="E15" s="37">
        <v>10</v>
      </c>
      <c r="F15" s="37"/>
    </row>
    <row r="16" spans="1:9" x14ac:dyDescent="0.25">
      <c r="A16" s="22"/>
      <c r="B16" s="19"/>
      <c r="C16" s="41">
        <v>43882</v>
      </c>
      <c r="D16" s="40"/>
      <c r="E16" s="37"/>
      <c r="F16" s="37">
        <v>7</v>
      </c>
    </row>
    <row r="17" spans="1:6" ht="15.75" thickBot="1" x14ac:dyDescent="0.3">
      <c r="A17" s="22"/>
      <c r="B17" s="19"/>
      <c r="C17" s="54">
        <v>43888</v>
      </c>
      <c r="D17" s="60" t="s">
        <v>20</v>
      </c>
      <c r="E17" s="61">
        <v>4</v>
      </c>
      <c r="F17" s="61"/>
    </row>
    <row r="18" spans="1:6" x14ac:dyDescent="0.25">
      <c r="A18" s="22"/>
      <c r="B18" s="19"/>
      <c r="D18" s="6"/>
    </row>
    <row r="19" spans="1:6" x14ac:dyDescent="0.25">
      <c r="A19" s="19"/>
      <c r="B19" s="23"/>
      <c r="D19" s="6"/>
    </row>
    <row r="20" spans="1:6" x14ac:dyDescent="0.25">
      <c r="A20" s="19"/>
      <c r="B20" s="19"/>
      <c r="D20" s="6"/>
    </row>
    <row r="21" spans="1:6" x14ac:dyDescent="0.25">
      <c r="C21" s="9" t="s">
        <v>8</v>
      </c>
      <c r="D21" s="9"/>
      <c r="E21" s="9">
        <v>44</v>
      </c>
      <c r="F21" s="9">
        <v>44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C2</f>
        <v xml:space="preserve"> Ghelamco Invest Sp. z o.o.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47">
        <v>43931</v>
      </c>
      <c r="D30" s="25" t="s">
        <v>6</v>
      </c>
      <c r="E30" s="26"/>
      <c r="F30" s="48"/>
    </row>
    <row r="31" spans="1:6" x14ac:dyDescent="0.25">
      <c r="C31" s="35">
        <v>43941</v>
      </c>
      <c r="D31" s="36"/>
      <c r="E31" s="37">
        <v>5</v>
      </c>
      <c r="F31" s="38"/>
    </row>
    <row r="32" spans="1:6" x14ac:dyDescent="0.25">
      <c r="C32" s="35">
        <v>43942</v>
      </c>
      <c r="D32" s="39"/>
      <c r="E32" s="38"/>
      <c r="F32" s="37">
        <v>1</v>
      </c>
    </row>
    <row r="33" spans="3:6" x14ac:dyDescent="0.25">
      <c r="C33" s="35">
        <v>43943</v>
      </c>
      <c r="D33" s="40"/>
      <c r="E33" s="37">
        <v>1</v>
      </c>
      <c r="F33" s="37"/>
    </row>
    <row r="34" spans="3:6" x14ac:dyDescent="0.25">
      <c r="C34" s="35">
        <v>43943</v>
      </c>
      <c r="D34" s="40"/>
      <c r="E34" s="37"/>
      <c r="F34" s="37">
        <v>0</v>
      </c>
    </row>
    <row r="35" spans="3:6" x14ac:dyDescent="0.25">
      <c r="C35" s="41">
        <v>43948</v>
      </c>
      <c r="D35" s="40"/>
      <c r="E35" s="37">
        <v>3</v>
      </c>
      <c r="F35" s="37"/>
    </row>
    <row r="36" spans="3:6" x14ac:dyDescent="0.25">
      <c r="C36" s="35">
        <v>43958</v>
      </c>
      <c r="D36" s="40"/>
      <c r="E36" s="37"/>
      <c r="F36" s="37">
        <v>7</v>
      </c>
    </row>
    <row r="37" spans="3:6" x14ac:dyDescent="0.25">
      <c r="C37" s="35">
        <v>43962</v>
      </c>
      <c r="D37" s="36"/>
      <c r="E37" s="37">
        <v>2</v>
      </c>
      <c r="F37" s="37"/>
    </row>
    <row r="38" spans="3:6" x14ac:dyDescent="0.25">
      <c r="C38" s="35">
        <v>43962</v>
      </c>
      <c r="D38" s="39"/>
      <c r="E38" s="37"/>
      <c r="F38" s="37">
        <v>0</v>
      </c>
    </row>
    <row r="39" spans="3:6" x14ac:dyDescent="0.25">
      <c r="C39" s="35">
        <v>43963</v>
      </c>
      <c r="D39" s="40"/>
      <c r="E39" s="37">
        <v>1</v>
      </c>
      <c r="F39" s="37"/>
    </row>
    <row r="40" spans="3:6" x14ac:dyDescent="0.25">
      <c r="C40" s="35">
        <v>43964</v>
      </c>
      <c r="D40" s="40"/>
      <c r="E40" s="37"/>
      <c r="F40" s="37">
        <v>1</v>
      </c>
    </row>
    <row r="41" spans="3:6" ht="15.75" thickBot="1" x14ac:dyDescent="0.3">
      <c r="C41" s="54">
        <v>43971</v>
      </c>
      <c r="D41" s="60" t="s">
        <v>20</v>
      </c>
      <c r="E41" s="61">
        <v>5</v>
      </c>
      <c r="F41" s="61"/>
    </row>
    <row r="43" spans="3:6" x14ac:dyDescent="0.25">
      <c r="C43" s="9" t="s">
        <v>8</v>
      </c>
      <c r="D43" s="9"/>
      <c r="E43" s="62">
        <v>17</v>
      </c>
      <c r="F43" s="62">
        <v>9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24" priority="2" rank="1"/>
  </conditionalFormatting>
  <conditionalFormatting sqref="D1">
    <cfRule type="top10" dxfId="23" priority="1" rank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B600-000000000000}">
          <x14:formula1>
            <xm:f>Zdarzenia!$A$2:$A$4</xm:f>
          </x14:formula1>
          <xm:sqref>D44:D1048576 D2:D42</xm:sqref>
        </x14:dataValidation>
        <x14:dataValidation type="list" allowBlank="1" showInputMessage="1" showErrorMessage="1" xr:uid="{00000000-0002-0000-B600-000001000000}">
          <x14:formula1>
            <xm:f>Zdarzenia!$A$2:$A$7</xm:f>
          </x14:formula1>
          <xm:sqref>D43</xm:sqref>
        </x14:dataValidation>
        <x14:dataValidation type="list" allowBlank="1" showInputMessage="1" showErrorMessage="1" xr:uid="{00000000-0002-0000-B600-000002000000}">
          <x14:formula1>
            <xm:f>Zdarzenia!$A$13:$A$17</xm:f>
          </x14:formula1>
          <xm:sqref>B26 B3</xm:sqref>
        </x14:dataValidation>
      </x14:dataValidations>
    </ext>
  </extLst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700-000000000000}">
  <sheetPr codeName="Arkusz7"/>
  <dimension ref="A1:I108"/>
  <sheetViews>
    <sheetView topLeftCell="A7" zoomScale="85" zoomScaleNormal="85" zoomScaleSheetLayoutView="160" workbookViewId="0">
      <selection activeCell="F25" sqref="F25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6" ht="39" customHeight="1" x14ac:dyDescent="0.25"/>
    <row r="2" spans="1:6" ht="26.25" x14ac:dyDescent="0.4">
      <c r="A2" s="15" t="s">
        <v>24</v>
      </c>
      <c r="C2" s="2" t="s">
        <v>31</v>
      </c>
      <c r="D2" s="2"/>
      <c r="F2" s="3"/>
    </row>
    <row r="3" spans="1:6" x14ac:dyDescent="0.25">
      <c r="B3" s="124" t="s">
        <v>109</v>
      </c>
      <c r="C3" s="13" t="s">
        <v>32</v>
      </c>
      <c r="D3" s="4"/>
    </row>
    <row r="4" spans="1:6" x14ac:dyDescent="0.25">
      <c r="A4" s="19"/>
      <c r="B4" s="19"/>
      <c r="C4" s="4"/>
      <c r="D4" s="4"/>
    </row>
    <row r="5" spans="1:6" ht="15.75" thickBot="1" x14ac:dyDescent="0.3">
      <c r="A5" s="20"/>
      <c r="B5" s="19"/>
      <c r="C5" s="4"/>
      <c r="D5" s="4"/>
      <c r="E5" s="4"/>
      <c r="F5" s="4"/>
    </row>
    <row r="6" spans="1:6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19"/>
      <c r="B7" s="19"/>
      <c r="C7" s="320"/>
      <c r="D7" s="30"/>
      <c r="E7" s="321" t="s">
        <v>9</v>
      </c>
      <c r="F7" s="321"/>
    </row>
    <row r="8" spans="1:6" x14ac:dyDescent="0.25">
      <c r="A8" s="22" t="s">
        <v>5</v>
      </c>
      <c r="B8" s="19"/>
      <c r="C8" s="47">
        <v>43742</v>
      </c>
      <c r="D8" s="25" t="s">
        <v>6</v>
      </c>
      <c r="E8" s="26"/>
      <c r="F8" s="48"/>
    </row>
    <row r="9" spans="1:6" x14ac:dyDescent="0.25">
      <c r="A9" s="19"/>
      <c r="B9" s="19" t="s">
        <v>7</v>
      </c>
      <c r="C9" s="35">
        <v>43756</v>
      </c>
      <c r="D9" s="36"/>
      <c r="E9" s="37">
        <v>10</v>
      </c>
      <c r="F9" s="38"/>
    </row>
    <row r="10" spans="1:6" x14ac:dyDescent="0.25">
      <c r="A10" s="22"/>
      <c r="B10" s="19"/>
      <c r="C10" s="35">
        <v>43769</v>
      </c>
      <c r="D10" s="39"/>
      <c r="E10" s="37"/>
      <c r="F10" s="37">
        <v>9</v>
      </c>
    </row>
    <row r="11" spans="1:6" x14ac:dyDescent="0.25">
      <c r="A11" s="22"/>
      <c r="B11" s="19"/>
      <c r="C11" s="35">
        <v>43787</v>
      </c>
      <c r="D11" s="39"/>
      <c r="E11" s="37">
        <v>10</v>
      </c>
      <c r="F11" s="37"/>
    </row>
    <row r="12" spans="1:6" x14ac:dyDescent="0.25">
      <c r="A12" s="22"/>
      <c r="B12" s="19"/>
      <c r="C12" s="35">
        <v>43801</v>
      </c>
      <c r="D12" s="39"/>
      <c r="E12" s="37"/>
      <c r="F12" s="37">
        <v>10</v>
      </c>
    </row>
    <row r="13" spans="1:6" x14ac:dyDescent="0.25">
      <c r="A13" s="22"/>
      <c r="B13" s="19"/>
      <c r="C13" s="35">
        <v>43815</v>
      </c>
      <c r="D13" s="39"/>
      <c r="E13" s="37">
        <v>10</v>
      </c>
      <c r="F13" s="37"/>
    </row>
    <row r="14" spans="1:6" x14ac:dyDescent="0.25">
      <c r="A14" s="22"/>
      <c r="B14" s="19"/>
      <c r="C14" s="35">
        <v>43819</v>
      </c>
      <c r="D14" s="39"/>
      <c r="E14" s="37"/>
      <c r="F14" s="37">
        <v>4</v>
      </c>
    </row>
    <row r="15" spans="1:6" x14ac:dyDescent="0.25">
      <c r="A15" s="22"/>
      <c r="B15" s="19"/>
      <c r="C15" s="35">
        <v>43839</v>
      </c>
      <c r="D15" s="39"/>
      <c r="E15" s="37">
        <v>10</v>
      </c>
      <c r="F15" s="37"/>
    </row>
    <row r="16" spans="1:6" x14ac:dyDescent="0.25">
      <c r="A16" s="22"/>
      <c r="B16" s="19"/>
      <c r="C16" s="35">
        <v>43845</v>
      </c>
      <c r="D16" s="39"/>
      <c r="E16" s="37"/>
      <c r="F16" s="37">
        <v>4</v>
      </c>
    </row>
    <row r="17" spans="1:9" x14ac:dyDescent="0.25">
      <c r="A17" s="22"/>
      <c r="B17" s="19"/>
      <c r="C17" s="35">
        <v>43859</v>
      </c>
      <c r="D17" s="39"/>
      <c r="E17" s="37">
        <v>10</v>
      </c>
      <c r="F17" s="37"/>
    </row>
    <row r="18" spans="1:9" x14ac:dyDescent="0.25">
      <c r="A18" s="22"/>
      <c r="B18" s="19"/>
      <c r="C18" s="35">
        <v>43866</v>
      </c>
      <c r="D18" s="39"/>
      <c r="E18" s="37"/>
      <c r="F18" s="37">
        <v>5</v>
      </c>
    </row>
    <row r="19" spans="1:9" x14ac:dyDescent="0.25">
      <c r="A19" s="22"/>
      <c r="B19" s="19"/>
      <c r="C19" s="35">
        <v>43874</v>
      </c>
      <c r="D19" s="39"/>
      <c r="E19" s="37">
        <v>6</v>
      </c>
      <c r="F19" s="37"/>
    </row>
    <row r="20" spans="1:9" x14ac:dyDescent="0.25">
      <c r="A20" s="22"/>
      <c r="B20" s="19"/>
      <c r="C20" s="35">
        <v>43879</v>
      </c>
      <c r="D20" s="39"/>
      <c r="E20" s="37"/>
      <c r="F20" s="37">
        <v>3</v>
      </c>
    </row>
    <row r="21" spans="1:9" x14ac:dyDescent="0.25">
      <c r="A21" s="22"/>
      <c r="B21" s="19"/>
      <c r="C21" s="35">
        <v>43882</v>
      </c>
      <c r="D21" s="39"/>
      <c r="E21" s="37">
        <v>3</v>
      </c>
      <c r="F21" s="37"/>
    </row>
    <row r="22" spans="1:9" x14ac:dyDescent="0.25">
      <c r="A22" s="19"/>
      <c r="B22" s="19"/>
      <c r="C22" s="35">
        <v>43886</v>
      </c>
      <c r="D22" s="40"/>
      <c r="E22" s="37"/>
      <c r="F22" s="37">
        <v>2</v>
      </c>
    </row>
    <row r="23" spans="1:9" x14ac:dyDescent="0.25">
      <c r="A23" s="22"/>
      <c r="B23" s="19"/>
      <c r="C23" s="35">
        <v>43893</v>
      </c>
      <c r="D23" s="40"/>
      <c r="E23" s="37">
        <v>5</v>
      </c>
      <c r="F23" s="37"/>
    </row>
    <row r="24" spans="1:9" x14ac:dyDescent="0.25">
      <c r="A24" s="19"/>
      <c r="B24" s="19"/>
      <c r="C24" s="35">
        <v>43908</v>
      </c>
      <c r="D24" s="40"/>
      <c r="E24" s="37"/>
      <c r="F24" s="37">
        <v>11</v>
      </c>
    </row>
    <row r="25" spans="1:9" x14ac:dyDescent="0.25">
      <c r="A25" s="22"/>
      <c r="B25" s="19"/>
      <c r="C25" s="41">
        <v>43922</v>
      </c>
      <c r="D25" s="40"/>
      <c r="E25" s="37">
        <v>10</v>
      </c>
      <c r="F25" s="37"/>
      <c r="I25" s="18"/>
    </row>
    <row r="26" spans="1:9" x14ac:dyDescent="0.25">
      <c r="A26" s="22"/>
      <c r="B26" s="19"/>
      <c r="C26" s="41">
        <v>43930</v>
      </c>
      <c r="D26" s="40"/>
      <c r="E26" s="37"/>
      <c r="F26" s="37">
        <v>6</v>
      </c>
    </row>
    <row r="27" spans="1:9" x14ac:dyDescent="0.25">
      <c r="A27" s="22"/>
      <c r="B27" s="19"/>
      <c r="C27" s="41">
        <v>43938</v>
      </c>
      <c r="D27" s="40"/>
      <c r="E27" s="37">
        <v>5</v>
      </c>
      <c r="F27" s="37"/>
    </row>
    <row r="28" spans="1:9" x14ac:dyDescent="0.25">
      <c r="A28" s="22"/>
      <c r="B28" s="19"/>
      <c r="C28" s="41">
        <v>43944</v>
      </c>
      <c r="D28" s="40"/>
      <c r="E28" s="37"/>
      <c r="F28" s="37">
        <v>4</v>
      </c>
    </row>
    <row r="29" spans="1:9" ht="15.75" thickBot="1" x14ac:dyDescent="0.3">
      <c r="A29" s="19"/>
      <c r="B29" s="23"/>
      <c r="C29" s="54">
        <v>43955</v>
      </c>
      <c r="D29" s="55" t="s">
        <v>20</v>
      </c>
      <c r="E29" s="56">
        <v>6</v>
      </c>
      <c r="F29" s="56"/>
    </row>
    <row r="30" spans="1:9" x14ac:dyDescent="0.25">
      <c r="A30" s="19"/>
      <c r="B30" s="19"/>
      <c r="D30" s="6"/>
    </row>
    <row r="31" spans="1:9" x14ac:dyDescent="0.25">
      <c r="A31" s="19"/>
      <c r="B31" s="19"/>
      <c r="C31" s="9" t="s">
        <v>8</v>
      </c>
      <c r="D31" s="9"/>
      <c r="E31" s="9">
        <v>85</v>
      </c>
      <c r="F31" s="9">
        <v>58</v>
      </c>
    </row>
    <row r="32" spans="1:9" x14ac:dyDescent="0.25">
      <c r="C32" s="7"/>
      <c r="D32" s="7"/>
      <c r="E32" s="8"/>
      <c r="F32" s="8"/>
    </row>
    <row r="33" spans="1:6" x14ac:dyDescent="0.25">
      <c r="A33" s="17"/>
      <c r="B33" s="17"/>
      <c r="C33" s="5"/>
      <c r="D33" s="5"/>
      <c r="E33" s="5"/>
      <c r="F33" s="5"/>
    </row>
    <row r="34" spans="1:6" ht="39" customHeight="1" x14ac:dyDescent="0.25">
      <c r="A34" s="19"/>
      <c r="B34" s="19"/>
      <c r="C34" s="4"/>
      <c r="D34" s="4"/>
      <c r="E34" s="4"/>
      <c r="F34" s="4"/>
    </row>
    <row r="35" spans="1:6" ht="26.25" x14ac:dyDescent="0.4">
      <c r="A35" s="15" t="s">
        <v>23</v>
      </c>
      <c r="C35" s="2" t="str">
        <f>$C$2</f>
        <v>Alior Bank S.A.</v>
      </c>
    </row>
    <row r="36" spans="1:6" x14ac:dyDescent="0.25">
      <c r="B36" s="124" t="s">
        <v>109</v>
      </c>
      <c r="C36" s="13" t="s">
        <v>33</v>
      </c>
    </row>
    <row r="37" spans="1:6" ht="15.75" thickBot="1" x14ac:dyDescent="0.3"/>
    <row r="38" spans="1:6" ht="35.25" customHeight="1" x14ac:dyDescent="0.25">
      <c r="C38" s="319" t="s">
        <v>2</v>
      </c>
      <c r="D38" s="29"/>
      <c r="E38" s="29" t="s">
        <v>3</v>
      </c>
      <c r="F38" s="29" t="s">
        <v>4</v>
      </c>
    </row>
    <row r="39" spans="1:6" ht="15.75" thickBot="1" x14ac:dyDescent="0.3">
      <c r="C39" s="320"/>
      <c r="D39" s="30"/>
      <c r="E39" s="321" t="s">
        <v>9</v>
      </c>
      <c r="F39" s="321"/>
    </row>
    <row r="40" spans="1:6" x14ac:dyDescent="0.25">
      <c r="C40" s="47">
        <v>43959</v>
      </c>
      <c r="D40" s="25" t="s">
        <v>6</v>
      </c>
      <c r="E40" s="26"/>
      <c r="F40" s="58"/>
    </row>
    <row r="41" spans="1:6" x14ac:dyDescent="0.25">
      <c r="C41" s="35">
        <v>43963</v>
      </c>
      <c r="D41" s="40"/>
      <c r="E41" s="38">
        <v>2</v>
      </c>
      <c r="F41" s="59"/>
    </row>
    <row r="42" spans="1:6" x14ac:dyDescent="0.25">
      <c r="C42" s="35">
        <v>43969</v>
      </c>
      <c r="D42" s="40"/>
      <c r="E42" s="38"/>
      <c r="F42" s="59">
        <v>4</v>
      </c>
    </row>
    <row r="43" spans="1:6" ht="15.75" thickBot="1" x14ac:dyDescent="0.3">
      <c r="C43" s="54">
        <v>43976</v>
      </c>
      <c r="D43" s="55" t="s">
        <v>20</v>
      </c>
      <c r="E43" s="56">
        <v>5</v>
      </c>
      <c r="F43" s="56"/>
    </row>
    <row r="44" spans="1:6" x14ac:dyDescent="0.25">
      <c r="C44" s="24"/>
      <c r="D44" s="25"/>
      <c r="E44" s="26"/>
      <c r="F44" s="26"/>
    </row>
    <row r="45" spans="1:6" x14ac:dyDescent="0.25">
      <c r="C45" s="9" t="s">
        <v>8</v>
      </c>
      <c r="D45" s="9"/>
      <c r="E45" s="62">
        <v>7</v>
      </c>
      <c r="F45" s="62">
        <v>4</v>
      </c>
    </row>
    <row r="47" spans="1:6" ht="39" customHeight="1" x14ac:dyDescent="0.25">
      <c r="A47" s="19"/>
      <c r="B47" s="19"/>
      <c r="C47" s="4"/>
      <c r="D47" s="4"/>
      <c r="E47" s="4"/>
      <c r="F47" s="4"/>
    </row>
    <row r="48" spans="1:6" ht="26.25" x14ac:dyDescent="0.4">
      <c r="A48" s="15"/>
      <c r="C48" s="2" t="str">
        <f>$C$2</f>
        <v>Alior Bank S.A.</v>
      </c>
    </row>
    <row r="49" spans="1:6" x14ac:dyDescent="0.25">
      <c r="B49" s="124" t="s">
        <v>109</v>
      </c>
      <c r="C49" s="13" t="s">
        <v>77</v>
      </c>
    </row>
    <row r="50" spans="1:6" ht="15.75" thickBot="1" x14ac:dyDescent="0.3"/>
    <row r="51" spans="1:6" ht="35.25" customHeight="1" x14ac:dyDescent="0.25">
      <c r="C51" s="319" t="s">
        <v>2</v>
      </c>
      <c r="D51" s="29"/>
      <c r="E51" s="29" t="s">
        <v>3</v>
      </c>
      <c r="F51" s="29" t="s">
        <v>4</v>
      </c>
    </row>
    <row r="52" spans="1:6" ht="15.75" thickBot="1" x14ac:dyDescent="0.3">
      <c r="C52" s="320"/>
      <c r="D52" s="30"/>
      <c r="E52" s="321" t="s">
        <v>9</v>
      </c>
      <c r="F52" s="321"/>
    </row>
    <row r="53" spans="1:6" x14ac:dyDescent="0.25">
      <c r="C53" s="31">
        <v>44064</v>
      </c>
      <c r="D53" s="32" t="s">
        <v>6</v>
      </c>
      <c r="E53" s="33"/>
      <c r="F53" s="34"/>
    </row>
    <row r="54" spans="1:6" x14ac:dyDescent="0.25">
      <c r="C54" s="35">
        <v>44067</v>
      </c>
      <c r="D54" s="36"/>
      <c r="E54" s="37">
        <v>1</v>
      </c>
      <c r="F54" s="38"/>
    </row>
    <row r="55" spans="1:6" x14ac:dyDescent="0.25">
      <c r="C55" s="41">
        <v>44090</v>
      </c>
      <c r="D55" s="40"/>
      <c r="E55" s="37"/>
      <c r="F55" s="88">
        <v>17</v>
      </c>
    </row>
    <row r="56" spans="1:6" x14ac:dyDescent="0.25">
      <c r="C56" s="41">
        <v>44095</v>
      </c>
      <c r="D56" s="39" t="s">
        <v>20</v>
      </c>
      <c r="E56" s="37">
        <v>3</v>
      </c>
      <c r="F56" s="88"/>
    </row>
    <row r="57" spans="1:6" x14ac:dyDescent="0.25">
      <c r="C57" s="9" t="s">
        <v>8</v>
      </c>
      <c r="D57" s="9"/>
      <c r="E57" s="126">
        <v>4</v>
      </c>
      <c r="F57" s="126">
        <v>17</v>
      </c>
    </row>
    <row r="59" spans="1:6" ht="39" customHeight="1" x14ac:dyDescent="0.25">
      <c r="A59" s="19"/>
      <c r="B59" s="19"/>
      <c r="C59" s="4"/>
      <c r="D59" s="4"/>
      <c r="E59" s="4"/>
      <c r="F59" s="4"/>
    </row>
    <row r="60" spans="1:6" ht="26.25" x14ac:dyDescent="0.4">
      <c r="A60" s="15"/>
      <c r="C60" s="2" t="str">
        <f>$C$2</f>
        <v>Alior Bank S.A.</v>
      </c>
    </row>
    <row r="61" spans="1:6" x14ac:dyDescent="0.25">
      <c r="B61" s="124" t="s">
        <v>109</v>
      </c>
      <c r="C61" s="13" t="s">
        <v>28</v>
      </c>
    </row>
    <row r="62" spans="1:6" ht="15.75" thickBot="1" x14ac:dyDescent="0.3"/>
    <row r="63" spans="1:6" ht="35.25" customHeight="1" x14ac:dyDescent="0.25">
      <c r="C63" s="319" t="s">
        <v>2</v>
      </c>
      <c r="D63" s="29"/>
      <c r="E63" s="29" t="s">
        <v>3</v>
      </c>
      <c r="F63" s="29" t="s">
        <v>4</v>
      </c>
    </row>
    <row r="64" spans="1:6" ht="15.75" thickBot="1" x14ac:dyDescent="0.3">
      <c r="C64" s="320"/>
      <c r="D64" s="30"/>
      <c r="E64" s="321" t="s">
        <v>9</v>
      </c>
      <c r="F64" s="321"/>
    </row>
    <row r="65" spans="1:6" x14ac:dyDescent="0.25">
      <c r="C65" s="31">
        <v>44141</v>
      </c>
      <c r="D65" s="32" t="s">
        <v>6</v>
      </c>
      <c r="E65" s="33"/>
      <c r="F65" s="34"/>
    </row>
    <row r="66" spans="1:6" x14ac:dyDescent="0.25">
      <c r="C66" s="35">
        <v>44148</v>
      </c>
      <c r="D66" s="36"/>
      <c r="E66" s="37">
        <v>4</v>
      </c>
      <c r="F66" s="38"/>
    </row>
    <row r="67" spans="1:6" x14ac:dyDescent="0.25">
      <c r="C67" s="35">
        <v>44161</v>
      </c>
      <c r="D67" s="36"/>
      <c r="E67" s="37"/>
      <c r="F67" s="38">
        <v>13</v>
      </c>
    </row>
    <row r="68" spans="1:6" x14ac:dyDescent="0.25">
      <c r="C68" s="41">
        <v>44167</v>
      </c>
      <c r="D68" s="40" t="s">
        <v>20</v>
      </c>
      <c r="E68" s="37">
        <v>4</v>
      </c>
      <c r="F68" s="38"/>
    </row>
    <row r="69" spans="1:6" x14ac:dyDescent="0.25">
      <c r="C69" s="9" t="s">
        <v>8</v>
      </c>
      <c r="D69" s="9"/>
      <c r="E69" s="126">
        <v>8</v>
      </c>
      <c r="F69" s="126">
        <v>13</v>
      </c>
    </row>
    <row r="72" spans="1:6" ht="39" customHeight="1" x14ac:dyDescent="0.25">
      <c r="A72" s="19"/>
      <c r="B72" s="19"/>
      <c r="C72" s="4"/>
      <c r="D72" s="4"/>
      <c r="E72" s="4"/>
      <c r="F72" s="4"/>
    </row>
    <row r="73" spans="1:6" ht="26.25" x14ac:dyDescent="0.4">
      <c r="A73" s="15"/>
      <c r="C73" s="2" t="str">
        <f>$C$2</f>
        <v>Alior Bank S.A.</v>
      </c>
    </row>
    <row r="74" spans="1:6" x14ac:dyDescent="0.25">
      <c r="B74" s="124" t="s">
        <v>109</v>
      </c>
      <c r="C74" s="13" t="s">
        <v>29</v>
      </c>
    </row>
    <row r="75" spans="1:6" ht="15.75" thickBot="1" x14ac:dyDescent="0.3"/>
    <row r="76" spans="1:6" ht="35.25" customHeight="1" x14ac:dyDescent="0.25">
      <c r="C76" s="319" t="s">
        <v>2</v>
      </c>
      <c r="D76" s="29"/>
      <c r="E76" s="29" t="s">
        <v>3</v>
      </c>
      <c r="F76" s="29" t="s">
        <v>4</v>
      </c>
    </row>
    <row r="77" spans="1:6" ht="15.75" thickBot="1" x14ac:dyDescent="0.3">
      <c r="C77" s="320"/>
      <c r="D77" s="30"/>
      <c r="E77" s="321" t="s">
        <v>9</v>
      </c>
      <c r="F77" s="321"/>
    </row>
    <row r="78" spans="1:6" x14ac:dyDescent="0.25">
      <c r="C78" s="31">
        <v>44188</v>
      </c>
      <c r="D78" s="32" t="s">
        <v>6</v>
      </c>
      <c r="E78" s="37"/>
      <c r="F78" s="34"/>
    </row>
    <row r="79" spans="1:6" x14ac:dyDescent="0.25">
      <c r="C79" s="119">
        <v>44195</v>
      </c>
      <c r="D79" s="68"/>
      <c r="E79" s="37">
        <v>4</v>
      </c>
      <c r="F79" s="120"/>
    </row>
    <row r="80" spans="1:6" x14ac:dyDescent="0.25">
      <c r="C80" s="35">
        <v>44204</v>
      </c>
      <c r="D80" s="36"/>
      <c r="E80" s="37"/>
      <c r="F80" s="38">
        <v>5</v>
      </c>
    </row>
    <row r="81" spans="2:6" x14ac:dyDescent="0.25">
      <c r="C81" s="41">
        <v>44208</v>
      </c>
      <c r="D81" s="40" t="s">
        <v>20</v>
      </c>
      <c r="E81" s="37">
        <v>2</v>
      </c>
      <c r="F81" s="38"/>
    </row>
    <row r="82" spans="2:6" x14ac:dyDescent="0.25">
      <c r="C82" s="9" t="s">
        <v>8</v>
      </c>
      <c r="D82" s="9"/>
      <c r="E82" s="126">
        <v>6</v>
      </c>
      <c r="F82" s="126">
        <v>5</v>
      </c>
    </row>
    <row r="85" spans="2:6" x14ac:dyDescent="0.25">
      <c r="C85" s="4"/>
      <c r="D85" s="4"/>
      <c r="E85" s="4"/>
      <c r="F85" s="4"/>
    </row>
    <row r="86" spans="2:6" ht="21" x14ac:dyDescent="0.35">
      <c r="C86" s="2" t="str">
        <f>$C$2</f>
        <v>Alior Bank S.A.</v>
      </c>
    </row>
    <row r="87" spans="2:6" x14ac:dyDescent="0.25">
      <c r="B87" s="124" t="s">
        <v>109</v>
      </c>
      <c r="C87" s="13" t="s">
        <v>123</v>
      </c>
    </row>
    <row r="88" spans="2:6" ht="15.75" thickBot="1" x14ac:dyDescent="0.3"/>
    <row r="89" spans="2:6" ht="30" x14ac:dyDescent="0.25">
      <c r="C89" s="319" t="s">
        <v>2</v>
      </c>
      <c r="D89" s="29"/>
      <c r="E89" s="29" t="s">
        <v>3</v>
      </c>
      <c r="F89" s="29" t="s">
        <v>4</v>
      </c>
    </row>
    <row r="90" spans="2:6" ht="15.75" thickBot="1" x14ac:dyDescent="0.3">
      <c r="C90" s="320"/>
      <c r="D90" s="30"/>
      <c r="E90" s="321" t="s">
        <v>9</v>
      </c>
      <c r="F90" s="321"/>
    </row>
    <row r="91" spans="2:6" x14ac:dyDescent="0.25">
      <c r="C91" s="31">
        <v>44260</v>
      </c>
      <c r="D91" s="32" t="s">
        <v>6</v>
      </c>
      <c r="E91" s="37"/>
      <c r="F91" s="34"/>
    </row>
    <row r="92" spans="2:6" x14ac:dyDescent="0.25">
      <c r="C92" s="119">
        <v>44264</v>
      </c>
      <c r="D92" s="68"/>
      <c r="E92" s="37">
        <v>2</v>
      </c>
      <c r="F92" s="37"/>
    </row>
    <row r="93" spans="2:6" x14ac:dyDescent="0.25">
      <c r="C93" s="35">
        <v>44266</v>
      </c>
      <c r="D93" s="36"/>
      <c r="E93" s="37"/>
      <c r="F93" s="37">
        <v>2</v>
      </c>
    </row>
    <row r="94" spans="2:6" x14ac:dyDescent="0.25">
      <c r="C94" s="41">
        <v>44267</v>
      </c>
      <c r="D94" s="40" t="s">
        <v>20</v>
      </c>
      <c r="E94" s="37">
        <v>1</v>
      </c>
      <c r="F94" s="37"/>
    </row>
    <row r="95" spans="2:6" x14ac:dyDescent="0.25">
      <c r="C95" s="9" t="s">
        <v>8</v>
      </c>
      <c r="D95" s="9"/>
      <c r="E95" s="126">
        <v>3</v>
      </c>
      <c r="F95" s="126">
        <v>2</v>
      </c>
    </row>
    <row r="99" spans="2:6" ht="21" x14ac:dyDescent="0.35">
      <c r="C99" s="2" t="str">
        <f>$C$2</f>
        <v>Alior Bank S.A.</v>
      </c>
    </row>
    <row r="100" spans="2:6" x14ac:dyDescent="0.25">
      <c r="B100" s="124" t="s">
        <v>109</v>
      </c>
      <c r="C100" s="13" t="s">
        <v>133</v>
      </c>
    </row>
    <row r="101" spans="2:6" ht="15.75" thickBot="1" x14ac:dyDescent="0.3"/>
    <row r="102" spans="2:6" ht="30" x14ac:dyDescent="0.25">
      <c r="C102" s="319" t="s">
        <v>2</v>
      </c>
      <c r="D102" s="29"/>
      <c r="E102" s="29" t="s">
        <v>3</v>
      </c>
      <c r="F102" s="29" t="s">
        <v>4</v>
      </c>
    </row>
    <row r="103" spans="2:6" ht="15.75" thickBot="1" x14ac:dyDescent="0.3">
      <c r="C103" s="320"/>
      <c r="D103" s="30"/>
      <c r="E103" s="321" t="s">
        <v>9</v>
      </c>
      <c r="F103" s="321"/>
    </row>
    <row r="104" spans="2:6" x14ac:dyDescent="0.25">
      <c r="C104" s="31">
        <v>44298</v>
      </c>
      <c r="D104" s="32" t="s">
        <v>6</v>
      </c>
      <c r="E104" s="37"/>
      <c r="F104" s="34"/>
    </row>
    <row r="105" spans="2:6" x14ac:dyDescent="0.25">
      <c r="C105" s="119">
        <v>44300</v>
      </c>
      <c r="D105" s="68"/>
      <c r="E105" s="37">
        <v>2</v>
      </c>
      <c r="F105" s="37"/>
    </row>
    <row r="106" spans="2:6" x14ac:dyDescent="0.25">
      <c r="C106" s="35">
        <v>44302</v>
      </c>
      <c r="D106" s="36"/>
      <c r="E106" s="37"/>
      <c r="F106" s="37">
        <v>2</v>
      </c>
    </row>
    <row r="107" spans="2:6" x14ac:dyDescent="0.25">
      <c r="C107" s="41">
        <v>44307</v>
      </c>
      <c r="D107" s="40" t="s">
        <v>20</v>
      </c>
      <c r="E107" s="37">
        <v>3</v>
      </c>
      <c r="F107" s="37"/>
    </row>
    <row r="108" spans="2:6" x14ac:dyDescent="0.25">
      <c r="C108" s="9" t="s">
        <v>8</v>
      </c>
      <c r="D108" s="9"/>
      <c r="E108" s="126">
        <v>5</v>
      </c>
      <c r="F108" s="126">
        <v>2</v>
      </c>
    </row>
  </sheetData>
  <mergeCells count="14">
    <mergeCell ref="C102:C103"/>
    <mergeCell ref="E103:F103"/>
    <mergeCell ref="C89:C90"/>
    <mergeCell ref="E90:F90"/>
    <mergeCell ref="C63:C64"/>
    <mergeCell ref="E64:F64"/>
    <mergeCell ref="C76:C77"/>
    <mergeCell ref="E77:F77"/>
    <mergeCell ref="C6:C7"/>
    <mergeCell ref="E7:F7"/>
    <mergeCell ref="C38:C39"/>
    <mergeCell ref="E39:F39"/>
    <mergeCell ref="C51:C52"/>
    <mergeCell ref="E52:F52"/>
  </mergeCells>
  <conditionalFormatting sqref="C1:C84 C96:C98 C109:C1048576">
    <cfRule type="top10" dxfId="22" priority="5" rank="1"/>
  </conditionalFormatting>
  <conditionalFormatting sqref="C85:C95">
    <cfRule type="top10" dxfId="21" priority="4" rank="1"/>
  </conditionalFormatting>
  <conditionalFormatting sqref="C99:C108">
    <cfRule type="top10" dxfId="20" priority="2" rank="1"/>
  </conditionalFormatting>
  <conditionalFormatting sqref="D1">
    <cfRule type="top10" dxfId="19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B700-000000000000}">
          <x14:formula1>
            <xm:f>Zdarzenia!$A$2:$A$4</xm:f>
          </x14:formula1>
          <xm:sqref>D2:D44 D46:D1048576</xm:sqref>
        </x14:dataValidation>
        <x14:dataValidation type="list" allowBlank="1" showInputMessage="1" showErrorMessage="1" xr:uid="{00000000-0002-0000-B700-000001000000}">
          <x14:formula1>
            <xm:f>Zdarzenia!$A$2:$A$7</xm:f>
          </x14:formula1>
          <xm:sqref>D45</xm:sqref>
        </x14:dataValidation>
        <x14:dataValidation type="list" allowBlank="1" showInputMessage="1" showErrorMessage="1" xr:uid="{00000000-0002-0000-B700-000002000000}">
          <x14:formula1>
            <xm:f>Zdarzenia!$A$13:$A$17</xm:f>
          </x14:formula1>
          <xm:sqref>B3 B36 B49 B61 B74 B87 B100</xm:sqref>
        </x14:dataValidation>
      </x14:dataValidations>
    </ext>
  </extLst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800-000000000000}">
  <sheetPr codeName="Arkusz10"/>
  <dimension ref="A1:I29"/>
  <sheetViews>
    <sheetView topLeftCell="B1" zoomScale="85" zoomScaleNormal="85" zoomScaleSheetLayoutView="160" workbookViewId="0">
      <selection activeCell="F14" sqref="F14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6" ht="39" customHeight="1" x14ac:dyDescent="0.25"/>
    <row r="2" spans="1:6" ht="26.25" x14ac:dyDescent="0.4">
      <c r="A2" s="15" t="s">
        <v>24</v>
      </c>
      <c r="C2" s="2" t="s">
        <v>37</v>
      </c>
      <c r="D2" s="2"/>
      <c r="F2" s="3"/>
    </row>
    <row r="3" spans="1:6" x14ac:dyDescent="0.25">
      <c r="B3" s="124" t="s">
        <v>109</v>
      </c>
      <c r="C3" s="13" t="s">
        <v>38</v>
      </c>
      <c r="D3" s="4"/>
    </row>
    <row r="4" spans="1:6" x14ac:dyDescent="0.25">
      <c r="A4" s="19"/>
      <c r="B4" s="19"/>
      <c r="C4" s="4"/>
      <c r="D4" s="4"/>
    </row>
    <row r="5" spans="1:6" ht="15.75" thickBot="1" x14ac:dyDescent="0.3">
      <c r="A5" s="20"/>
      <c r="B5" s="19"/>
      <c r="C5" s="4"/>
      <c r="D5" s="4"/>
      <c r="E5" s="4"/>
      <c r="F5" s="4"/>
    </row>
    <row r="6" spans="1:6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19"/>
      <c r="B7" s="19"/>
      <c r="C7" s="320"/>
      <c r="D7" s="30"/>
      <c r="E7" s="321" t="s">
        <v>9</v>
      </c>
      <c r="F7" s="321"/>
    </row>
    <row r="8" spans="1:6" x14ac:dyDescent="0.25">
      <c r="A8" s="22" t="s">
        <v>5</v>
      </c>
      <c r="B8" s="19"/>
      <c r="C8" s="47">
        <v>43679</v>
      </c>
      <c r="D8" s="25" t="s">
        <v>6</v>
      </c>
      <c r="E8" s="26"/>
      <c r="F8" s="48"/>
    </row>
    <row r="9" spans="1:6" x14ac:dyDescent="0.25">
      <c r="A9" s="19"/>
      <c r="B9" s="19" t="s">
        <v>7</v>
      </c>
      <c r="C9" s="35">
        <v>43710</v>
      </c>
      <c r="D9" s="36"/>
      <c r="E9" s="37">
        <v>20</v>
      </c>
      <c r="F9" s="38"/>
    </row>
    <row r="10" spans="1:6" x14ac:dyDescent="0.25">
      <c r="A10" s="22"/>
      <c r="B10" s="19"/>
      <c r="C10" s="35">
        <v>43725</v>
      </c>
      <c r="D10" s="39"/>
      <c r="E10" s="37"/>
      <c r="F10" s="37">
        <v>11</v>
      </c>
    </row>
    <row r="11" spans="1:6" x14ac:dyDescent="0.25">
      <c r="A11" s="22"/>
      <c r="B11" s="19"/>
      <c r="C11" s="35">
        <v>43739</v>
      </c>
      <c r="D11" s="39"/>
      <c r="E11" s="37">
        <v>10</v>
      </c>
      <c r="F11" s="37"/>
    </row>
    <row r="12" spans="1:6" x14ac:dyDescent="0.25">
      <c r="A12" s="22"/>
      <c r="B12" s="19"/>
      <c r="C12" s="35">
        <v>43753</v>
      </c>
      <c r="D12" s="39"/>
      <c r="E12" s="37"/>
      <c r="F12" s="37">
        <v>10</v>
      </c>
    </row>
    <row r="13" spans="1:6" x14ac:dyDescent="0.25">
      <c r="A13" s="22"/>
      <c r="B13" s="19"/>
      <c r="C13" s="35">
        <v>43767</v>
      </c>
      <c r="D13" s="39"/>
      <c r="E13" s="37">
        <v>10</v>
      </c>
      <c r="F13" s="37"/>
    </row>
    <row r="14" spans="1:6" x14ac:dyDescent="0.25">
      <c r="A14" s="22"/>
      <c r="B14" s="19"/>
      <c r="C14" s="35">
        <v>43791</v>
      </c>
      <c r="D14" s="39"/>
      <c r="E14" s="37"/>
      <c r="F14" s="37">
        <v>16</v>
      </c>
    </row>
    <row r="15" spans="1:6" x14ac:dyDescent="0.25">
      <c r="A15" s="22"/>
      <c r="B15" s="19"/>
      <c r="C15" s="35">
        <v>43805</v>
      </c>
      <c r="D15" s="39"/>
      <c r="E15" s="37">
        <v>10</v>
      </c>
      <c r="F15" s="37"/>
    </row>
    <row r="16" spans="1:6" x14ac:dyDescent="0.25">
      <c r="A16" s="22"/>
      <c r="B16" s="19"/>
      <c r="C16" s="35">
        <v>43818</v>
      </c>
      <c r="D16" s="39"/>
      <c r="E16" s="37"/>
      <c r="F16" s="37">
        <v>9</v>
      </c>
    </row>
    <row r="17" spans="1:9" x14ac:dyDescent="0.25">
      <c r="A17" s="22"/>
      <c r="B17" s="19"/>
      <c r="C17" s="35">
        <v>43838</v>
      </c>
      <c r="D17" s="39"/>
      <c r="E17" s="37">
        <v>10</v>
      </c>
      <c r="F17" s="37"/>
    </row>
    <row r="18" spans="1:9" x14ac:dyDescent="0.25">
      <c r="A18" s="22"/>
      <c r="B18" s="19"/>
      <c r="C18" s="35">
        <v>43851</v>
      </c>
      <c r="D18" s="39"/>
      <c r="E18" s="37"/>
      <c r="F18" s="37">
        <v>9</v>
      </c>
    </row>
    <row r="19" spans="1:9" x14ac:dyDescent="0.25">
      <c r="A19" s="19"/>
      <c r="B19" s="19"/>
      <c r="C19" s="35">
        <v>43865</v>
      </c>
      <c r="D19" s="40"/>
      <c r="E19" s="37">
        <v>10</v>
      </c>
      <c r="F19" s="37"/>
    </row>
    <row r="20" spans="1:9" x14ac:dyDescent="0.25">
      <c r="A20" s="22"/>
      <c r="B20" s="19"/>
      <c r="C20" s="35">
        <v>43872</v>
      </c>
      <c r="D20" s="40"/>
      <c r="E20" s="37"/>
      <c r="F20" s="37">
        <v>5</v>
      </c>
    </row>
    <row r="21" spans="1:9" x14ac:dyDescent="0.25">
      <c r="A21" s="19"/>
      <c r="B21" s="19"/>
      <c r="C21" s="35">
        <v>43875</v>
      </c>
      <c r="D21" s="40"/>
      <c r="E21" s="37">
        <v>3</v>
      </c>
      <c r="F21" s="37"/>
    </row>
    <row r="22" spans="1:9" x14ac:dyDescent="0.25">
      <c r="A22" s="22"/>
      <c r="B22" s="19"/>
      <c r="C22" s="41">
        <v>43879</v>
      </c>
      <c r="D22" s="40"/>
      <c r="E22" s="37"/>
      <c r="F22" s="37">
        <v>2</v>
      </c>
      <c r="I22" s="18"/>
    </row>
    <row r="23" spans="1:9" x14ac:dyDescent="0.25">
      <c r="A23" s="22"/>
      <c r="B23" s="19"/>
      <c r="C23" s="41">
        <v>43881</v>
      </c>
      <c r="D23" s="40"/>
      <c r="E23" s="37">
        <v>2</v>
      </c>
      <c r="F23" s="37"/>
    </row>
    <row r="24" spans="1:9" x14ac:dyDescent="0.25">
      <c r="A24" s="22"/>
      <c r="B24" s="19"/>
      <c r="C24" s="41">
        <v>43887</v>
      </c>
      <c r="D24" s="40"/>
      <c r="E24" s="37"/>
      <c r="F24" s="37">
        <v>4</v>
      </c>
    </row>
    <row r="25" spans="1:9" ht="15.75" thickBot="1" x14ac:dyDescent="0.3">
      <c r="A25" s="19"/>
      <c r="B25" s="23"/>
      <c r="C25" s="54">
        <v>43889</v>
      </c>
      <c r="D25" s="55" t="s">
        <v>20</v>
      </c>
      <c r="E25" s="56">
        <v>2</v>
      </c>
      <c r="F25" s="56"/>
    </row>
    <row r="26" spans="1:9" x14ac:dyDescent="0.25">
      <c r="A26" s="19"/>
      <c r="B26" s="19"/>
      <c r="D26" s="6"/>
    </row>
    <row r="27" spans="1:9" x14ac:dyDescent="0.25">
      <c r="A27" s="19"/>
      <c r="B27" s="19"/>
      <c r="C27" s="9" t="s">
        <v>8</v>
      </c>
      <c r="D27" s="9"/>
      <c r="E27" s="9">
        <v>77</v>
      </c>
      <c r="F27" s="9">
        <v>66</v>
      </c>
    </row>
    <row r="28" spans="1:9" x14ac:dyDescent="0.25">
      <c r="C28" s="7"/>
      <c r="D28" s="7"/>
      <c r="E28" s="8"/>
      <c r="F28" s="8"/>
    </row>
    <row r="29" spans="1:9" x14ac:dyDescent="0.25">
      <c r="A29" s="17"/>
      <c r="B29" s="17"/>
      <c r="C29" s="5"/>
      <c r="D29" s="5"/>
      <c r="E29" s="5"/>
      <c r="F29" s="5"/>
    </row>
  </sheetData>
  <mergeCells count="2">
    <mergeCell ref="C6:C7"/>
    <mergeCell ref="E7:F7"/>
  </mergeCells>
  <conditionalFormatting sqref="C1:C1048576">
    <cfRule type="top10" dxfId="18" priority="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B800-000000000000}">
          <x14:formula1>
            <xm:f>Zdarzenia!$A$2:$A$4</xm:f>
          </x14:formula1>
          <xm:sqref>D1:D1048576</xm:sqref>
        </x14:dataValidation>
        <x14:dataValidation type="list" allowBlank="1" showInputMessage="1" showErrorMessage="1" xr:uid="{00000000-0002-0000-B800-000001000000}">
          <x14:formula1>
            <xm:f>Zdarzenia!$A$13:$A$17</xm:f>
          </x14:formula1>
          <xm:sqref>B3</xm:sqref>
        </x14:dataValidation>
      </x14:dataValidations>
    </ext>
  </extLst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900-000000000000}">
  <sheetPr codeName="Arkusz110"/>
  <dimension ref="A1:I63"/>
  <sheetViews>
    <sheetView zoomScale="85" zoomScaleNormal="85" zoomScaleSheetLayoutView="160" workbookViewId="0">
      <selection activeCell="H62" sqref="H6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276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277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44712</v>
      </c>
      <c r="D8" s="32" t="s">
        <v>6</v>
      </c>
      <c r="E8" s="33"/>
      <c r="F8" s="34"/>
    </row>
    <row r="9" spans="1:9" x14ac:dyDescent="0.25">
      <c r="A9" s="4"/>
      <c r="B9" s="4"/>
      <c r="C9" s="46">
        <v>44725</v>
      </c>
      <c r="D9" s="36"/>
      <c r="E9" s="37">
        <v>9</v>
      </c>
      <c r="F9" s="38"/>
    </row>
    <row r="10" spans="1:9" x14ac:dyDescent="0.25">
      <c r="A10" s="4"/>
      <c r="B10" s="4"/>
      <c r="C10" s="35">
        <v>44737</v>
      </c>
      <c r="D10" s="39"/>
      <c r="E10" s="38"/>
      <c r="F10" s="37">
        <v>8</v>
      </c>
    </row>
    <row r="11" spans="1:9" x14ac:dyDescent="0.25">
      <c r="A11" s="4"/>
      <c r="B11" s="4"/>
      <c r="C11" s="35">
        <v>44750</v>
      </c>
      <c r="D11" s="40"/>
      <c r="E11" s="37">
        <v>10</v>
      </c>
      <c r="F11" s="38"/>
    </row>
    <row r="12" spans="1:9" x14ac:dyDescent="0.25">
      <c r="A12" s="129"/>
      <c r="B12" s="4"/>
      <c r="C12" s="35">
        <v>44767</v>
      </c>
      <c r="D12" s="40"/>
      <c r="E12" s="38"/>
      <c r="F12" s="37">
        <v>11</v>
      </c>
    </row>
    <row r="13" spans="1:9" x14ac:dyDescent="0.25">
      <c r="A13" s="4"/>
      <c r="B13" s="4"/>
      <c r="C13" s="35">
        <v>44776</v>
      </c>
      <c r="D13" s="40"/>
      <c r="E13" s="37">
        <v>7</v>
      </c>
      <c r="F13" s="38"/>
    </row>
    <row r="14" spans="1:9" x14ac:dyDescent="0.25">
      <c r="A14" s="129"/>
      <c r="B14" s="4"/>
      <c r="C14" s="41">
        <v>44790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44797</v>
      </c>
      <c r="D15" s="40" t="s">
        <v>20</v>
      </c>
      <c r="E15" s="38">
        <v>5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62">
        <f>SUM(E8:E20)</f>
        <v>31</v>
      </c>
      <c r="F21" s="62">
        <f>SUM(F8:F20)</f>
        <v>28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6" spans="1:6" ht="26.25" x14ac:dyDescent="0.4">
      <c r="A26" s="127" t="s">
        <v>23</v>
      </c>
      <c r="C26" s="2" t="str">
        <f>$C$2</f>
        <v>Ipopema Ekologii i Innowacji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0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44839</v>
      </c>
      <c r="D31" s="32" t="s">
        <v>6</v>
      </c>
      <c r="E31" s="33"/>
      <c r="F31" s="34"/>
    </row>
    <row r="32" spans="1:6" x14ac:dyDescent="0.25">
      <c r="C32" s="35">
        <v>44845</v>
      </c>
      <c r="D32" s="36"/>
      <c r="E32" s="37">
        <v>4</v>
      </c>
      <c r="F32" s="38"/>
    </row>
    <row r="33" spans="1:6" x14ac:dyDescent="0.25">
      <c r="C33" s="35">
        <v>44847</v>
      </c>
      <c r="D33" s="36"/>
      <c r="E33" s="37"/>
      <c r="F33" s="38">
        <v>2</v>
      </c>
    </row>
    <row r="34" spans="1:6" x14ac:dyDescent="0.25">
      <c r="C34" s="41">
        <v>44851</v>
      </c>
      <c r="D34" s="40"/>
      <c r="E34" s="38">
        <v>2</v>
      </c>
      <c r="F34" s="37"/>
    </row>
    <row r="35" spans="1:6" x14ac:dyDescent="0.25">
      <c r="C35" s="24"/>
      <c r="D35" s="25"/>
      <c r="E35" s="26"/>
      <c r="F35" s="26"/>
    </row>
    <row r="36" spans="1:6" x14ac:dyDescent="0.25">
      <c r="C36" s="9" t="s">
        <v>8</v>
      </c>
      <c r="D36" s="9"/>
      <c r="E36" s="62">
        <f>SUM(E31:E35)</f>
        <v>6</v>
      </c>
      <c r="F36" s="62">
        <f>SUM(F31:F35)</f>
        <v>2</v>
      </c>
    </row>
    <row r="39" spans="1:6" ht="21" x14ac:dyDescent="0.35">
      <c r="C39" s="2" t="s">
        <v>328</v>
      </c>
      <c r="D39" s="2"/>
      <c r="F39" s="3"/>
    </row>
    <row r="40" spans="1:6" ht="26.25" x14ac:dyDescent="0.4">
      <c r="A40" s="127" t="s">
        <v>27</v>
      </c>
      <c r="B40" s="124" t="s">
        <v>109</v>
      </c>
      <c r="C40" s="13" t="s">
        <v>27</v>
      </c>
      <c r="D40" s="4"/>
    </row>
    <row r="41" spans="1:6" x14ac:dyDescent="0.25">
      <c r="A41" s="4"/>
      <c r="B41" s="4"/>
      <c r="C41" s="4"/>
      <c r="D41" s="4"/>
    </row>
    <row r="42" spans="1:6" ht="15.75" thickBot="1" x14ac:dyDescent="0.3">
      <c r="A42" s="4"/>
      <c r="B42" s="4"/>
      <c r="C42" s="4"/>
      <c r="D42" s="4"/>
      <c r="E42" s="4"/>
      <c r="F42" s="4"/>
    </row>
    <row r="43" spans="1:6" ht="30" x14ac:dyDescent="0.25">
      <c r="A43" s="4"/>
      <c r="B43" s="128"/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A44" s="4"/>
      <c r="B44" s="4"/>
      <c r="C44" s="320"/>
      <c r="D44" s="30"/>
      <c r="E44" s="321" t="s">
        <v>9</v>
      </c>
      <c r="F44" s="321"/>
    </row>
    <row r="45" spans="1:6" x14ac:dyDescent="0.25">
      <c r="A45" s="4"/>
      <c r="B45" s="4"/>
      <c r="C45" s="31">
        <v>44658</v>
      </c>
      <c r="D45" s="32" t="s">
        <v>6</v>
      </c>
      <c r="E45" s="33"/>
      <c r="F45" s="34"/>
    </row>
    <row r="46" spans="1:6" x14ac:dyDescent="0.25">
      <c r="A46" s="4"/>
      <c r="B46" s="4"/>
      <c r="C46" s="46">
        <v>44663</v>
      </c>
      <c r="D46" s="36" t="s">
        <v>88</v>
      </c>
      <c r="E46" s="37"/>
      <c r="F46" s="38">
        <v>2</v>
      </c>
    </row>
    <row r="47" spans="1:6" x14ac:dyDescent="0.25">
      <c r="A47" s="4"/>
      <c r="B47" s="4"/>
      <c r="C47" s="35">
        <v>45033</v>
      </c>
      <c r="D47" s="39" t="s">
        <v>20</v>
      </c>
      <c r="E47" s="38">
        <v>3</v>
      </c>
      <c r="F47" s="37"/>
    </row>
    <row r="48" spans="1:6" x14ac:dyDescent="0.25">
      <c r="A48" s="4"/>
      <c r="B48" s="13"/>
      <c r="C48" s="41"/>
      <c r="D48" s="40"/>
      <c r="E48" s="38"/>
      <c r="F48" s="38"/>
    </row>
    <row r="49" spans="1:6" x14ac:dyDescent="0.25">
      <c r="A49" s="4"/>
      <c r="B49" s="4"/>
      <c r="C49" s="9" t="s">
        <v>8</v>
      </c>
      <c r="D49" s="9"/>
      <c r="E49" s="9">
        <f>SUM(E45:E48)</f>
        <v>3</v>
      </c>
      <c r="F49" s="9">
        <f>SUM(F45:F48)</f>
        <v>2</v>
      </c>
    </row>
    <row r="51" spans="1:6" ht="21" x14ac:dyDescent="0.35">
      <c r="C51" s="2" t="s">
        <v>328</v>
      </c>
      <c r="D51" s="2"/>
      <c r="F51" s="3"/>
    </row>
    <row r="52" spans="1:6" ht="26.25" x14ac:dyDescent="0.4">
      <c r="A52" s="127" t="s">
        <v>28</v>
      </c>
      <c r="B52" s="124" t="s">
        <v>109</v>
      </c>
      <c r="C52" s="13" t="s">
        <v>314</v>
      </c>
      <c r="D52" s="4"/>
    </row>
    <row r="53" spans="1:6" x14ac:dyDescent="0.25">
      <c r="A53" s="4"/>
      <c r="B53" s="4"/>
      <c r="C53" s="4"/>
      <c r="D53" s="4"/>
    </row>
    <row r="54" spans="1:6" ht="15.75" thickBot="1" x14ac:dyDescent="0.3">
      <c r="A54" s="4"/>
      <c r="B54" s="4"/>
      <c r="C54" s="4"/>
      <c r="D54" s="4"/>
      <c r="E54" s="4"/>
      <c r="F54" s="4"/>
    </row>
    <row r="55" spans="1:6" ht="30" x14ac:dyDescent="0.25">
      <c r="A55" s="4"/>
      <c r="B55" s="128"/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A56" s="4"/>
      <c r="B56" s="4"/>
      <c r="C56" s="320"/>
      <c r="D56" s="30"/>
      <c r="E56" s="321" t="s">
        <v>9</v>
      </c>
      <c r="F56" s="321"/>
    </row>
    <row r="57" spans="1:6" x14ac:dyDescent="0.25">
      <c r="A57" s="4"/>
      <c r="B57" s="4"/>
      <c r="C57" s="31">
        <v>44678</v>
      </c>
      <c r="D57" s="32" t="s">
        <v>6</v>
      </c>
      <c r="E57" s="33"/>
      <c r="F57" s="34"/>
    </row>
    <row r="58" spans="1:6" x14ac:dyDescent="0.25">
      <c r="A58" s="4"/>
      <c r="B58" s="4"/>
      <c r="C58" s="46">
        <v>44686</v>
      </c>
      <c r="D58" s="36"/>
      <c r="E58" s="37">
        <v>4</v>
      </c>
      <c r="F58" s="38"/>
    </row>
    <row r="59" spans="1:6" x14ac:dyDescent="0.25">
      <c r="A59" s="4"/>
      <c r="B59" s="4"/>
      <c r="C59" s="35">
        <v>45054</v>
      </c>
      <c r="D59" s="39"/>
      <c r="E59" s="38"/>
      <c r="F59" s="37">
        <v>1</v>
      </c>
    </row>
    <row r="60" spans="1:6" x14ac:dyDescent="0.25">
      <c r="A60" s="4"/>
      <c r="B60" s="4"/>
      <c r="C60" s="35">
        <v>45057</v>
      </c>
      <c r="D60" s="39"/>
      <c r="E60" s="38">
        <v>3</v>
      </c>
      <c r="F60" s="37"/>
    </row>
    <row r="61" spans="1:6" x14ac:dyDescent="0.25">
      <c r="A61" s="4"/>
      <c r="B61" s="4"/>
      <c r="C61" s="35">
        <v>45057</v>
      </c>
      <c r="D61" s="39"/>
      <c r="E61" s="38"/>
      <c r="F61" s="37">
        <v>0</v>
      </c>
    </row>
    <row r="62" spans="1:6" x14ac:dyDescent="0.25">
      <c r="A62" s="4"/>
      <c r="B62" s="13"/>
      <c r="C62" s="41">
        <v>45062</v>
      </c>
      <c r="D62" s="40"/>
      <c r="E62" s="38">
        <v>3</v>
      </c>
      <c r="F62" s="38"/>
    </row>
    <row r="63" spans="1:6" x14ac:dyDescent="0.25">
      <c r="A63" s="4"/>
      <c r="B63" s="4"/>
      <c r="C63" s="9" t="s">
        <v>8</v>
      </c>
      <c r="D63" s="9"/>
      <c r="E63" s="213">
        <f>SUM(E57:E62)</f>
        <v>10</v>
      </c>
      <c r="F63" s="213">
        <f>SUM(F57:F62)</f>
        <v>1</v>
      </c>
    </row>
  </sheetData>
  <mergeCells count="8">
    <mergeCell ref="C55:C56"/>
    <mergeCell ref="E56:F56"/>
    <mergeCell ref="C6:C7"/>
    <mergeCell ref="E7:F7"/>
    <mergeCell ref="C29:C30"/>
    <mergeCell ref="E30:F30"/>
    <mergeCell ref="C43:C44"/>
    <mergeCell ref="E44:F44"/>
  </mergeCells>
  <conditionalFormatting sqref="C37:C38 C1:C25 C50 C64:C1048576">
    <cfRule type="top10" dxfId="17" priority="10" rank="1"/>
  </conditionalFormatting>
  <conditionalFormatting sqref="C26:C36">
    <cfRule type="top10" dxfId="16" priority="7" rank="1"/>
  </conditionalFormatting>
  <conditionalFormatting sqref="D1">
    <cfRule type="top10" dxfId="15" priority="5" rank="1"/>
  </conditionalFormatting>
  <conditionalFormatting sqref="C39">
    <cfRule type="top10" dxfId="14" priority="3" rank="1"/>
  </conditionalFormatting>
  <conditionalFormatting sqref="C40:C49">
    <cfRule type="top10" dxfId="13" priority="4" rank="1"/>
  </conditionalFormatting>
  <conditionalFormatting sqref="C51">
    <cfRule type="top10" dxfId="12" priority="1" rank="1"/>
  </conditionalFormatting>
  <conditionalFormatting sqref="C52:C63">
    <cfRule type="top10" dxfId="11" priority="2" rank="1"/>
  </conditionalFormatting>
  <hyperlinks>
    <hyperlink ref="A1" location="'Spis treści'!A1" display="Spis treści" xr:uid="{00000000-0004-0000-B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B900-000000000000}">
          <x14:formula1>
            <xm:f>'C:\Users\fidop\Documents\[NIEPUBLIKOWANE Statystyka Wewnętrzna.xlsm]Zdarzenia'!#REF!</xm:f>
          </x14:formula1>
          <xm:sqref>E22:F22 D2:D25 D37:D38 D50 D64:D1048576</xm:sqref>
        </x14:dataValidation>
        <x14:dataValidation type="list" allowBlank="1" showInputMessage="1" showErrorMessage="1" xr:uid="{00000000-0002-0000-B900-000001000000}">
          <x14:formula1>
            <xm:f>'C:\Users\fidop\Documents\[NIEPUBLIKOWANE Statystyka Wewnętrzna.xlsm]Zdarzenia'!#REF!</xm:f>
          </x14:formula1>
          <xm:sqref>B3 B52 D51:D63 B40 D39:D49</xm:sqref>
        </x14:dataValidation>
        <x14:dataValidation type="list" allowBlank="1" showInputMessage="1" showErrorMessage="1" xr:uid="{00000000-0002-0000-B900-000002000000}">
          <x14:formula1>
            <xm:f>Zdarzenia!$A$13:$A$17</xm:f>
          </x14:formula1>
          <xm:sqref>B27</xm:sqref>
        </x14:dataValidation>
        <x14:dataValidation type="list" allowBlank="1" showInputMessage="1" showErrorMessage="1" xr:uid="{00000000-0002-0000-B900-000003000000}">
          <x14:formula1>
            <xm:f>Zdarzenia!$A$2:$A$7</xm:f>
          </x14:formula1>
          <xm:sqref>D26:D36</xm:sqref>
        </x14:dataValidation>
      </x14:dataValidations>
    </ext>
  </extLst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A00-000000000000}">
  <sheetPr codeName="Arkusz15"/>
  <dimension ref="A1:I60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A1" s="131" t="s">
        <v>111</v>
      </c>
      <c r="B1" s="19"/>
    </row>
    <row r="2" spans="1:9" ht="26.25" x14ac:dyDescent="0.4">
      <c r="A2" s="15" t="s">
        <v>24</v>
      </c>
      <c r="C2" s="2" t="s">
        <v>54</v>
      </c>
      <c r="D2" s="2"/>
      <c r="F2" s="3"/>
    </row>
    <row r="3" spans="1:9" x14ac:dyDescent="0.25">
      <c r="B3" s="124" t="s">
        <v>109</v>
      </c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2" t="s">
        <v>5</v>
      </c>
      <c r="B8" s="19"/>
      <c r="C8" s="31">
        <v>43566</v>
      </c>
      <c r="D8" s="32"/>
      <c r="E8" s="33"/>
      <c r="F8" s="34"/>
    </row>
    <row r="9" spans="1:9" x14ac:dyDescent="0.25">
      <c r="A9" s="19"/>
      <c r="B9" s="19" t="s">
        <v>7</v>
      </c>
      <c r="C9" s="35">
        <v>43595</v>
      </c>
      <c r="D9" s="36"/>
      <c r="E9" s="37">
        <v>18</v>
      </c>
      <c r="F9" s="38"/>
    </row>
    <row r="10" spans="1:9" x14ac:dyDescent="0.25">
      <c r="A10" s="28" t="s">
        <v>57</v>
      </c>
      <c r="B10" s="19"/>
      <c r="C10" s="35">
        <v>43628</v>
      </c>
      <c r="D10" s="39"/>
      <c r="E10" s="38"/>
      <c r="F10" s="37">
        <v>23</v>
      </c>
    </row>
    <row r="11" spans="1:9" x14ac:dyDescent="0.25">
      <c r="A11" s="19"/>
      <c r="B11" s="19" t="s">
        <v>45</v>
      </c>
      <c r="C11" s="35">
        <v>43650</v>
      </c>
      <c r="D11" s="40"/>
      <c r="E11" s="37">
        <v>15</v>
      </c>
      <c r="F11" s="38"/>
    </row>
    <row r="12" spans="1:9" x14ac:dyDescent="0.25">
      <c r="A12" s="28" t="s">
        <v>59</v>
      </c>
      <c r="B12" s="19"/>
      <c r="C12" s="35">
        <v>43662</v>
      </c>
      <c r="D12" s="40"/>
      <c r="E12" s="38"/>
      <c r="F12" s="37">
        <v>8</v>
      </c>
    </row>
    <row r="13" spans="1:9" x14ac:dyDescent="0.25">
      <c r="A13" s="19"/>
      <c r="B13" s="19" t="s">
        <v>47</v>
      </c>
      <c r="C13" s="35">
        <v>43677</v>
      </c>
      <c r="D13" s="40"/>
      <c r="E13" s="37">
        <v>11</v>
      </c>
      <c r="F13" s="38"/>
    </row>
    <row r="14" spans="1:9" x14ac:dyDescent="0.25">
      <c r="A14" s="28" t="s">
        <v>58</v>
      </c>
      <c r="B14" s="19"/>
      <c r="C14" s="41">
        <v>43691</v>
      </c>
      <c r="D14" s="40"/>
      <c r="E14" s="38"/>
      <c r="F14" s="37">
        <v>10</v>
      </c>
      <c r="I14" s="18"/>
    </row>
    <row r="15" spans="1:9" x14ac:dyDescent="0.25">
      <c r="A15" s="22"/>
      <c r="B15" s="19" t="s">
        <v>55</v>
      </c>
      <c r="C15" s="41">
        <v>43706</v>
      </c>
      <c r="D15" s="40"/>
      <c r="E15" s="37">
        <v>10</v>
      </c>
      <c r="F15" s="38"/>
    </row>
    <row r="16" spans="1:9" x14ac:dyDescent="0.25">
      <c r="A16" s="28" t="s">
        <v>60</v>
      </c>
      <c r="B16" s="19"/>
      <c r="C16" s="41">
        <v>43724</v>
      </c>
      <c r="D16" s="40"/>
      <c r="E16" s="38"/>
      <c r="F16" s="37">
        <v>12</v>
      </c>
    </row>
    <row r="17" spans="1:6" x14ac:dyDescent="0.25">
      <c r="A17" s="22"/>
      <c r="B17" s="19" t="s">
        <v>49</v>
      </c>
      <c r="C17" s="41">
        <v>43738</v>
      </c>
      <c r="D17" s="40"/>
      <c r="E17" s="37">
        <v>10</v>
      </c>
      <c r="F17" s="38"/>
    </row>
    <row r="18" spans="1:6" x14ac:dyDescent="0.25">
      <c r="A18" s="28" t="s">
        <v>61</v>
      </c>
      <c r="B18" s="19"/>
      <c r="C18" s="41">
        <v>43773</v>
      </c>
      <c r="D18" s="40"/>
      <c r="E18" s="38"/>
      <c r="F18" s="37">
        <v>24</v>
      </c>
    </row>
    <row r="19" spans="1:6" x14ac:dyDescent="0.25">
      <c r="A19" s="22"/>
      <c r="B19" s="19" t="s">
        <v>53</v>
      </c>
      <c r="C19" s="41">
        <v>43788</v>
      </c>
      <c r="D19" s="40"/>
      <c r="E19" s="37">
        <v>10</v>
      </c>
      <c r="F19" s="38"/>
    </row>
    <row r="20" spans="1:6" x14ac:dyDescent="0.25">
      <c r="A20" s="28" t="s">
        <v>62</v>
      </c>
      <c r="B20" s="19"/>
      <c r="C20" s="41">
        <v>43888</v>
      </c>
      <c r="D20" s="40"/>
      <c r="E20" s="38"/>
      <c r="F20" s="37">
        <v>68</v>
      </c>
    </row>
    <row r="21" spans="1:6" x14ac:dyDescent="0.25">
      <c r="A21" s="22"/>
      <c r="B21" s="19" t="s">
        <v>56</v>
      </c>
      <c r="C21" s="41">
        <v>43902</v>
      </c>
      <c r="D21" s="40"/>
      <c r="E21" s="37">
        <v>10</v>
      </c>
      <c r="F21" s="38"/>
    </row>
    <row r="22" spans="1:6" x14ac:dyDescent="0.25">
      <c r="A22" s="28" t="s">
        <v>115</v>
      </c>
      <c r="B22" s="19"/>
      <c r="C22" s="41">
        <v>44113</v>
      </c>
      <c r="D22" s="40"/>
      <c r="E22" s="38"/>
      <c r="F22" s="37">
        <v>148</v>
      </c>
    </row>
    <row r="23" spans="1:6" x14ac:dyDescent="0.25">
      <c r="A23" s="22"/>
      <c r="B23" s="19" t="s">
        <v>91</v>
      </c>
      <c r="C23" s="41">
        <v>44126</v>
      </c>
      <c r="D23" s="40"/>
      <c r="E23" s="37">
        <v>9</v>
      </c>
      <c r="F23" s="37"/>
    </row>
    <row r="24" spans="1:6" x14ac:dyDescent="0.25">
      <c r="A24" s="28" t="s">
        <v>116</v>
      </c>
      <c r="B24" s="19"/>
      <c r="C24" s="41">
        <v>44153</v>
      </c>
      <c r="D24" s="40"/>
      <c r="E24" s="38"/>
      <c r="F24" s="37">
        <v>18</v>
      </c>
    </row>
    <row r="25" spans="1:6" x14ac:dyDescent="0.25">
      <c r="A25" s="22"/>
      <c r="B25" s="19" t="s">
        <v>92</v>
      </c>
      <c r="C25" s="41">
        <v>44166</v>
      </c>
      <c r="D25" s="40"/>
      <c r="E25" s="37">
        <v>9</v>
      </c>
      <c r="F25" s="37"/>
    </row>
    <row r="26" spans="1:6" x14ac:dyDescent="0.25">
      <c r="A26" s="28" t="s">
        <v>117</v>
      </c>
      <c r="B26" s="19"/>
      <c r="C26" s="41">
        <v>44179</v>
      </c>
      <c r="D26" s="40"/>
      <c r="E26" s="38"/>
      <c r="F26" s="37">
        <v>9</v>
      </c>
    </row>
    <row r="27" spans="1:6" x14ac:dyDescent="0.25">
      <c r="A27" s="22"/>
      <c r="B27" s="19" t="s">
        <v>98</v>
      </c>
      <c r="C27" s="41">
        <v>44194</v>
      </c>
      <c r="D27" s="40"/>
      <c r="E27" s="37">
        <v>10</v>
      </c>
      <c r="F27" s="37"/>
    </row>
    <row r="28" spans="1:6" x14ac:dyDescent="0.25">
      <c r="A28" s="28" t="s">
        <v>118</v>
      </c>
      <c r="B28" s="19"/>
      <c r="C28" s="41">
        <v>44209</v>
      </c>
      <c r="D28" s="40"/>
      <c r="E28" s="38"/>
      <c r="F28" s="37">
        <v>9</v>
      </c>
    </row>
    <row r="29" spans="1:6" x14ac:dyDescent="0.25">
      <c r="A29" s="22"/>
      <c r="B29" s="19" t="s">
        <v>110</v>
      </c>
      <c r="C29" s="41">
        <v>44221</v>
      </c>
      <c r="D29" s="40"/>
      <c r="E29" s="37">
        <v>8</v>
      </c>
      <c r="F29" s="37"/>
    </row>
    <row r="30" spans="1:6" x14ac:dyDescent="0.25">
      <c r="A30" s="28" t="s">
        <v>119</v>
      </c>
      <c r="B30" s="19"/>
      <c r="C30" s="41">
        <v>44227</v>
      </c>
      <c r="D30" s="40"/>
      <c r="E30" s="38"/>
      <c r="F30" s="37">
        <v>4</v>
      </c>
    </row>
    <row r="31" spans="1:6" x14ac:dyDescent="0.25">
      <c r="A31" s="22"/>
      <c r="B31" s="19" t="s">
        <v>114</v>
      </c>
      <c r="C31" s="41">
        <v>44238</v>
      </c>
      <c r="D31" s="40"/>
      <c r="E31" s="37">
        <v>9</v>
      </c>
      <c r="F31" s="37"/>
    </row>
    <row r="32" spans="1:6" x14ac:dyDescent="0.25">
      <c r="A32" s="28" t="s">
        <v>120</v>
      </c>
      <c r="B32" s="19"/>
      <c r="C32" s="41">
        <v>44246</v>
      </c>
      <c r="D32" s="40"/>
      <c r="E32" s="38"/>
      <c r="F32" s="37">
        <v>6</v>
      </c>
    </row>
    <row r="33" spans="1:6" x14ac:dyDescent="0.25">
      <c r="A33" s="22"/>
      <c r="B33" s="19" t="s">
        <v>124</v>
      </c>
      <c r="C33" s="41">
        <v>44259</v>
      </c>
      <c r="D33" s="40"/>
      <c r="E33" s="37">
        <v>9</v>
      </c>
      <c r="F33" s="37"/>
    </row>
    <row r="34" spans="1:6" x14ac:dyDescent="0.25">
      <c r="A34" s="28" t="s">
        <v>125</v>
      </c>
      <c r="B34" s="19"/>
      <c r="C34" s="41">
        <v>44260</v>
      </c>
      <c r="D34" s="40"/>
      <c r="E34" s="38"/>
      <c r="F34" s="37">
        <v>1</v>
      </c>
    </row>
    <row r="35" spans="1:6" x14ac:dyDescent="0.25">
      <c r="A35" s="22"/>
      <c r="B35" s="19" t="s">
        <v>126</v>
      </c>
      <c r="C35" s="136">
        <v>44265</v>
      </c>
      <c r="D35" s="40"/>
      <c r="E35" s="37">
        <v>3</v>
      </c>
      <c r="F35" s="37"/>
    </row>
    <row r="36" spans="1:6" x14ac:dyDescent="0.25">
      <c r="A36" s="28" t="s">
        <v>127</v>
      </c>
      <c r="B36" s="19"/>
      <c r="C36" s="41">
        <v>44265</v>
      </c>
      <c r="D36" s="40"/>
      <c r="E36" s="38"/>
      <c r="F36" s="37">
        <v>0</v>
      </c>
    </row>
    <row r="37" spans="1:6" x14ac:dyDescent="0.25">
      <c r="A37" s="22"/>
      <c r="B37" s="19"/>
      <c r="C37" s="41">
        <v>44272</v>
      </c>
      <c r="D37" s="40" t="s">
        <v>20</v>
      </c>
      <c r="E37" s="37">
        <v>5</v>
      </c>
      <c r="F37" s="37"/>
    </row>
    <row r="38" spans="1:6" x14ac:dyDescent="0.25">
      <c r="A38" s="22"/>
      <c r="B38" s="19"/>
      <c r="C38" s="41"/>
      <c r="D38" s="40"/>
      <c r="E38" s="37"/>
      <c r="F38" s="37"/>
    </row>
    <row r="39" spans="1:6" x14ac:dyDescent="0.25">
      <c r="A39" s="19"/>
      <c r="B39" s="23"/>
      <c r="C39" s="41"/>
      <c r="D39" s="40"/>
      <c r="E39" s="38"/>
      <c r="F39" s="38"/>
    </row>
    <row r="40" spans="1:6" x14ac:dyDescent="0.25">
      <c r="A40" s="19"/>
      <c r="B40" s="19"/>
      <c r="D40" s="6"/>
    </row>
    <row r="41" spans="1:6" x14ac:dyDescent="0.25">
      <c r="A41" s="19"/>
      <c r="B41" s="19"/>
      <c r="C41" s="9" t="s">
        <v>8</v>
      </c>
      <c r="D41" s="9"/>
      <c r="E41" s="9">
        <v>146</v>
      </c>
      <c r="F41" s="9">
        <v>340</v>
      </c>
    </row>
    <row r="42" spans="1:6" x14ac:dyDescent="0.25">
      <c r="C42" s="7"/>
      <c r="D42" s="7"/>
      <c r="E42" s="8"/>
      <c r="F42" s="8"/>
    </row>
    <row r="43" spans="1:6" x14ac:dyDescent="0.25">
      <c r="A43" s="17"/>
      <c r="B43" s="17"/>
      <c r="C43" s="5"/>
      <c r="D43" s="5"/>
      <c r="E43" s="5"/>
      <c r="F43" s="5"/>
    </row>
    <row r="44" spans="1:6" ht="39" customHeight="1" x14ac:dyDescent="0.25">
      <c r="A44" s="19"/>
      <c r="B44" s="19"/>
      <c r="C44" s="4"/>
      <c r="D44" s="4"/>
      <c r="E44" s="4"/>
      <c r="F44" s="4"/>
    </row>
    <row r="45" spans="1:6" ht="26.25" x14ac:dyDescent="0.4">
      <c r="A45" s="15" t="s">
        <v>23</v>
      </c>
      <c r="C45" s="2" t="str">
        <f>$C$2</f>
        <v>Brand 24 SA</v>
      </c>
    </row>
    <row r="46" spans="1:6" x14ac:dyDescent="0.25">
      <c r="B46" s="124" t="s">
        <v>107</v>
      </c>
      <c r="C46" s="13" t="s">
        <v>22</v>
      </c>
    </row>
    <row r="47" spans="1:6" ht="15.75" thickBot="1" x14ac:dyDescent="0.3"/>
    <row r="48" spans="1:6" ht="30" x14ac:dyDescent="0.25">
      <c r="C48" s="319" t="s">
        <v>2</v>
      </c>
      <c r="D48" s="29"/>
      <c r="E48" s="29" t="s">
        <v>3</v>
      </c>
      <c r="F48" s="29" t="s">
        <v>4</v>
      </c>
    </row>
    <row r="49" spans="1:6" ht="15.75" thickBot="1" x14ac:dyDescent="0.3">
      <c r="C49" s="320"/>
      <c r="D49" s="30"/>
      <c r="E49" s="321" t="s">
        <v>9</v>
      </c>
      <c r="F49" s="321"/>
    </row>
    <row r="50" spans="1:6" x14ac:dyDescent="0.25">
      <c r="C50" s="31">
        <v>44284</v>
      </c>
      <c r="D50" s="32" t="s">
        <v>6</v>
      </c>
      <c r="E50" s="33"/>
      <c r="F50" s="34"/>
    </row>
    <row r="51" spans="1:6" x14ac:dyDescent="0.25">
      <c r="B51" s="16" t="s">
        <v>7</v>
      </c>
      <c r="C51" s="35">
        <v>44288</v>
      </c>
      <c r="D51" s="36"/>
      <c r="E51" s="37">
        <v>4</v>
      </c>
      <c r="F51" s="38"/>
    </row>
    <row r="52" spans="1:6" x14ac:dyDescent="0.25">
      <c r="C52" s="35">
        <v>44294</v>
      </c>
      <c r="D52" s="36"/>
      <c r="E52" s="37"/>
      <c r="F52" s="38">
        <v>3</v>
      </c>
    </row>
    <row r="53" spans="1:6" x14ac:dyDescent="0.25">
      <c r="C53" s="35">
        <v>44299</v>
      </c>
      <c r="D53" s="36"/>
      <c r="E53" s="37">
        <v>3</v>
      </c>
      <c r="F53" s="38"/>
    </row>
    <row r="54" spans="1:6" x14ac:dyDescent="0.25">
      <c r="C54" s="35">
        <v>44301</v>
      </c>
      <c r="D54" s="36"/>
      <c r="E54" s="37"/>
      <c r="F54" s="38">
        <v>2</v>
      </c>
    </row>
    <row r="55" spans="1:6" x14ac:dyDescent="0.25">
      <c r="C55" s="35">
        <v>44305</v>
      </c>
      <c r="D55" s="36"/>
      <c r="E55" s="37">
        <v>2</v>
      </c>
      <c r="F55" s="38"/>
    </row>
    <row r="56" spans="1:6" x14ac:dyDescent="0.25">
      <c r="C56" s="41"/>
      <c r="D56" s="40"/>
      <c r="E56" s="38"/>
      <c r="F56" s="37">
        <v>0</v>
      </c>
    </row>
    <row r="57" spans="1:6" x14ac:dyDescent="0.25">
      <c r="C57" s="9" t="s">
        <v>8</v>
      </c>
      <c r="D57" s="9"/>
      <c r="E57" s="126">
        <v>9</v>
      </c>
      <c r="F57" s="126">
        <v>5</v>
      </c>
    </row>
    <row r="60" spans="1:6" x14ac:dyDescent="0.25">
      <c r="A60" s="19"/>
      <c r="B60" s="19"/>
      <c r="C60" s="4"/>
      <c r="D60" s="4"/>
      <c r="E60" s="4"/>
      <c r="F60" s="4"/>
    </row>
  </sheetData>
  <mergeCells count="4">
    <mergeCell ref="C6:C7"/>
    <mergeCell ref="E7:F7"/>
    <mergeCell ref="C48:C49"/>
    <mergeCell ref="E49:F49"/>
  </mergeCells>
  <conditionalFormatting sqref="D1">
    <cfRule type="top10" dxfId="10" priority="2" rank="1"/>
  </conditionalFormatting>
  <conditionalFormatting sqref="C44:C60">
    <cfRule type="top10" dxfId="9" priority="54" rank="1"/>
  </conditionalFormatting>
  <conditionalFormatting sqref="C1:C43 C61:C1048576">
    <cfRule type="top10" dxfId="8" priority="58" rank="1"/>
  </conditionalFormatting>
  <hyperlinks>
    <hyperlink ref="A1" location="'Spis treści'!A1" display="Spis treści" xr:uid="{00000000-0004-0000-B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BA00-000000000000}">
          <x14:formula1>
            <xm:f>Zdarzenia!$A$2:$A$4</xm:f>
          </x14:formula1>
          <xm:sqref>D2:D49 D57:D1048576</xm:sqref>
        </x14:dataValidation>
        <x14:dataValidation type="list" allowBlank="1" showInputMessage="1" showErrorMessage="1" xr:uid="{00000000-0002-0000-BA00-000001000000}">
          <x14:formula1>
            <xm:f>Zdarzenia!$A$13:$A$17</xm:f>
          </x14:formula1>
          <xm:sqref>B3 B46</xm:sqref>
        </x14:dataValidation>
        <x14:dataValidation type="list" allowBlank="1" showInputMessage="1" showErrorMessage="1" xr:uid="{00000000-0002-0000-BA00-000002000000}">
          <x14:formula1>
            <xm:f>Zdarzenia!$A$2:$A$7</xm:f>
          </x14:formula1>
          <xm:sqref>D50:D56</xm:sqref>
        </x14:dataValidation>
      </x14:dataValidations>
    </ext>
  </extLst>
</worksheet>
</file>

<file path=xl/worksheets/sheet1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B00-000000000000}">
  <sheetPr codeName="Arkusz5"/>
  <dimension ref="A1:I36"/>
  <sheetViews>
    <sheetView zoomScale="70" zoomScaleNormal="7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30</v>
      </c>
      <c r="D2" s="2"/>
      <c r="F2" s="3"/>
    </row>
    <row r="3" spans="1:9" ht="26.25" x14ac:dyDescent="0.4">
      <c r="A3" s="127" t="s">
        <v>24</v>
      </c>
      <c r="B3" s="124"/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/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/>
      <c r="D8" s="32" t="s">
        <v>6</v>
      </c>
      <c r="E8" s="33"/>
      <c r="F8" s="34"/>
    </row>
    <row r="9" spans="1:9" x14ac:dyDescent="0.25">
      <c r="A9" s="4"/>
      <c r="B9" s="4"/>
      <c r="C9" s="46"/>
      <c r="D9" s="36"/>
      <c r="E9" s="37"/>
      <c r="F9" s="38"/>
    </row>
    <row r="10" spans="1:9" x14ac:dyDescent="0.25">
      <c r="A10" s="4"/>
      <c r="B10" s="4"/>
      <c r="C10" s="35"/>
      <c r="D10" s="39"/>
      <c r="E10" s="38"/>
      <c r="F10" s="37"/>
    </row>
    <row r="11" spans="1:9" x14ac:dyDescent="0.25">
      <c r="A11" s="4"/>
      <c r="B11" s="4"/>
      <c r="C11" s="35"/>
      <c r="D11" s="40"/>
      <c r="E11" s="37"/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0</v>
      </c>
      <c r="F21" s="9">
        <f>SUM(F8:F20)</f>
        <v>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Nazwa SA</v>
      </c>
    </row>
    <row r="26" spans="1:6" x14ac:dyDescent="0.25">
      <c r="B26" s="124" t="s">
        <v>109</v>
      </c>
      <c r="C26" s="13" t="s">
        <v>253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7" priority="2" rank="1"/>
  </conditionalFormatting>
  <conditionalFormatting sqref="D1">
    <cfRule type="top10" dxfId="6" priority="1" rank="1"/>
  </conditionalFormatting>
  <hyperlinks>
    <hyperlink ref="A1" location="'Spis treści'!A1" display="Spis treści" xr:uid="{00000000-0004-0000-B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BB00-000000000000}">
          <x14:formula1>
            <xm:f>Zdarzenia!$A$2:$A$7</xm:f>
          </x14:formula1>
          <xm:sqref>E22:F22 D2:D1048576</xm:sqref>
        </x14:dataValidation>
        <x14:dataValidation type="list" allowBlank="1" showInputMessage="1" showErrorMessage="1" xr:uid="{00000000-0002-0000-BB00-000001000000}">
          <x14:formula1>
            <xm:f>Zdarzenia!$A$13:$A$17</xm:f>
          </x14:formula1>
          <xm:sqref>B3 B26</xm:sqref>
        </x14:dataValidation>
      </x14:dataValidations>
    </ext>
  </extLst>
</worksheet>
</file>

<file path=xl/worksheets/sheet1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C00-000000000000}">
  <sheetPr codeName="Arkusz3"/>
  <dimension ref="A1:C90"/>
  <sheetViews>
    <sheetView topLeftCell="A41" zoomScale="85" zoomScaleNormal="85" workbookViewId="0">
      <selection activeCell="K23" sqref="K23"/>
    </sheetView>
  </sheetViews>
  <sheetFormatPr defaultRowHeight="15" x14ac:dyDescent="0.25"/>
  <cols>
    <col min="1" max="1" width="44.5703125" bestFit="1" customWidth="1"/>
    <col min="2" max="2" width="11.5703125" style="12" customWidth="1"/>
    <col min="3" max="3" width="13.5703125" style="10" customWidth="1"/>
    <col min="11" max="11" width="11.42578125" bestFit="1" customWidth="1"/>
    <col min="12" max="12" width="9.5703125" bestFit="1" customWidth="1"/>
  </cols>
  <sheetData>
    <row r="1" spans="1:3" x14ac:dyDescent="0.25">
      <c r="A1" t="s">
        <v>455</v>
      </c>
      <c r="B1" s="11" t="s">
        <v>456</v>
      </c>
      <c r="C1" s="10" t="s">
        <v>457</v>
      </c>
    </row>
    <row r="2" spans="1:3" x14ac:dyDescent="0.25">
      <c r="A2" t="s">
        <v>11</v>
      </c>
      <c r="B2" s="11">
        <v>43101</v>
      </c>
      <c r="C2" s="10">
        <f t="shared" ref="C2:C15" si="0">B2</f>
        <v>43101</v>
      </c>
    </row>
    <row r="3" spans="1:3" x14ac:dyDescent="0.25">
      <c r="A3" t="s">
        <v>12</v>
      </c>
      <c r="B3" s="11">
        <v>43106</v>
      </c>
      <c r="C3" s="10">
        <f t="shared" si="0"/>
        <v>43106</v>
      </c>
    </row>
    <row r="4" spans="1:3" x14ac:dyDescent="0.25">
      <c r="A4" t="s">
        <v>10</v>
      </c>
      <c r="B4" s="11">
        <v>43192</v>
      </c>
      <c r="C4" s="10">
        <f t="shared" si="0"/>
        <v>43192</v>
      </c>
    </row>
    <row r="5" spans="1:3" x14ac:dyDescent="0.25">
      <c r="A5" t="s">
        <v>13</v>
      </c>
      <c r="B5" s="11">
        <v>43221</v>
      </c>
      <c r="C5" s="10">
        <f t="shared" si="0"/>
        <v>43221</v>
      </c>
    </row>
    <row r="6" spans="1:3" x14ac:dyDescent="0.25">
      <c r="A6" t="s">
        <v>17</v>
      </c>
      <c r="B6" s="11">
        <v>43223</v>
      </c>
      <c r="C6" s="10">
        <f t="shared" si="0"/>
        <v>43223</v>
      </c>
    </row>
    <row r="7" spans="1:3" x14ac:dyDescent="0.25">
      <c r="A7" t="s">
        <v>14</v>
      </c>
      <c r="B7" s="11">
        <v>43251</v>
      </c>
      <c r="C7" s="10">
        <f t="shared" si="0"/>
        <v>43251</v>
      </c>
    </row>
    <row r="8" spans="1:3" x14ac:dyDescent="0.25">
      <c r="A8" t="s">
        <v>18</v>
      </c>
      <c r="B8" s="11">
        <v>43327</v>
      </c>
      <c r="C8" s="10">
        <f t="shared" si="0"/>
        <v>43327</v>
      </c>
    </row>
    <row r="9" spans="1:3" x14ac:dyDescent="0.25">
      <c r="A9" t="s">
        <v>19</v>
      </c>
      <c r="B9" s="11">
        <v>43405</v>
      </c>
      <c r="C9" s="10">
        <f t="shared" si="0"/>
        <v>43405</v>
      </c>
    </row>
    <row r="10" spans="1:3" x14ac:dyDescent="0.25">
      <c r="A10" t="s">
        <v>15</v>
      </c>
      <c r="B10" s="11">
        <v>43415</v>
      </c>
      <c r="C10" s="10">
        <f t="shared" si="0"/>
        <v>43415</v>
      </c>
    </row>
    <row r="11" spans="1:3" x14ac:dyDescent="0.25">
      <c r="A11" t="s">
        <v>26</v>
      </c>
      <c r="B11" s="11">
        <v>43416</v>
      </c>
      <c r="C11" s="10">
        <f t="shared" si="0"/>
        <v>43416</v>
      </c>
    </row>
    <row r="12" spans="1:3" x14ac:dyDescent="0.25">
      <c r="A12" t="s">
        <v>16</v>
      </c>
      <c r="B12" s="11">
        <v>43459</v>
      </c>
      <c r="C12" s="10">
        <f t="shared" si="0"/>
        <v>43459</v>
      </c>
    </row>
    <row r="13" spans="1:3" ht="15.75" thickBot="1" x14ac:dyDescent="0.3">
      <c r="A13" s="132" t="s">
        <v>16</v>
      </c>
      <c r="B13" s="133">
        <v>43460</v>
      </c>
      <c r="C13" s="134">
        <f t="shared" si="0"/>
        <v>43460</v>
      </c>
    </row>
    <row r="14" spans="1:3" ht="15.75" thickTop="1" x14ac:dyDescent="0.25">
      <c r="A14" t="s">
        <v>11</v>
      </c>
      <c r="B14" s="11">
        <v>43466</v>
      </c>
      <c r="C14" s="10">
        <f t="shared" si="0"/>
        <v>43466</v>
      </c>
    </row>
    <row r="15" spans="1:3" x14ac:dyDescent="0.25">
      <c r="A15" t="s">
        <v>12</v>
      </c>
      <c r="B15" s="11">
        <v>43471</v>
      </c>
      <c r="C15" s="10">
        <f t="shared" si="0"/>
        <v>43471</v>
      </c>
    </row>
    <row r="16" spans="1:3" x14ac:dyDescent="0.25">
      <c r="A16" t="s">
        <v>10</v>
      </c>
      <c r="B16" s="11">
        <v>43577</v>
      </c>
      <c r="C16" s="10">
        <f t="shared" ref="C16:C24" si="1">B16</f>
        <v>43577</v>
      </c>
    </row>
    <row r="17" spans="1:3" x14ac:dyDescent="0.25">
      <c r="A17" t="s">
        <v>13</v>
      </c>
      <c r="B17" s="11">
        <v>43586</v>
      </c>
      <c r="C17" s="10">
        <f t="shared" si="1"/>
        <v>43586</v>
      </c>
    </row>
    <row r="18" spans="1:3" x14ac:dyDescent="0.25">
      <c r="A18" t="s">
        <v>17</v>
      </c>
      <c r="B18" s="11">
        <v>43588</v>
      </c>
      <c r="C18" s="10">
        <f t="shared" si="1"/>
        <v>43588</v>
      </c>
    </row>
    <row r="19" spans="1:3" x14ac:dyDescent="0.25">
      <c r="A19" t="s">
        <v>14</v>
      </c>
      <c r="B19" s="11">
        <v>43636</v>
      </c>
      <c r="C19" s="10">
        <f t="shared" si="1"/>
        <v>43636</v>
      </c>
    </row>
    <row r="20" spans="1:3" x14ac:dyDescent="0.25">
      <c r="A20" t="s">
        <v>18</v>
      </c>
      <c r="B20" s="11">
        <v>43692</v>
      </c>
      <c r="C20" s="10">
        <f t="shared" si="1"/>
        <v>43692</v>
      </c>
    </row>
    <row r="21" spans="1:3" x14ac:dyDescent="0.25">
      <c r="A21" t="s">
        <v>19</v>
      </c>
      <c r="B21" s="11">
        <v>43770</v>
      </c>
      <c r="C21" s="10">
        <f t="shared" si="1"/>
        <v>43770</v>
      </c>
    </row>
    <row r="22" spans="1:3" x14ac:dyDescent="0.25">
      <c r="A22" t="s">
        <v>15</v>
      </c>
      <c r="B22" s="11">
        <v>43780</v>
      </c>
      <c r="C22" s="10">
        <f t="shared" si="1"/>
        <v>43780</v>
      </c>
    </row>
    <row r="23" spans="1:3" x14ac:dyDescent="0.25">
      <c r="A23" t="s">
        <v>16</v>
      </c>
      <c r="B23" s="11">
        <v>43824</v>
      </c>
      <c r="C23" s="10">
        <f t="shared" si="1"/>
        <v>43824</v>
      </c>
    </row>
    <row r="24" spans="1:3" ht="15.75" thickBot="1" x14ac:dyDescent="0.3">
      <c r="A24" s="132" t="s">
        <v>16</v>
      </c>
      <c r="B24" s="133">
        <v>43825</v>
      </c>
      <c r="C24" s="134">
        <f t="shared" si="1"/>
        <v>43825</v>
      </c>
    </row>
    <row r="25" spans="1:3" ht="15.75" thickTop="1" x14ac:dyDescent="0.25">
      <c r="A25" t="s">
        <v>11</v>
      </c>
      <c r="B25" s="11">
        <v>43831</v>
      </c>
      <c r="C25" s="10">
        <f t="shared" ref="C25:C46" si="2">B25</f>
        <v>43831</v>
      </c>
    </row>
    <row r="26" spans="1:3" x14ac:dyDescent="0.25">
      <c r="A26" t="s">
        <v>12</v>
      </c>
      <c r="B26" s="11">
        <v>43836</v>
      </c>
      <c r="C26" s="10">
        <f t="shared" si="2"/>
        <v>43836</v>
      </c>
    </row>
    <row r="27" spans="1:3" x14ac:dyDescent="0.25">
      <c r="A27" t="s">
        <v>10</v>
      </c>
      <c r="B27" s="11">
        <v>43934</v>
      </c>
      <c r="C27" s="10">
        <f t="shared" si="2"/>
        <v>43934</v>
      </c>
    </row>
    <row r="28" spans="1:3" x14ac:dyDescent="0.25">
      <c r="A28" t="s">
        <v>13</v>
      </c>
      <c r="B28" s="11">
        <v>43952</v>
      </c>
      <c r="C28" s="10">
        <f t="shared" si="2"/>
        <v>43952</v>
      </c>
    </row>
    <row r="29" spans="1:3" x14ac:dyDescent="0.25">
      <c r="A29" t="s">
        <v>17</v>
      </c>
      <c r="B29" s="11">
        <v>43954</v>
      </c>
      <c r="C29" s="10">
        <f t="shared" si="2"/>
        <v>43954</v>
      </c>
    </row>
    <row r="30" spans="1:3" x14ac:dyDescent="0.25">
      <c r="A30" t="s">
        <v>14</v>
      </c>
      <c r="B30" s="11">
        <v>43993</v>
      </c>
      <c r="C30" s="10">
        <f t="shared" si="2"/>
        <v>43993</v>
      </c>
    </row>
    <row r="31" spans="1:3" x14ac:dyDescent="0.25">
      <c r="A31" t="s">
        <v>18</v>
      </c>
      <c r="B31" s="11">
        <v>44058</v>
      </c>
      <c r="C31" s="10">
        <f t="shared" si="2"/>
        <v>44058</v>
      </c>
    </row>
    <row r="32" spans="1:3" x14ac:dyDescent="0.25">
      <c r="A32" t="s">
        <v>19</v>
      </c>
      <c r="B32" s="11">
        <v>44136</v>
      </c>
      <c r="C32" s="10">
        <f t="shared" si="2"/>
        <v>44136</v>
      </c>
    </row>
    <row r="33" spans="1:3" x14ac:dyDescent="0.25">
      <c r="A33" t="s">
        <v>15</v>
      </c>
      <c r="B33" s="11">
        <v>44146</v>
      </c>
      <c r="C33" s="10">
        <f t="shared" si="2"/>
        <v>44146</v>
      </c>
    </row>
    <row r="34" spans="1:3" x14ac:dyDescent="0.25">
      <c r="A34" t="s">
        <v>16</v>
      </c>
      <c r="B34" s="11">
        <v>44190</v>
      </c>
      <c r="C34" s="10">
        <f t="shared" si="2"/>
        <v>44190</v>
      </c>
    </row>
    <row r="35" spans="1:3" ht="15.75" thickBot="1" x14ac:dyDescent="0.3">
      <c r="A35" s="132" t="s">
        <v>16</v>
      </c>
      <c r="B35" s="133">
        <v>44191</v>
      </c>
      <c r="C35" s="134">
        <f t="shared" si="2"/>
        <v>44191</v>
      </c>
    </row>
    <row r="36" spans="1:3" ht="15.75" thickTop="1" x14ac:dyDescent="0.25">
      <c r="A36" t="s">
        <v>11</v>
      </c>
      <c r="B36" s="11">
        <v>44197</v>
      </c>
      <c r="C36" s="10">
        <f t="shared" si="2"/>
        <v>44197</v>
      </c>
    </row>
    <row r="37" spans="1:3" x14ac:dyDescent="0.25">
      <c r="A37" t="s">
        <v>12</v>
      </c>
      <c r="B37" s="11">
        <v>44202</v>
      </c>
      <c r="C37" s="10">
        <f t="shared" si="2"/>
        <v>44202</v>
      </c>
    </row>
    <row r="38" spans="1:3" x14ac:dyDescent="0.25">
      <c r="A38" t="s">
        <v>10</v>
      </c>
      <c r="B38" s="11">
        <v>44291</v>
      </c>
      <c r="C38" s="10">
        <f t="shared" si="2"/>
        <v>44291</v>
      </c>
    </row>
    <row r="39" spans="1:3" x14ac:dyDescent="0.25">
      <c r="A39" t="s">
        <v>13</v>
      </c>
      <c r="B39" s="11">
        <v>44317</v>
      </c>
      <c r="C39" s="10">
        <f t="shared" si="2"/>
        <v>44317</v>
      </c>
    </row>
    <row r="40" spans="1:3" x14ac:dyDescent="0.25">
      <c r="A40" t="s">
        <v>17</v>
      </c>
      <c r="B40" s="11">
        <v>44319</v>
      </c>
      <c r="C40" s="10">
        <f t="shared" si="2"/>
        <v>44319</v>
      </c>
    </row>
    <row r="41" spans="1:3" x14ac:dyDescent="0.25">
      <c r="A41" t="s">
        <v>14</v>
      </c>
      <c r="B41" s="11">
        <v>44350</v>
      </c>
      <c r="C41" s="10">
        <f t="shared" si="2"/>
        <v>44350</v>
      </c>
    </row>
    <row r="42" spans="1:3" x14ac:dyDescent="0.25">
      <c r="A42" t="s">
        <v>18</v>
      </c>
      <c r="B42" s="11">
        <v>44423</v>
      </c>
      <c r="C42" s="10">
        <f t="shared" si="2"/>
        <v>44423</v>
      </c>
    </row>
    <row r="43" spans="1:3" x14ac:dyDescent="0.25">
      <c r="A43" t="s">
        <v>19</v>
      </c>
      <c r="B43" s="11">
        <v>44501</v>
      </c>
      <c r="C43" s="10">
        <f t="shared" si="2"/>
        <v>44501</v>
      </c>
    </row>
    <row r="44" spans="1:3" x14ac:dyDescent="0.25">
      <c r="A44" t="s">
        <v>15</v>
      </c>
      <c r="B44" s="11">
        <v>44511</v>
      </c>
      <c r="C44" s="10">
        <f t="shared" si="2"/>
        <v>44511</v>
      </c>
    </row>
    <row r="45" spans="1:3" x14ac:dyDescent="0.25">
      <c r="A45" t="s">
        <v>16</v>
      </c>
      <c r="B45" s="11">
        <v>44555</v>
      </c>
      <c r="C45" s="10">
        <f t="shared" si="2"/>
        <v>44555</v>
      </c>
    </row>
    <row r="46" spans="1:3" ht="15.75" thickBot="1" x14ac:dyDescent="0.3">
      <c r="A46" s="132" t="s">
        <v>16</v>
      </c>
      <c r="B46" s="133">
        <v>44556</v>
      </c>
      <c r="C46" s="134">
        <f t="shared" si="2"/>
        <v>44556</v>
      </c>
    </row>
    <row r="47" spans="1:3" ht="15.75" thickTop="1" x14ac:dyDescent="0.25">
      <c r="A47" t="s">
        <v>11</v>
      </c>
      <c r="B47" s="11">
        <v>44562</v>
      </c>
      <c r="C47" s="10">
        <f t="shared" ref="C47:C57" si="3">B47</f>
        <v>44562</v>
      </c>
    </row>
    <row r="48" spans="1:3" x14ac:dyDescent="0.25">
      <c r="A48" t="s">
        <v>12</v>
      </c>
      <c r="B48" s="11">
        <v>44567</v>
      </c>
      <c r="C48" s="10">
        <f t="shared" si="3"/>
        <v>44567</v>
      </c>
    </row>
    <row r="49" spans="1:3" x14ac:dyDescent="0.25">
      <c r="A49" s="14" t="s">
        <v>10</v>
      </c>
      <c r="B49" s="11">
        <v>44669</v>
      </c>
      <c r="C49" s="10">
        <f t="shared" si="3"/>
        <v>44669</v>
      </c>
    </row>
    <row r="50" spans="1:3" x14ac:dyDescent="0.25">
      <c r="A50" t="s">
        <v>13</v>
      </c>
      <c r="B50" s="11">
        <v>44682</v>
      </c>
      <c r="C50" s="10">
        <f t="shared" si="3"/>
        <v>44682</v>
      </c>
    </row>
    <row r="51" spans="1:3" x14ac:dyDescent="0.25">
      <c r="A51" t="s">
        <v>17</v>
      </c>
      <c r="B51" s="11">
        <v>44684</v>
      </c>
      <c r="C51" s="10">
        <f t="shared" si="3"/>
        <v>44684</v>
      </c>
    </row>
    <row r="52" spans="1:3" x14ac:dyDescent="0.25">
      <c r="A52" s="14" t="s">
        <v>14</v>
      </c>
      <c r="B52" s="11">
        <v>44728</v>
      </c>
      <c r="C52" s="10">
        <f t="shared" si="3"/>
        <v>44728</v>
      </c>
    </row>
    <row r="53" spans="1:3" x14ac:dyDescent="0.25">
      <c r="A53" t="s">
        <v>18</v>
      </c>
      <c r="B53" s="11">
        <v>44788</v>
      </c>
      <c r="C53" s="10">
        <f t="shared" si="3"/>
        <v>44788</v>
      </c>
    </row>
    <row r="54" spans="1:3" x14ac:dyDescent="0.25">
      <c r="A54" t="s">
        <v>19</v>
      </c>
      <c r="B54" s="11">
        <v>44866</v>
      </c>
      <c r="C54" s="10">
        <f t="shared" si="3"/>
        <v>44866</v>
      </c>
    </row>
    <row r="55" spans="1:3" x14ac:dyDescent="0.25">
      <c r="A55" t="s">
        <v>15</v>
      </c>
      <c r="B55" s="11">
        <v>44876</v>
      </c>
      <c r="C55" s="10">
        <f t="shared" si="3"/>
        <v>44876</v>
      </c>
    </row>
    <row r="56" spans="1:3" x14ac:dyDescent="0.25">
      <c r="A56" t="s">
        <v>16</v>
      </c>
      <c r="B56" s="11">
        <v>44920</v>
      </c>
      <c r="C56" s="10">
        <f t="shared" si="3"/>
        <v>44920</v>
      </c>
    </row>
    <row r="57" spans="1:3" ht="15.75" thickBot="1" x14ac:dyDescent="0.3">
      <c r="A57" s="132" t="s">
        <v>16</v>
      </c>
      <c r="B57" s="133">
        <v>44921</v>
      </c>
      <c r="C57" s="134">
        <f t="shared" si="3"/>
        <v>44921</v>
      </c>
    </row>
    <row r="58" spans="1:3" ht="15.75" thickTop="1" x14ac:dyDescent="0.25">
      <c r="A58" t="s">
        <v>11</v>
      </c>
      <c r="B58" s="11">
        <v>44927</v>
      </c>
      <c r="C58" s="10">
        <f t="shared" ref="C58:C68" si="4">B58</f>
        <v>44927</v>
      </c>
    </row>
    <row r="59" spans="1:3" x14ac:dyDescent="0.25">
      <c r="A59" t="s">
        <v>12</v>
      </c>
      <c r="B59" s="11">
        <v>44932</v>
      </c>
      <c r="C59" s="10">
        <f t="shared" si="4"/>
        <v>44932</v>
      </c>
    </row>
    <row r="60" spans="1:3" x14ac:dyDescent="0.25">
      <c r="A60" s="14" t="s">
        <v>10</v>
      </c>
      <c r="B60" s="11">
        <v>45026</v>
      </c>
      <c r="C60" s="10">
        <f t="shared" si="4"/>
        <v>45026</v>
      </c>
    </row>
    <row r="61" spans="1:3" x14ac:dyDescent="0.25">
      <c r="A61" t="s">
        <v>13</v>
      </c>
      <c r="B61" s="11">
        <v>45047</v>
      </c>
      <c r="C61" s="10">
        <f t="shared" si="4"/>
        <v>45047</v>
      </c>
    </row>
    <row r="62" spans="1:3" x14ac:dyDescent="0.25">
      <c r="A62" t="s">
        <v>17</v>
      </c>
      <c r="B62" s="11">
        <v>45049</v>
      </c>
      <c r="C62" s="10">
        <f t="shared" si="4"/>
        <v>45049</v>
      </c>
    </row>
    <row r="63" spans="1:3" x14ac:dyDescent="0.25">
      <c r="A63" s="14" t="s">
        <v>14</v>
      </c>
      <c r="B63" s="11">
        <v>45085</v>
      </c>
      <c r="C63" s="10">
        <f t="shared" si="4"/>
        <v>45085</v>
      </c>
    </row>
    <row r="64" spans="1:3" x14ac:dyDescent="0.25">
      <c r="A64" t="s">
        <v>18</v>
      </c>
      <c r="B64" s="11">
        <v>45153</v>
      </c>
      <c r="C64" s="10">
        <f t="shared" si="4"/>
        <v>45153</v>
      </c>
    </row>
    <row r="65" spans="1:3" x14ac:dyDescent="0.25">
      <c r="A65" t="s">
        <v>19</v>
      </c>
      <c r="B65" s="11">
        <v>45231</v>
      </c>
      <c r="C65" s="10">
        <f t="shared" si="4"/>
        <v>45231</v>
      </c>
    </row>
    <row r="66" spans="1:3" x14ac:dyDescent="0.25">
      <c r="A66" t="s">
        <v>15</v>
      </c>
      <c r="B66" s="11">
        <v>45241</v>
      </c>
      <c r="C66" s="10">
        <f t="shared" si="4"/>
        <v>45241</v>
      </c>
    </row>
    <row r="67" spans="1:3" x14ac:dyDescent="0.25">
      <c r="A67" t="s">
        <v>16</v>
      </c>
      <c r="B67" s="11">
        <v>45285</v>
      </c>
      <c r="C67" s="10">
        <f t="shared" si="4"/>
        <v>45285</v>
      </c>
    </row>
    <row r="68" spans="1:3" ht="15.75" thickBot="1" x14ac:dyDescent="0.3">
      <c r="A68" s="132" t="s">
        <v>16</v>
      </c>
      <c r="B68" s="133">
        <v>45286</v>
      </c>
      <c r="C68" s="134">
        <f t="shared" si="4"/>
        <v>45286</v>
      </c>
    </row>
    <row r="69" spans="1:3" ht="15.75" thickTop="1" x14ac:dyDescent="0.25">
      <c r="A69" t="s">
        <v>11</v>
      </c>
      <c r="B69" s="11">
        <v>45292</v>
      </c>
      <c r="C69" s="10">
        <f t="shared" ref="C69:C79" si="5">B69</f>
        <v>45292</v>
      </c>
    </row>
    <row r="70" spans="1:3" x14ac:dyDescent="0.25">
      <c r="A70" t="s">
        <v>12</v>
      </c>
      <c r="B70" s="11">
        <v>45297</v>
      </c>
      <c r="C70" s="10">
        <f t="shared" si="5"/>
        <v>45297</v>
      </c>
    </row>
    <row r="71" spans="1:3" x14ac:dyDescent="0.25">
      <c r="A71" s="14" t="s">
        <v>10</v>
      </c>
      <c r="B71" s="11">
        <v>45383</v>
      </c>
      <c r="C71" s="10">
        <f t="shared" si="5"/>
        <v>45383</v>
      </c>
    </row>
    <row r="72" spans="1:3" x14ac:dyDescent="0.25">
      <c r="A72" t="s">
        <v>13</v>
      </c>
      <c r="B72" s="11">
        <v>45413</v>
      </c>
      <c r="C72" s="10">
        <f t="shared" si="5"/>
        <v>45413</v>
      </c>
    </row>
    <row r="73" spans="1:3" x14ac:dyDescent="0.25">
      <c r="A73" t="s">
        <v>17</v>
      </c>
      <c r="B73" s="11">
        <v>45415</v>
      </c>
      <c r="C73" s="10">
        <f t="shared" si="5"/>
        <v>45415</v>
      </c>
    </row>
    <row r="74" spans="1:3" x14ac:dyDescent="0.25">
      <c r="A74" s="14" t="s">
        <v>14</v>
      </c>
      <c r="B74" s="11">
        <v>45442</v>
      </c>
      <c r="C74" s="10">
        <f t="shared" si="5"/>
        <v>45442</v>
      </c>
    </row>
    <row r="75" spans="1:3" x14ac:dyDescent="0.25">
      <c r="A75" t="s">
        <v>18</v>
      </c>
      <c r="B75" s="11">
        <v>45519</v>
      </c>
      <c r="C75" s="10">
        <f t="shared" si="5"/>
        <v>45519</v>
      </c>
    </row>
    <row r="76" spans="1:3" x14ac:dyDescent="0.25">
      <c r="A76" t="s">
        <v>19</v>
      </c>
      <c r="B76" s="11">
        <v>45597</v>
      </c>
      <c r="C76" s="10">
        <f t="shared" si="5"/>
        <v>45597</v>
      </c>
    </row>
    <row r="77" spans="1:3" x14ac:dyDescent="0.25">
      <c r="A77" t="s">
        <v>15</v>
      </c>
      <c r="B77" s="11">
        <v>45607</v>
      </c>
      <c r="C77" s="10">
        <f t="shared" si="5"/>
        <v>45607</v>
      </c>
    </row>
    <row r="78" spans="1:3" x14ac:dyDescent="0.25">
      <c r="A78" t="s">
        <v>16</v>
      </c>
      <c r="B78" s="11">
        <v>45651</v>
      </c>
      <c r="C78" s="10">
        <f t="shared" si="5"/>
        <v>45651</v>
      </c>
    </row>
    <row r="79" spans="1:3" ht="15.75" thickBot="1" x14ac:dyDescent="0.3">
      <c r="A79" s="286" t="s">
        <v>16</v>
      </c>
      <c r="B79" s="287">
        <v>45652</v>
      </c>
      <c r="C79" s="288">
        <f t="shared" si="5"/>
        <v>45652</v>
      </c>
    </row>
    <row r="80" spans="1:3" ht="15.75" thickTop="1" x14ac:dyDescent="0.25">
      <c r="A80" t="s">
        <v>11</v>
      </c>
      <c r="B80" s="11">
        <v>45658</v>
      </c>
      <c r="C80" s="10">
        <f t="shared" ref="C80:C90" si="6">B80</f>
        <v>45658</v>
      </c>
    </row>
    <row r="81" spans="1:3" x14ac:dyDescent="0.25">
      <c r="A81" t="s">
        <v>12</v>
      </c>
      <c r="B81" s="11">
        <v>45663</v>
      </c>
      <c r="C81" s="10">
        <f t="shared" si="6"/>
        <v>45663</v>
      </c>
    </row>
    <row r="82" spans="1:3" x14ac:dyDescent="0.25">
      <c r="A82" s="14" t="s">
        <v>10</v>
      </c>
      <c r="B82" s="11">
        <v>45403</v>
      </c>
      <c r="C82" s="10">
        <f t="shared" si="6"/>
        <v>45403</v>
      </c>
    </row>
    <row r="83" spans="1:3" x14ac:dyDescent="0.25">
      <c r="A83" t="s">
        <v>13</v>
      </c>
      <c r="B83" s="11">
        <v>45778</v>
      </c>
      <c r="C83" s="10">
        <f t="shared" si="6"/>
        <v>45778</v>
      </c>
    </row>
    <row r="84" spans="1:3" x14ac:dyDescent="0.25">
      <c r="A84" t="s">
        <v>17</v>
      </c>
      <c r="B84" s="11">
        <v>45780</v>
      </c>
      <c r="C84" s="10">
        <f t="shared" si="6"/>
        <v>45780</v>
      </c>
    </row>
    <row r="85" spans="1:3" x14ac:dyDescent="0.25">
      <c r="A85" s="14" t="s">
        <v>14</v>
      </c>
      <c r="B85" s="11">
        <v>45462</v>
      </c>
      <c r="C85" s="10">
        <f t="shared" si="6"/>
        <v>45462</v>
      </c>
    </row>
    <row r="86" spans="1:3" x14ac:dyDescent="0.25">
      <c r="A86" t="s">
        <v>18</v>
      </c>
      <c r="B86" s="11">
        <v>45884</v>
      </c>
      <c r="C86" s="10">
        <f t="shared" si="6"/>
        <v>45884</v>
      </c>
    </row>
    <row r="87" spans="1:3" x14ac:dyDescent="0.25">
      <c r="A87" t="s">
        <v>19</v>
      </c>
      <c r="B87" s="11">
        <v>45962</v>
      </c>
      <c r="C87" s="10">
        <f t="shared" si="6"/>
        <v>45962</v>
      </c>
    </row>
    <row r="88" spans="1:3" x14ac:dyDescent="0.25">
      <c r="A88" t="s">
        <v>15</v>
      </c>
      <c r="B88" s="11">
        <v>45972</v>
      </c>
      <c r="C88" s="10">
        <f t="shared" si="6"/>
        <v>45972</v>
      </c>
    </row>
    <row r="89" spans="1:3" x14ac:dyDescent="0.25">
      <c r="A89" t="s">
        <v>16</v>
      </c>
      <c r="B89" s="11">
        <v>46016</v>
      </c>
      <c r="C89" s="10">
        <f t="shared" si="6"/>
        <v>46016</v>
      </c>
    </row>
    <row r="90" spans="1:3" x14ac:dyDescent="0.25">
      <c r="A90" s="267" t="s">
        <v>16</v>
      </c>
      <c r="B90" s="285">
        <v>46017</v>
      </c>
      <c r="C90" s="10">
        <f t="shared" si="6"/>
        <v>46017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69"/>
  <dimension ref="A1:I54"/>
  <sheetViews>
    <sheetView topLeftCell="A10" zoomScaleNormal="100" zoomScaleSheetLayoutView="160" workbookViewId="0">
      <selection activeCell="M35" sqref="M3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102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431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45338</v>
      </c>
      <c r="D8" s="32" t="s">
        <v>6</v>
      </c>
      <c r="E8" s="33"/>
      <c r="F8" s="34"/>
    </row>
    <row r="9" spans="1:9" x14ac:dyDescent="0.25">
      <c r="A9" s="4"/>
      <c r="B9" s="4"/>
      <c r="C9" s="46">
        <v>45352</v>
      </c>
      <c r="D9" s="36"/>
      <c r="E9" s="37">
        <v>10</v>
      </c>
      <c r="F9" s="38"/>
    </row>
    <row r="10" spans="1:9" x14ac:dyDescent="0.25">
      <c r="A10" s="4"/>
      <c r="B10" s="4"/>
      <c r="C10" s="35">
        <v>45369</v>
      </c>
      <c r="D10" s="39"/>
      <c r="E10" s="38"/>
      <c r="F10" s="37">
        <v>11</v>
      </c>
    </row>
    <row r="11" spans="1:9" x14ac:dyDescent="0.25">
      <c r="A11" s="4"/>
      <c r="B11" s="4"/>
      <c r="C11" s="35">
        <v>45379</v>
      </c>
      <c r="D11" s="40"/>
      <c r="E11" s="37">
        <v>8</v>
      </c>
      <c r="F11" s="38"/>
    </row>
    <row r="12" spans="1:9" x14ac:dyDescent="0.25">
      <c r="A12" s="129"/>
      <c r="B12" s="4"/>
      <c r="C12" s="35">
        <v>45397</v>
      </c>
      <c r="D12" s="40"/>
      <c r="E12" s="38"/>
      <c r="F12" s="37">
        <v>11</v>
      </c>
    </row>
    <row r="13" spans="1:9" x14ac:dyDescent="0.25">
      <c r="A13" s="4"/>
      <c r="B13" s="4"/>
      <c r="C13" s="35">
        <v>45408</v>
      </c>
      <c r="D13" s="40"/>
      <c r="E13" s="37">
        <v>9</v>
      </c>
      <c r="F13" s="38"/>
    </row>
    <row r="14" spans="1:9" x14ac:dyDescent="0.25">
      <c r="A14" s="129"/>
      <c r="B14" s="4"/>
      <c r="C14" s="41">
        <v>45425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45434</v>
      </c>
      <c r="D15" s="40"/>
      <c r="E15" s="38">
        <v>7</v>
      </c>
      <c r="F15" s="38"/>
    </row>
    <row r="16" spans="1:9" x14ac:dyDescent="0.25">
      <c r="A16" s="129"/>
      <c r="B16" s="4"/>
      <c r="C16" s="41">
        <v>45453</v>
      </c>
      <c r="D16" s="40"/>
      <c r="E16" s="38"/>
      <c r="F16" s="38">
        <v>12</v>
      </c>
    </row>
    <row r="17" spans="1:6" x14ac:dyDescent="0.25">
      <c r="A17" s="129"/>
      <c r="B17" s="4"/>
      <c r="C17" s="41">
        <v>45467</v>
      </c>
      <c r="D17" s="40"/>
      <c r="E17" s="38">
        <v>10</v>
      </c>
      <c r="F17" s="38"/>
    </row>
    <row r="18" spans="1:6" x14ac:dyDescent="0.25">
      <c r="A18" s="129"/>
      <c r="B18" s="4"/>
      <c r="C18" s="41">
        <v>45470</v>
      </c>
      <c r="D18" s="40"/>
      <c r="E18" s="38"/>
      <c r="F18" s="38">
        <v>3</v>
      </c>
    </row>
    <row r="19" spans="1:6" x14ac:dyDescent="0.25">
      <c r="A19" s="129"/>
      <c r="B19" s="4"/>
      <c r="C19" s="41">
        <v>45471</v>
      </c>
      <c r="D19" s="40"/>
      <c r="E19" s="38">
        <v>1</v>
      </c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45</v>
      </c>
      <c r="F27" s="9">
        <f>SUM(F8:F26)</f>
        <v>46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>BEST SA</v>
      </c>
    </row>
    <row r="33" spans="2:6" x14ac:dyDescent="0.25">
      <c r="B33" s="124" t="s">
        <v>109</v>
      </c>
      <c r="C33" s="13" t="s">
        <v>22</v>
      </c>
    </row>
    <row r="34" spans="2:6" ht="15.75" thickBot="1" x14ac:dyDescent="0.3"/>
    <row r="35" spans="2:6" ht="30" x14ac:dyDescent="0.25">
      <c r="C35" s="319" t="s">
        <v>2</v>
      </c>
      <c r="D35" s="29"/>
      <c r="E35" s="29" t="s">
        <v>3</v>
      </c>
      <c r="F35" s="29" t="s">
        <v>4</v>
      </c>
    </row>
    <row r="36" spans="2:6" ht="15.75" thickBot="1" x14ac:dyDescent="0.3">
      <c r="C36" s="320"/>
      <c r="D36" s="30"/>
      <c r="E36" s="321" t="s">
        <v>9</v>
      </c>
      <c r="F36" s="321"/>
    </row>
    <row r="37" spans="2:6" x14ac:dyDescent="0.25">
      <c r="C37" s="31">
        <v>45548</v>
      </c>
      <c r="D37" s="32" t="s">
        <v>6</v>
      </c>
      <c r="E37" s="33"/>
      <c r="F37" s="34"/>
    </row>
    <row r="38" spans="2:6" x14ac:dyDescent="0.25">
      <c r="C38" s="35">
        <v>45554</v>
      </c>
      <c r="D38" s="36" t="s">
        <v>20</v>
      </c>
      <c r="E38" s="37">
        <v>4</v>
      </c>
      <c r="F38" s="38"/>
    </row>
    <row r="39" spans="2:6" x14ac:dyDescent="0.25">
      <c r="C39" s="41"/>
      <c r="D39" s="40"/>
      <c r="E39" s="38"/>
      <c r="F39" s="37"/>
    </row>
    <row r="40" spans="2:6" x14ac:dyDescent="0.25">
      <c r="C40" s="24"/>
      <c r="D40" s="25"/>
      <c r="E40" s="26"/>
      <c r="F40" s="26"/>
    </row>
    <row r="41" spans="2:6" x14ac:dyDescent="0.25">
      <c r="C41" s="9" t="s">
        <v>8</v>
      </c>
      <c r="D41" s="9"/>
      <c r="E41" s="62">
        <f>SUM(E37:E40)</f>
        <v>4</v>
      </c>
      <c r="F41" s="62">
        <f>SUM(F37:F40)</f>
        <v>0</v>
      </c>
    </row>
    <row r="45" spans="2:6" ht="21" x14ac:dyDescent="0.35">
      <c r="C45" s="2" t="str">
        <f>$C$2</f>
        <v>BEST SA</v>
      </c>
    </row>
    <row r="46" spans="2:6" x14ac:dyDescent="0.25">
      <c r="B46" s="124" t="s">
        <v>109</v>
      </c>
      <c r="C46" s="13" t="s">
        <v>27</v>
      </c>
    </row>
    <row r="47" spans="2:6" ht="15.75" thickBot="1" x14ac:dyDescent="0.3"/>
    <row r="48" spans="2:6" ht="30" x14ac:dyDescent="0.25">
      <c r="C48" s="319" t="s">
        <v>2</v>
      </c>
      <c r="D48" s="29"/>
      <c r="E48" s="29" t="s">
        <v>3</v>
      </c>
      <c r="F48" s="29" t="s">
        <v>4</v>
      </c>
    </row>
    <row r="49" spans="3:6" ht="15.75" thickBot="1" x14ac:dyDescent="0.3">
      <c r="C49" s="320"/>
      <c r="D49" s="30"/>
      <c r="E49" s="321" t="s">
        <v>9</v>
      </c>
      <c r="F49" s="321"/>
    </row>
    <row r="50" spans="3:6" x14ac:dyDescent="0.25">
      <c r="C50" s="31">
        <v>45709</v>
      </c>
      <c r="D50" s="32" t="s">
        <v>6</v>
      </c>
      <c r="E50" s="33"/>
      <c r="F50" s="34"/>
    </row>
    <row r="51" spans="3:6" x14ac:dyDescent="0.25">
      <c r="C51" s="35">
        <v>45714</v>
      </c>
      <c r="D51" s="36" t="s">
        <v>20</v>
      </c>
      <c r="E51" s="37">
        <f>NETWORKDAYS(C50,C51,Wolne)-1</f>
        <v>3</v>
      </c>
      <c r="F51" s="38"/>
    </row>
    <row r="52" spans="3:6" x14ac:dyDescent="0.25">
      <c r="C52" s="41"/>
      <c r="D52" s="40"/>
      <c r="E52" s="38"/>
      <c r="F52" s="37"/>
    </row>
    <row r="53" spans="3:6" x14ac:dyDescent="0.25">
      <c r="C53" s="24"/>
      <c r="D53" s="25"/>
      <c r="E53" s="26"/>
      <c r="F53" s="26"/>
    </row>
    <row r="54" spans="3:6" x14ac:dyDescent="0.25">
      <c r="C54" s="9" t="s">
        <v>8</v>
      </c>
      <c r="D54" s="9"/>
      <c r="E54" s="62">
        <f>SUM(E50:E53)</f>
        <v>3</v>
      </c>
      <c r="F54" s="62">
        <f>SUM(F50:F53)</f>
        <v>0</v>
      </c>
    </row>
  </sheetData>
  <mergeCells count="6">
    <mergeCell ref="C6:C7"/>
    <mergeCell ref="E7:F7"/>
    <mergeCell ref="C35:C36"/>
    <mergeCell ref="E36:F36"/>
    <mergeCell ref="C48:C49"/>
    <mergeCell ref="E49:F49"/>
  </mergeCells>
  <conditionalFormatting sqref="C1:C31 C42:C44 C55:C1048576">
    <cfRule type="top10" dxfId="664" priority="4" rank="1"/>
  </conditionalFormatting>
  <conditionalFormatting sqref="D1">
    <cfRule type="top10" dxfId="663" priority="3" rank="1"/>
  </conditionalFormatting>
  <conditionalFormatting sqref="C32:C41">
    <cfRule type="top10" dxfId="662" priority="2" rank="1"/>
  </conditionalFormatting>
  <conditionalFormatting sqref="C45:C54">
    <cfRule type="top10" dxfId="661" priority="1" rank="1"/>
  </conditionalFormatting>
  <hyperlinks>
    <hyperlink ref="A1" location="'Spis treści'!A1" display="Spis treści" xr:uid="{00000000-0004-0000-1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2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200-000001000000}">
          <x14:formula1>
            <xm:f>'C:\Users\fidop\Documents\[NIEPUBLIKOWANE Statystyka Wewnętrzna.xlsm]Zdarzenia'!#REF!</xm:f>
          </x14:formula1>
          <xm:sqref>E28:F28 D2:D31 D42:D44 D55:D1048576</xm:sqref>
        </x14:dataValidation>
        <x14:dataValidation type="list" allowBlank="1" showInputMessage="1" showErrorMessage="1" xr:uid="{00000000-0002-0000-1200-000002000000}">
          <x14:formula1>
            <xm:f>Zdarzenia!$A$13:$A$17</xm:f>
          </x14:formula1>
          <xm:sqref>B33 B46</xm:sqref>
        </x14:dataValidation>
        <x14:dataValidation type="list" allowBlank="1" showInputMessage="1" showErrorMessage="1" xr:uid="{00000000-0002-0000-1200-000003000000}">
          <x14:formula1>
            <xm:f>Zdarzenia!$A$2:$A$7</xm:f>
          </x14:formula1>
          <xm:sqref>D32:D41 D45:D54</xm:sqref>
        </x14:dataValidation>
      </x14:dataValidations>
    </ext>
  </extLst>
</worksheet>
</file>

<file path=xl/worksheets/sheet1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D00-000000000000}">
  <sheetPr codeName="Arkusz33"/>
  <dimension ref="A1:I33"/>
  <sheetViews>
    <sheetView zoomScaleNormal="100" zoomScaleSheetLayoutView="160" workbookViewId="0">
      <selection activeCell="C9" sqref="C9"/>
    </sheetView>
  </sheetViews>
  <sheetFormatPr defaultColWidth="9.42578125" defaultRowHeight="15" x14ac:dyDescent="0.25"/>
  <cols>
    <col min="1" max="1" width="26.42578125" style="16" customWidth="1"/>
    <col min="2" max="2" width="31.5703125" style="16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6"/>
  </cols>
  <sheetData>
    <row r="1" spans="1:9" ht="39" customHeight="1" x14ac:dyDescent="0.25">
      <c r="B1" s="19"/>
    </row>
    <row r="2" spans="1:9" ht="26.25" x14ac:dyDescent="0.4">
      <c r="A2" s="15" t="s">
        <v>24</v>
      </c>
      <c r="C2" s="2" t="s">
        <v>30</v>
      </c>
      <c r="D2" s="2"/>
      <c r="F2" s="3"/>
    </row>
    <row r="3" spans="1:9" x14ac:dyDescent="0.25">
      <c r="C3" s="13" t="s">
        <v>34</v>
      </c>
      <c r="D3" s="4"/>
    </row>
    <row r="4" spans="1:9" x14ac:dyDescent="0.25">
      <c r="A4" s="19"/>
      <c r="B4" s="19"/>
      <c r="C4" s="4"/>
      <c r="D4" s="4"/>
    </row>
    <row r="5" spans="1:9" ht="15.75" thickBot="1" x14ac:dyDescent="0.3">
      <c r="A5" s="20"/>
      <c r="B5" s="19"/>
      <c r="C5" s="4"/>
      <c r="D5" s="4"/>
      <c r="E5" s="4"/>
      <c r="F5" s="4"/>
    </row>
    <row r="6" spans="1:9" ht="35.25" customHeight="1" x14ac:dyDescent="0.25">
      <c r="A6" s="21" t="s">
        <v>0</v>
      </c>
      <c r="B6" s="21" t="s">
        <v>1</v>
      </c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19"/>
      <c r="B7" s="19"/>
      <c r="C7" s="320"/>
      <c r="D7" s="30"/>
      <c r="E7" s="321" t="s">
        <v>9</v>
      </c>
      <c r="F7" s="321"/>
    </row>
    <row r="8" spans="1:9" x14ac:dyDescent="0.25">
      <c r="A8" s="28" t="s">
        <v>5</v>
      </c>
      <c r="B8" s="19"/>
      <c r="C8" s="35"/>
      <c r="D8" s="32"/>
      <c r="E8" s="33"/>
      <c r="F8" s="34"/>
    </row>
    <row r="9" spans="1:9" x14ac:dyDescent="0.25">
      <c r="A9" s="19"/>
      <c r="B9" s="19" t="s">
        <v>7</v>
      </c>
      <c r="C9" s="35"/>
      <c r="D9" s="36"/>
      <c r="E9" s="37"/>
      <c r="F9" s="38"/>
    </row>
    <row r="10" spans="1:9" x14ac:dyDescent="0.25">
      <c r="A10" s="22"/>
      <c r="B10" s="19"/>
      <c r="C10" s="35"/>
      <c r="D10" s="39"/>
      <c r="E10" s="38"/>
      <c r="F10" s="37"/>
    </row>
    <row r="11" spans="1:9" x14ac:dyDescent="0.25">
      <c r="A11" s="19"/>
      <c r="B11" s="19"/>
      <c r="C11" s="35"/>
      <c r="D11" s="40"/>
      <c r="E11" s="37"/>
      <c r="F11" s="38"/>
    </row>
    <row r="12" spans="1:9" x14ac:dyDescent="0.25">
      <c r="A12" s="22"/>
      <c r="B12" s="19"/>
      <c r="C12" s="35"/>
      <c r="D12" s="40"/>
      <c r="E12" s="38"/>
      <c r="F12" s="37"/>
    </row>
    <row r="13" spans="1:9" x14ac:dyDescent="0.25">
      <c r="A13" s="19"/>
      <c r="B13" s="19"/>
      <c r="C13" s="35"/>
      <c r="D13" s="40"/>
      <c r="E13" s="37"/>
      <c r="F13" s="38"/>
    </row>
    <row r="14" spans="1:9" x14ac:dyDescent="0.25">
      <c r="A14" s="22"/>
      <c r="B14" s="19"/>
      <c r="C14" s="41"/>
      <c r="D14" s="40"/>
      <c r="E14" s="38"/>
      <c r="F14" s="38"/>
      <c r="I14" s="18"/>
    </row>
    <row r="15" spans="1:9" x14ac:dyDescent="0.25">
      <c r="A15" s="22"/>
      <c r="B15" s="19"/>
      <c r="C15" s="41"/>
      <c r="D15" s="40"/>
      <c r="E15" s="38"/>
      <c r="F15" s="38"/>
    </row>
    <row r="16" spans="1:9" x14ac:dyDescent="0.25">
      <c r="A16" s="22"/>
      <c r="B16" s="19"/>
      <c r="C16" s="41"/>
      <c r="D16" s="40"/>
      <c r="E16" s="38"/>
      <c r="F16" s="38"/>
    </row>
    <row r="17" spans="1:6" x14ac:dyDescent="0.25">
      <c r="A17" s="22"/>
      <c r="B17" s="19"/>
      <c r="C17" s="41"/>
      <c r="D17" s="40"/>
      <c r="E17" s="38"/>
      <c r="F17" s="38"/>
    </row>
    <row r="18" spans="1:6" x14ac:dyDescent="0.25">
      <c r="A18" s="22"/>
      <c r="B18" s="19"/>
      <c r="C18" s="41"/>
      <c r="D18" s="40"/>
      <c r="E18" s="38"/>
      <c r="F18" s="38"/>
    </row>
    <row r="19" spans="1:6" x14ac:dyDescent="0.25">
      <c r="A19" s="19"/>
      <c r="B19" s="23"/>
      <c r="C19" s="41"/>
      <c r="D19" s="40"/>
      <c r="E19" s="38"/>
      <c r="F19" s="38"/>
    </row>
    <row r="20" spans="1:6" x14ac:dyDescent="0.25">
      <c r="A20" s="19"/>
      <c r="B20" s="19"/>
      <c r="D20" s="6"/>
    </row>
    <row r="21" spans="1:6" x14ac:dyDescent="0.25">
      <c r="A21" s="19"/>
      <c r="B21" s="19"/>
      <c r="C21" s="9" t="s">
        <v>8</v>
      </c>
      <c r="D21" s="9"/>
      <c r="E21" s="9">
        <f>SUM(E8:E20)</f>
        <v>0</v>
      </c>
      <c r="F21" s="9">
        <f>SUM(F8:F20)</f>
        <v>0</v>
      </c>
    </row>
    <row r="22" spans="1:6" x14ac:dyDescent="0.25">
      <c r="C22" s="7"/>
      <c r="D22" s="7"/>
      <c r="E22" s="8"/>
      <c r="F22" s="8"/>
    </row>
    <row r="23" spans="1:6" x14ac:dyDescent="0.25">
      <c r="A23" s="17"/>
      <c r="B23" s="17"/>
      <c r="C23" s="5"/>
      <c r="D23" s="5"/>
      <c r="E23" s="5"/>
      <c r="F23" s="5"/>
    </row>
    <row r="24" spans="1:6" ht="39" customHeight="1" x14ac:dyDescent="0.25">
      <c r="A24" s="19"/>
      <c r="B24" s="19"/>
      <c r="C24" s="4"/>
      <c r="D24" s="4"/>
      <c r="E24" s="4"/>
      <c r="F24" s="4"/>
    </row>
    <row r="25" spans="1:6" ht="26.25" x14ac:dyDescent="0.4">
      <c r="A25" s="15" t="s">
        <v>23</v>
      </c>
      <c r="C25" s="2" t="str">
        <f>$C$2</f>
        <v>Nazwa SA</v>
      </c>
    </row>
    <row r="26" spans="1:6" x14ac:dyDescent="0.25"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 t="s">
        <v>20</v>
      </c>
      <c r="E32" s="38"/>
      <c r="F32" s="38"/>
    </row>
    <row r="33" spans="3:6" x14ac:dyDescent="0.25">
      <c r="C33" s="24"/>
      <c r="D33" s="25"/>
      <c r="E33" s="26"/>
      <c r="F33" s="26"/>
    </row>
  </sheetData>
  <mergeCells count="4">
    <mergeCell ref="C6:C7"/>
    <mergeCell ref="E7:F7"/>
    <mergeCell ref="C28:C29"/>
    <mergeCell ref="E29:F29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BD00-000000000000}">
          <x14:formula1>
            <xm:f>Zdarzenia!$A$2:$A$4</xm:f>
          </x14:formula1>
          <xm:sqref>D1:D1048576</xm:sqref>
        </x14:dataValidation>
      </x14:dataValidations>
    </ext>
  </extLst>
</worksheet>
</file>

<file path=xl/worksheets/sheet1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BE00-000000000000}">
  <sheetPr codeName="Arkusz4"/>
  <dimension ref="A1:F225"/>
  <sheetViews>
    <sheetView topLeftCell="A40" workbookViewId="0">
      <selection activeCell="B51" sqref="B51"/>
    </sheetView>
  </sheetViews>
  <sheetFormatPr defaultRowHeight="15" x14ac:dyDescent="0.25"/>
  <cols>
    <col min="1" max="1" width="28.5703125" customWidth="1"/>
    <col min="2" max="2" width="19.42578125" customWidth="1"/>
    <col min="3" max="4" width="21.5703125" customWidth="1"/>
    <col min="5" max="5" width="19.42578125" bestFit="1" customWidth="1"/>
  </cols>
  <sheetData>
    <row r="1" spans="1:1" x14ac:dyDescent="0.25">
      <c r="A1" s="14" t="s">
        <v>223</v>
      </c>
    </row>
    <row r="2" spans="1:1" x14ac:dyDescent="0.25">
      <c r="A2" t="s">
        <v>6</v>
      </c>
    </row>
    <row r="3" spans="1:1" x14ac:dyDescent="0.25">
      <c r="A3" t="s">
        <v>20</v>
      </c>
    </row>
    <row r="4" spans="1:1" x14ac:dyDescent="0.25">
      <c r="A4" t="s">
        <v>21</v>
      </c>
    </row>
    <row r="5" spans="1:1" x14ac:dyDescent="0.25">
      <c r="A5" t="s">
        <v>88</v>
      </c>
    </row>
    <row r="12" spans="1:1" x14ac:dyDescent="0.25">
      <c r="A12" t="s">
        <v>105</v>
      </c>
    </row>
    <row r="13" spans="1:1" x14ac:dyDescent="0.25">
      <c r="A13" s="125" t="s">
        <v>108</v>
      </c>
    </row>
    <row r="14" spans="1:1" x14ac:dyDescent="0.25">
      <c r="A14" s="125" t="s">
        <v>107</v>
      </c>
    </row>
    <row r="15" spans="1:1" x14ac:dyDescent="0.25">
      <c r="A15" s="125" t="s">
        <v>103</v>
      </c>
    </row>
    <row r="16" spans="1:1" x14ac:dyDescent="0.25">
      <c r="A16" s="125" t="s">
        <v>109</v>
      </c>
    </row>
    <row r="17" spans="1:1" x14ac:dyDescent="0.25">
      <c r="A17" s="125" t="s">
        <v>104</v>
      </c>
    </row>
    <row r="18" spans="1:1" x14ac:dyDescent="0.25">
      <c r="A18" s="125"/>
    </row>
    <row r="19" spans="1:1" x14ac:dyDescent="0.25">
      <c r="A19" s="125"/>
    </row>
    <row r="20" spans="1:1" x14ac:dyDescent="0.25">
      <c r="A20" t="s">
        <v>106</v>
      </c>
    </row>
    <row r="49" spans="1:6" ht="20.25" thickBot="1" x14ac:dyDescent="0.35">
      <c r="A49" s="151" t="s">
        <v>172</v>
      </c>
      <c r="B49" s="151" t="s">
        <v>173</v>
      </c>
      <c r="C49" s="151" t="s">
        <v>174</v>
      </c>
      <c r="D49" s="151" t="s">
        <v>175</v>
      </c>
    </row>
    <row r="50" spans="1:6" ht="15.75" thickTop="1" x14ac:dyDescent="0.25">
      <c r="B50" t="s">
        <v>252</v>
      </c>
      <c r="C50">
        <v>33</v>
      </c>
      <c r="D50">
        <v>32</v>
      </c>
      <c r="F50" t="s">
        <v>432</v>
      </c>
    </row>
    <row r="51" spans="1:6" x14ac:dyDescent="0.25">
      <c r="A51" t="s">
        <v>109</v>
      </c>
      <c r="B51" t="s">
        <v>338</v>
      </c>
      <c r="C51">
        <v>38</v>
      </c>
      <c r="D51">
        <v>50</v>
      </c>
      <c r="F51" t="s">
        <v>40</v>
      </c>
    </row>
    <row r="52" spans="1:6" x14ac:dyDescent="0.25">
      <c r="A52" t="s">
        <v>109</v>
      </c>
      <c r="B52" t="s">
        <v>357</v>
      </c>
      <c r="C52">
        <v>43</v>
      </c>
      <c r="D52">
        <v>43</v>
      </c>
      <c r="F52" t="s">
        <v>429</v>
      </c>
    </row>
    <row r="53" spans="1:6" x14ac:dyDescent="0.25">
      <c r="A53" t="s">
        <v>109</v>
      </c>
      <c r="B53" t="s">
        <v>427</v>
      </c>
      <c r="C53">
        <v>20</v>
      </c>
      <c r="D53">
        <v>22</v>
      </c>
      <c r="F53" t="s">
        <v>428</v>
      </c>
    </row>
    <row r="54" spans="1:6" x14ac:dyDescent="0.25">
      <c r="A54" t="s">
        <v>109</v>
      </c>
      <c r="B54" t="s">
        <v>425</v>
      </c>
      <c r="C54">
        <v>20</v>
      </c>
      <c r="D54">
        <v>22</v>
      </c>
      <c r="F54" t="s">
        <v>426</v>
      </c>
    </row>
    <row r="55" spans="1:6" x14ac:dyDescent="0.25">
      <c r="A55" t="s">
        <v>109</v>
      </c>
      <c r="B55" t="s">
        <v>423</v>
      </c>
      <c r="C55">
        <v>20</v>
      </c>
      <c r="D55">
        <v>22</v>
      </c>
      <c r="F55" t="s">
        <v>424</v>
      </c>
    </row>
    <row r="56" spans="1:6" x14ac:dyDescent="0.25">
      <c r="A56" t="s">
        <v>109</v>
      </c>
      <c r="B56" t="s">
        <v>421</v>
      </c>
      <c r="C56">
        <v>130</v>
      </c>
      <c r="D56">
        <v>148</v>
      </c>
      <c r="F56" t="s">
        <v>422</v>
      </c>
    </row>
    <row r="57" spans="1:6" x14ac:dyDescent="0.25">
      <c r="A57" t="s">
        <v>109</v>
      </c>
      <c r="B57" t="s">
        <v>418</v>
      </c>
      <c r="C57">
        <v>36</v>
      </c>
      <c r="D57">
        <v>61</v>
      </c>
      <c r="F57" t="s">
        <v>417</v>
      </c>
    </row>
    <row r="58" spans="1:6" x14ac:dyDescent="0.25">
      <c r="A58" t="s">
        <v>109</v>
      </c>
      <c r="B58" t="s">
        <v>431</v>
      </c>
      <c r="C58">
        <v>45</v>
      </c>
      <c r="D58">
        <v>46</v>
      </c>
      <c r="F58" t="s">
        <v>102</v>
      </c>
    </row>
    <row r="59" spans="1:6" x14ac:dyDescent="0.25">
      <c r="A59" t="s">
        <v>109</v>
      </c>
      <c r="B59" t="s">
        <v>415</v>
      </c>
      <c r="C59">
        <v>56</v>
      </c>
      <c r="D59">
        <v>70</v>
      </c>
      <c r="F59" t="s">
        <v>416</v>
      </c>
    </row>
    <row r="60" spans="1:6" x14ac:dyDescent="0.25">
      <c r="B60" t="s">
        <v>243</v>
      </c>
      <c r="C60">
        <v>18</v>
      </c>
      <c r="D60">
        <v>26</v>
      </c>
      <c r="F60" t="s">
        <v>414</v>
      </c>
    </row>
    <row r="61" spans="1:6" x14ac:dyDescent="0.25">
      <c r="A61" t="s">
        <v>109</v>
      </c>
      <c r="B61" t="s">
        <v>412</v>
      </c>
      <c r="C61">
        <v>50</v>
      </c>
      <c r="D61">
        <v>53</v>
      </c>
      <c r="F61" t="s">
        <v>411</v>
      </c>
    </row>
    <row r="62" spans="1:6" x14ac:dyDescent="0.25">
      <c r="A62" t="s">
        <v>109</v>
      </c>
      <c r="B62" t="s">
        <v>407</v>
      </c>
      <c r="C62">
        <v>33</v>
      </c>
      <c r="D62">
        <v>26</v>
      </c>
      <c r="F62" t="s">
        <v>408</v>
      </c>
    </row>
    <row r="63" spans="1:6" x14ac:dyDescent="0.25">
      <c r="A63" t="s">
        <v>109</v>
      </c>
      <c r="B63" t="s">
        <v>326</v>
      </c>
      <c r="C63">
        <v>23</v>
      </c>
      <c r="D63">
        <v>9</v>
      </c>
      <c r="F63" t="s">
        <v>406</v>
      </c>
    </row>
    <row r="64" spans="1:6" x14ac:dyDescent="0.25">
      <c r="A64" t="s">
        <v>109</v>
      </c>
      <c r="B64" t="s">
        <v>405</v>
      </c>
      <c r="C64">
        <v>52</v>
      </c>
      <c r="D64">
        <v>123</v>
      </c>
      <c r="F64" t="s">
        <v>93</v>
      </c>
    </row>
    <row r="65" spans="1:6" x14ac:dyDescent="0.25">
      <c r="A65" t="s">
        <v>109</v>
      </c>
      <c r="B65" t="s">
        <v>403</v>
      </c>
      <c r="C65">
        <v>30</v>
      </c>
      <c r="D65">
        <v>56</v>
      </c>
      <c r="F65" t="s">
        <v>224</v>
      </c>
    </row>
    <row r="66" spans="1:6" x14ac:dyDescent="0.25">
      <c r="A66" t="s">
        <v>109</v>
      </c>
      <c r="B66" t="s">
        <v>402</v>
      </c>
      <c r="C66">
        <v>48</v>
      </c>
      <c r="D66">
        <v>25</v>
      </c>
      <c r="F66" t="s">
        <v>139</v>
      </c>
    </row>
    <row r="67" spans="1:6" x14ac:dyDescent="0.25">
      <c r="A67" t="s">
        <v>109</v>
      </c>
      <c r="C67">
        <v>49</v>
      </c>
      <c r="D67">
        <v>24</v>
      </c>
      <c r="F67" t="s">
        <v>401</v>
      </c>
    </row>
    <row r="68" spans="1:6" x14ac:dyDescent="0.25">
      <c r="A68" t="s">
        <v>109</v>
      </c>
      <c r="B68" t="s">
        <v>398</v>
      </c>
      <c r="C68">
        <v>193</v>
      </c>
      <c r="D68">
        <v>254</v>
      </c>
      <c r="F68" t="s">
        <v>399</v>
      </c>
    </row>
    <row r="69" spans="1:6" x14ac:dyDescent="0.25">
      <c r="A69" t="s">
        <v>109</v>
      </c>
      <c r="B69" t="s">
        <v>392</v>
      </c>
      <c r="C69">
        <v>34</v>
      </c>
      <c r="D69">
        <v>24</v>
      </c>
      <c r="F69" t="s">
        <v>391</v>
      </c>
    </row>
    <row r="70" spans="1:6" x14ac:dyDescent="0.25">
      <c r="A70" t="s">
        <v>109</v>
      </c>
      <c r="B70" t="s">
        <v>389</v>
      </c>
      <c r="C70">
        <v>57</v>
      </c>
      <c r="D70">
        <v>91</v>
      </c>
      <c r="F70" t="s">
        <v>390</v>
      </c>
    </row>
    <row r="71" spans="1:6" x14ac:dyDescent="0.25">
      <c r="A71" t="s">
        <v>109</v>
      </c>
      <c r="B71" t="s">
        <v>388</v>
      </c>
      <c r="C71">
        <v>48</v>
      </c>
      <c r="D71">
        <v>57</v>
      </c>
      <c r="F71" t="s">
        <v>387</v>
      </c>
    </row>
    <row r="72" spans="1:6" x14ac:dyDescent="0.25">
      <c r="A72" t="s">
        <v>109</v>
      </c>
      <c r="B72" t="s">
        <v>385</v>
      </c>
      <c r="C72">
        <v>32</v>
      </c>
      <c r="D72">
        <v>30</v>
      </c>
      <c r="F72" t="s">
        <v>386</v>
      </c>
    </row>
    <row r="73" spans="1:6" x14ac:dyDescent="0.25">
      <c r="A73" t="s">
        <v>109</v>
      </c>
      <c r="B73" t="s">
        <v>382</v>
      </c>
      <c r="C73">
        <v>24</v>
      </c>
      <c r="D73">
        <v>24</v>
      </c>
      <c r="F73" t="s">
        <v>145</v>
      </c>
    </row>
    <row r="74" spans="1:6" x14ac:dyDescent="0.25">
      <c r="A74" t="s">
        <v>109</v>
      </c>
      <c r="B74" t="s">
        <v>379</v>
      </c>
      <c r="C74">
        <v>6</v>
      </c>
      <c r="D74">
        <v>4</v>
      </c>
      <c r="F74" t="s">
        <v>380</v>
      </c>
    </row>
    <row r="75" spans="1:6" x14ac:dyDescent="0.25">
      <c r="A75" t="s">
        <v>109</v>
      </c>
      <c r="B75" t="s">
        <v>377</v>
      </c>
      <c r="C75">
        <v>7</v>
      </c>
      <c r="D75">
        <v>3</v>
      </c>
      <c r="F75" t="s">
        <v>378</v>
      </c>
    </row>
    <row r="76" spans="1:6" x14ac:dyDescent="0.25">
      <c r="A76" t="s">
        <v>109</v>
      </c>
      <c r="B76" t="s">
        <v>373</v>
      </c>
      <c r="C76">
        <v>25</v>
      </c>
      <c r="D76">
        <v>25</v>
      </c>
      <c r="F76" t="s">
        <v>372</v>
      </c>
    </row>
    <row r="77" spans="1:6" x14ac:dyDescent="0.25">
      <c r="A77" t="s">
        <v>109</v>
      </c>
      <c r="B77" t="s">
        <v>376</v>
      </c>
      <c r="C77">
        <v>25</v>
      </c>
      <c r="D77">
        <v>25</v>
      </c>
      <c r="F77" t="s">
        <v>375</v>
      </c>
    </row>
    <row r="78" spans="1:6" x14ac:dyDescent="0.25">
      <c r="A78" t="s">
        <v>109</v>
      </c>
      <c r="B78" t="s">
        <v>371</v>
      </c>
      <c r="C78">
        <v>13</v>
      </c>
      <c r="D78">
        <v>15</v>
      </c>
      <c r="F78" t="s">
        <v>374</v>
      </c>
    </row>
    <row r="79" spans="1:6" x14ac:dyDescent="0.25">
      <c r="A79" t="s">
        <v>109</v>
      </c>
      <c r="B79" t="s">
        <v>368</v>
      </c>
      <c r="C79">
        <v>11</v>
      </c>
      <c r="D79">
        <v>11</v>
      </c>
      <c r="F79" t="s">
        <v>290</v>
      </c>
    </row>
    <row r="80" spans="1:6" x14ac:dyDescent="0.25">
      <c r="A80" t="s">
        <v>109</v>
      </c>
      <c r="B80" t="s">
        <v>364</v>
      </c>
      <c r="C80">
        <v>20</v>
      </c>
      <c r="D80">
        <v>13</v>
      </c>
      <c r="F80" t="s">
        <v>244</v>
      </c>
    </row>
    <row r="81" spans="1:6" x14ac:dyDescent="0.25">
      <c r="A81" t="s">
        <v>109</v>
      </c>
      <c r="B81" t="s">
        <v>367</v>
      </c>
      <c r="C81">
        <v>14</v>
      </c>
      <c r="D81">
        <v>16</v>
      </c>
      <c r="F81" t="s">
        <v>366</v>
      </c>
    </row>
    <row r="82" spans="1:6" x14ac:dyDescent="0.25">
      <c r="A82" t="s">
        <v>109</v>
      </c>
      <c r="B82" t="s">
        <v>362</v>
      </c>
      <c r="C82">
        <v>9</v>
      </c>
      <c r="D82">
        <v>11</v>
      </c>
      <c r="F82" t="s">
        <v>363</v>
      </c>
    </row>
    <row r="83" spans="1:6" x14ac:dyDescent="0.25">
      <c r="A83" t="s">
        <v>109</v>
      </c>
      <c r="B83" t="s">
        <v>361</v>
      </c>
      <c r="C83">
        <v>33</v>
      </c>
      <c r="D83">
        <v>37</v>
      </c>
      <c r="F83" t="s">
        <v>360</v>
      </c>
    </row>
    <row r="84" spans="1:6" x14ac:dyDescent="0.25">
      <c r="A84" t="s">
        <v>109</v>
      </c>
      <c r="B84" t="s">
        <v>358</v>
      </c>
      <c r="C84">
        <v>19</v>
      </c>
      <c r="D84">
        <v>12</v>
      </c>
      <c r="F84" t="s">
        <v>384</v>
      </c>
    </row>
    <row r="85" spans="1:6" x14ac:dyDescent="0.25">
      <c r="A85" t="s">
        <v>109</v>
      </c>
      <c r="B85" t="s">
        <v>357</v>
      </c>
      <c r="C85">
        <v>51</v>
      </c>
      <c r="D85">
        <v>61</v>
      </c>
      <c r="F85" t="s">
        <v>383</v>
      </c>
    </row>
    <row r="86" spans="1:6" x14ac:dyDescent="0.25">
      <c r="A86" t="s">
        <v>109</v>
      </c>
      <c r="B86" t="s">
        <v>356</v>
      </c>
      <c r="C86">
        <v>72</v>
      </c>
      <c r="D86">
        <v>26</v>
      </c>
      <c r="F86" t="s">
        <v>355</v>
      </c>
    </row>
    <row r="87" spans="1:6" x14ac:dyDescent="0.25">
      <c r="A87" t="s">
        <v>109</v>
      </c>
      <c r="B87" t="s">
        <v>353</v>
      </c>
      <c r="C87">
        <v>42</v>
      </c>
      <c r="D87">
        <v>50</v>
      </c>
      <c r="F87" t="s">
        <v>354</v>
      </c>
    </row>
    <row r="88" spans="1:6" x14ac:dyDescent="0.25">
      <c r="A88" t="s">
        <v>109</v>
      </c>
      <c r="B88" t="s">
        <v>349</v>
      </c>
      <c r="C88">
        <v>98</v>
      </c>
      <c r="D88">
        <v>131</v>
      </c>
      <c r="F88" t="s">
        <v>350</v>
      </c>
    </row>
    <row r="89" spans="1:6" x14ac:dyDescent="0.25">
      <c r="A89" t="s">
        <v>109</v>
      </c>
      <c r="B89" t="s">
        <v>267</v>
      </c>
      <c r="C89">
        <v>32</v>
      </c>
      <c r="D89">
        <v>26</v>
      </c>
      <c r="F89" t="s">
        <v>348</v>
      </c>
    </row>
    <row r="90" spans="1:6" x14ac:dyDescent="0.25">
      <c r="A90" t="s">
        <v>109</v>
      </c>
      <c r="B90" t="s">
        <v>347</v>
      </c>
      <c r="C90">
        <v>16</v>
      </c>
      <c r="D90">
        <v>10</v>
      </c>
      <c r="F90" t="s">
        <v>256</v>
      </c>
    </row>
    <row r="91" spans="1:6" x14ac:dyDescent="0.25">
      <c r="A91" t="s">
        <v>109</v>
      </c>
      <c r="B91" t="s">
        <v>345</v>
      </c>
      <c r="C91">
        <v>28</v>
      </c>
      <c r="D91">
        <v>30</v>
      </c>
      <c r="F91" t="s">
        <v>346</v>
      </c>
    </row>
    <row r="92" spans="1:6" x14ac:dyDescent="0.25">
      <c r="A92" t="s">
        <v>109</v>
      </c>
      <c r="B92" t="s">
        <v>343</v>
      </c>
      <c r="C92">
        <v>23</v>
      </c>
      <c r="D92">
        <v>11</v>
      </c>
      <c r="F92" t="s">
        <v>344</v>
      </c>
    </row>
    <row r="93" spans="1:6" x14ac:dyDescent="0.25">
      <c r="A93" t="s">
        <v>109</v>
      </c>
      <c r="B93" t="s">
        <v>342</v>
      </c>
      <c r="C93">
        <v>13</v>
      </c>
      <c r="D93">
        <v>17</v>
      </c>
      <c r="F93" t="s">
        <v>281</v>
      </c>
    </row>
    <row r="94" spans="1:6" x14ac:dyDescent="0.25">
      <c r="A94" t="s">
        <v>109</v>
      </c>
      <c r="B94" t="s">
        <v>341</v>
      </c>
      <c r="C94">
        <v>13</v>
      </c>
      <c r="D94">
        <v>17</v>
      </c>
      <c r="F94" t="s">
        <v>262</v>
      </c>
    </row>
    <row r="95" spans="1:6" x14ac:dyDescent="0.25">
      <c r="C95">
        <v>27</v>
      </c>
      <c r="D95">
        <v>16</v>
      </c>
      <c r="E95" t="s">
        <v>24</v>
      </c>
      <c r="F95" t="s">
        <v>73</v>
      </c>
    </row>
    <row r="96" spans="1:6" x14ac:dyDescent="0.25">
      <c r="A96" t="s">
        <v>109</v>
      </c>
      <c r="B96" t="s">
        <v>337</v>
      </c>
      <c r="C96">
        <v>10</v>
      </c>
      <c r="D96">
        <v>63</v>
      </c>
      <c r="F96" t="s">
        <v>239</v>
      </c>
    </row>
    <row r="97" spans="1:6" x14ac:dyDescent="0.25">
      <c r="A97" t="s">
        <v>109</v>
      </c>
      <c r="B97" t="s">
        <v>335</v>
      </c>
      <c r="C97">
        <v>9</v>
      </c>
      <c r="D97">
        <v>19</v>
      </c>
      <c r="F97" t="s">
        <v>336</v>
      </c>
    </row>
    <row r="98" spans="1:6" x14ac:dyDescent="0.25">
      <c r="A98" t="s">
        <v>109</v>
      </c>
      <c r="B98" t="s">
        <v>332</v>
      </c>
      <c r="C98">
        <v>37</v>
      </c>
      <c r="D98">
        <v>26</v>
      </c>
      <c r="F98" t="s">
        <v>334</v>
      </c>
    </row>
    <row r="99" spans="1:6" x14ac:dyDescent="0.25">
      <c r="A99" t="s">
        <v>109</v>
      </c>
      <c r="B99" t="s">
        <v>340</v>
      </c>
      <c r="C99">
        <v>50</v>
      </c>
      <c r="D99">
        <v>46</v>
      </c>
      <c r="F99" t="s">
        <v>339</v>
      </c>
    </row>
    <row r="100" spans="1:6" x14ac:dyDescent="0.25">
      <c r="A100" t="s">
        <v>109</v>
      </c>
      <c r="B100" t="s">
        <v>326</v>
      </c>
      <c r="C100">
        <v>26</v>
      </c>
      <c r="D100">
        <v>13</v>
      </c>
      <c r="F100" t="s">
        <v>131</v>
      </c>
    </row>
    <row r="101" spans="1:6" x14ac:dyDescent="0.25">
      <c r="A101" t="s">
        <v>109</v>
      </c>
      <c r="B101" t="s">
        <v>324</v>
      </c>
      <c r="C101">
        <v>74</v>
      </c>
      <c r="D101">
        <v>83</v>
      </c>
      <c r="F101" t="s">
        <v>325</v>
      </c>
    </row>
    <row r="102" spans="1:6" x14ac:dyDescent="0.25">
      <c r="A102" t="s">
        <v>109</v>
      </c>
      <c r="B102" t="s">
        <v>322</v>
      </c>
      <c r="C102">
        <v>71</v>
      </c>
      <c r="D102">
        <v>66</v>
      </c>
      <c r="F102" t="s">
        <v>323</v>
      </c>
    </row>
    <row r="103" spans="1:6" x14ac:dyDescent="0.25">
      <c r="A103" t="s">
        <v>109</v>
      </c>
      <c r="B103" t="s">
        <v>321</v>
      </c>
      <c r="C103">
        <v>9</v>
      </c>
      <c r="D103">
        <v>9</v>
      </c>
      <c r="F103" t="s">
        <v>327</v>
      </c>
    </row>
    <row r="104" spans="1:6" x14ac:dyDescent="0.25">
      <c r="A104" t="s">
        <v>109</v>
      </c>
      <c r="B104" t="s">
        <v>318</v>
      </c>
      <c r="C104">
        <v>59</v>
      </c>
      <c r="D104">
        <v>41</v>
      </c>
      <c r="F104" t="s">
        <v>319</v>
      </c>
    </row>
    <row r="105" spans="1:6" x14ac:dyDescent="0.25">
      <c r="A105" t="s">
        <v>109</v>
      </c>
      <c r="B105" t="s">
        <v>316</v>
      </c>
      <c r="C105">
        <v>54</v>
      </c>
      <c r="D105">
        <v>38</v>
      </c>
      <c r="F105" t="s">
        <v>315</v>
      </c>
    </row>
    <row r="106" spans="1:6" x14ac:dyDescent="0.25">
      <c r="A106" t="s">
        <v>109</v>
      </c>
      <c r="B106" t="s">
        <v>313</v>
      </c>
      <c r="C106">
        <v>47</v>
      </c>
      <c r="D106">
        <v>78</v>
      </c>
      <c r="F106" t="s">
        <v>312</v>
      </c>
    </row>
    <row r="107" spans="1:6" x14ac:dyDescent="0.25">
      <c r="A107" t="s">
        <v>109</v>
      </c>
      <c r="B107" t="s">
        <v>307</v>
      </c>
      <c r="C107">
        <v>22</v>
      </c>
      <c r="D107">
        <v>16</v>
      </c>
      <c r="F107" t="s">
        <v>308</v>
      </c>
    </row>
    <row r="108" spans="1:6" x14ac:dyDescent="0.25">
      <c r="A108" t="s">
        <v>109</v>
      </c>
      <c r="B108" t="s">
        <v>305</v>
      </c>
      <c r="C108">
        <v>31</v>
      </c>
      <c r="D108">
        <v>25</v>
      </c>
      <c r="F108" t="s">
        <v>306</v>
      </c>
    </row>
    <row r="109" spans="1:6" x14ac:dyDescent="0.25">
      <c r="A109" t="s">
        <v>109</v>
      </c>
      <c r="B109" t="s">
        <v>303</v>
      </c>
      <c r="C109">
        <v>43</v>
      </c>
      <c r="D109">
        <v>24</v>
      </c>
      <c r="F109" t="s">
        <v>304</v>
      </c>
    </row>
    <row r="110" spans="1:6" x14ac:dyDescent="0.25">
      <c r="A110" t="s">
        <v>109</v>
      </c>
      <c r="B110" t="s">
        <v>301</v>
      </c>
      <c r="C110">
        <v>14</v>
      </c>
      <c r="D110">
        <v>6</v>
      </c>
      <c r="F110" t="s">
        <v>302</v>
      </c>
    </row>
    <row r="111" spans="1:6" x14ac:dyDescent="0.25">
      <c r="A111" t="s">
        <v>109</v>
      </c>
      <c r="B111" t="s">
        <v>300</v>
      </c>
      <c r="C111">
        <v>14</v>
      </c>
      <c r="D111">
        <v>6</v>
      </c>
      <c r="F111" t="s">
        <v>299</v>
      </c>
    </row>
    <row r="112" spans="1:6" x14ac:dyDescent="0.25">
      <c r="A112" t="s">
        <v>109</v>
      </c>
      <c r="B112" t="s">
        <v>298</v>
      </c>
      <c r="C112">
        <v>59</v>
      </c>
      <c r="D112">
        <v>41</v>
      </c>
      <c r="F112" t="s">
        <v>102</v>
      </c>
    </row>
    <row r="113" spans="1:6" x14ac:dyDescent="0.25">
      <c r="A113" t="s">
        <v>109</v>
      </c>
      <c r="B113" t="s">
        <v>295</v>
      </c>
      <c r="C113">
        <v>46</v>
      </c>
      <c r="D113">
        <v>26</v>
      </c>
      <c r="F113" t="s">
        <v>296</v>
      </c>
    </row>
    <row r="114" spans="1:6" x14ac:dyDescent="0.25">
      <c r="A114" t="s">
        <v>109</v>
      </c>
      <c r="B114" t="s">
        <v>293</v>
      </c>
      <c r="C114">
        <v>36</v>
      </c>
      <c r="D114">
        <v>46</v>
      </c>
      <c r="F114" t="s">
        <v>294</v>
      </c>
    </row>
    <row r="115" spans="1:6" x14ac:dyDescent="0.25">
      <c r="A115" t="s">
        <v>109</v>
      </c>
      <c r="B115" t="s">
        <v>291</v>
      </c>
      <c r="C115">
        <v>66</v>
      </c>
      <c r="D115">
        <v>57</v>
      </c>
      <c r="F115" t="s">
        <v>292</v>
      </c>
    </row>
    <row r="116" spans="1:6" x14ac:dyDescent="0.25">
      <c r="A116" t="s">
        <v>109</v>
      </c>
      <c r="B116" t="s">
        <v>289</v>
      </c>
      <c r="C116">
        <v>23</v>
      </c>
      <c r="D116">
        <v>14</v>
      </c>
      <c r="F116" t="s">
        <v>290</v>
      </c>
    </row>
    <row r="117" spans="1:6" x14ac:dyDescent="0.25">
      <c r="A117" t="s">
        <v>109</v>
      </c>
      <c r="B117" t="s">
        <v>287</v>
      </c>
      <c r="C117">
        <v>26</v>
      </c>
      <c r="D117">
        <v>12</v>
      </c>
      <c r="F117" t="s">
        <v>288</v>
      </c>
    </row>
    <row r="118" spans="1:6" x14ac:dyDescent="0.25">
      <c r="A118" t="s">
        <v>109</v>
      </c>
      <c r="B118" t="s">
        <v>285</v>
      </c>
      <c r="C118">
        <v>25</v>
      </c>
      <c r="D118">
        <v>13</v>
      </c>
      <c r="F118" t="s">
        <v>286</v>
      </c>
    </row>
    <row r="119" spans="1:6" x14ac:dyDescent="0.25">
      <c r="A119" t="s">
        <v>109</v>
      </c>
      <c r="B119" t="s">
        <v>330</v>
      </c>
      <c r="C119">
        <v>93</v>
      </c>
      <c r="D119">
        <v>92</v>
      </c>
      <c r="F119" t="s">
        <v>331</v>
      </c>
    </row>
    <row r="120" spans="1:6" x14ac:dyDescent="0.25">
      <c r="A120" t="s">
        <v>109</v>
      </c>
      <c r="B120" t="s">
        <v>275</v>
      </c>
      <c r="C120">
        <v>23</v>
      </c>
      <c r="D120">
        <v>14</v>
      </c>
      <c r="F120" t="s">
        <v>31</v>
      </c>
    </row>
    <row r="121" spans="1:6" x14ac:dyDescent="0.25">
      <c r="A121" t="s">
        <v>109</v>
      </c>
      <c r="B121" t="s">
        <v>273</v>
      </c>
      <c r="C121">
        <v>21</v>
      </c>
      <c r="D121">
        <v>30</v>
      </c>
      <c r="F121" t="s">
        <v>139</v>
      </c>
    </row>
    <row r="122" spans="1:6" x14ac:dyDescent="0.25">
      <c r="A122" t="s">
        <v>109</v>
      </c>
      <c r="B122" t="s">
        <v>270</v>
      </c>
      <c r="C122">
        <v>38</v>
      </c>
      <c r="D122">
        <v>32</v>
      </c>
      <c r="F122" t="s">
        <v>40</v>
      </c>
    </row>
    <row r="123" spans="1:6" x14ac:dyDescent="0.25">
      <c r="A123" t="s">
        <v>109</v>
      </c>
      <c r="B123" t="s">
        <v>271</v>
      </c>
      <c r="C123">
        <v>43</v>
      </c>
      <c r="D123">
        <v>39</v>
      </c>
      <c r="F123" t="s">
        <v>272</v>
      </c>
    </row>
    <row r="124" spans="1:6" x14ac:dyDescent="0.25">
      <c r="A124" t="s">
        <v>109</v>
      </c>
      <c r="B124" t="s">
        <v>269</v>
      </c>
      <c r="C124">
        <v>29</v>
      </c>
      <c r="D124">
        <v>26</v>
      </c>
      <c r="F124" t="s">
        <v>268</v>
      </c>
    </row>
    <row r="125" spans="1:6" x14ac:dyDescent="0.25">
      <c r="A125" t="s">
        <v>109</v>
      </c>
      <c r="B125" t="s">
        <v>267</v>
      </c>
      <c r="C125">
        <v>39</v>
      </c>
      <c r="D125">
        <v>35</v>
      </c>
      <c r="F125" t="s">
        <v>266</v>
      </c>
    </row>
    <row r="126" spans="1:6" x14ac:dyDescent="0.25">
      <c r="A126" t="s">
        <v>109</v>
      </c>
      <c r="B126" t="s">
        <v>261</v>
      </c>
      <c r="C126">
        <v>15</v>
      </c>
      <c r="D126">
        <v>11</v>
      </c>
      <c r="F126" t="s">
        <v>262</v>
      </c>
    </row>
    <row r="127" spans="1:6" x14ac:dyDescent="0.25">
      <c r="A127" t="s">
        <v>109</v>
      </c>
      <c r="B127" t="s">
        <v>263</v>
      </c>
      <c r="C127">
        <v>13</v>
      </c>
      <c r="D127">
        <v>11</v>
      </c>
      <c r="F127" t="s">
        <v>264</v>
      </c>
    </row>
    <row r="128" spans="1:6" x14ac:dyDescent="0.25">
      <c r="A128" t="s">
        <v>109</v>
      </c>
      <c r="B128" t="s">
        <v>259</v>
      </c>
      <c r="C128">
        <v>14</v>
      </c>
      <c r="D128">
        <v>13</v>
      </c>
      <c r="F128" t="s">
        <v>260</v>
      </c>
    </row>
    <row r="129" spans="1:6" x14ac:dyDescent="0.25">
      <c r="A129" t="s">
        <v>109</v>
      </c>
      <c r="B129" t="s">
        <v>310</v>
      </c>
      <c r="C129">
        <v>88</v>
      </c>
      <c r="D129">
        <v>66</v>
      </c>
      <c r="F129" t="s">
        <v>309</v>
      </c>
    </row>
    <row r="130" spans="1:6" x14ac:dyDescent="0.25">
      <c r="A130" t="s">
        <v>109</v>
      </c>
      <c r="B130" t="s">
        <v>258</v>
      </c>
      <c r="C130">
        <v>51</v>
      </c>
      <c r="D130">
        <v>44</v>
      </c>
      <c r="F130" t="s">
        <v>31</v>
      </c>
    </row>
    <row r="131" spans="1:6" x14ac:dyDescent="0.25">
      <c r="A131" t="s">
        <v>109</v>
      </c>
      <c r="B131" t="s">
        <v>257</v>
      </c>
      <c r="C131">
        <v>37</v>
      </c>
      <c r="D131">
        <v>26</v>
      </c>
      <c r="F131" t="s">
        <v>256</v>
      </c>
    </row>
    <row r="132" spans="1:6" x14ac:dyDescent="0.25">
      <c r="A132" t="s">
        <v>104</v>
      </c>
      <c r="B132" t="s">
        <v>255</v>
      </c>
      <c r="C132">
        <v>37</v>
      </c>
      <c r="D132">
        <v>30</v>
      </c>
      <c r="F132" t="s">
        <v>254</v>
      </c>
    </row>
    <row r="133" spans="1:6" x14ac:dyDescent="0.25">
      <c r="A133" t="s">
        <v>109</v>
      </c>
      <c r="B133" t="s">
        <v>252</v>
      </c>
      <c r="C133">
        <v>58</v>
      </c>
      <c r="D133">
        <v>249</v>
      </c>
      <c r="F133" t="s">
        <v>251</v>
      </c>
    </row>
    <row r="134" spans="1:6" x14ac:dyDescent="0.25">
      <c r="A134" t="s">
        <v>109</v>
      </c>
      <c r="B134" t="s">
        <v>250</v>
      </c>
      <c r="C134">
        <v>57</v>
      </c>
      <c r="D134">
        <v>29</v>
      </c>
      <c r="F134" t="s">
        <v>249</v>
      </c>
    </row>
    <row r="135" spans="1:6" x14ac:dyDescent="0.25">
      <c r="A135" t="s">
        <v>109</v>
      </c>
      <c r="B135" t="s">
        <v>248</v>
      </c>
      <c r="C135">
        <v>115</v>
      </c>
      <c r="D135">
        <v>122</v>
      </c>
      <c r="F135" t="s">
        <v>247</v>
      </c>
    </row>
    <row r="136" spans="1:6" x14ac:dyDescent="0.25">
      <c r="A136" t="s">
        <v>109</v>
      </c>
      <c r="B136" t="s">
        <v>245</v>
      </c>
      <c r="C136">
        <v>37</v>
      </c>
      <c r="D136">
        <v>59</v>
      </c>
      <c r="F136" t="s">
        <v>244</v>
      </c>
    </row>
    <row r="137" spans="1:6" x14ac:dyDescent="0.25">
      <c r="A137" t="s">
        <v>109</v>
      </c>
      <c r="B137" t="s">
        <v>265</v>
      </c>
      <c r="C137">
        <v>11</v>
      </c>
      <c r="D137">
        <v>7</v>
      </c>
      <c r="F137" t="s">
        <v>279</v>
      </c>
    </row>
    <row r="138" spans="1:6" x14ac:dyDescent="0.25">
      <c r="A138" t="s">
        <v>109</v>
      </c>
      <c r="B138" t="s">
        <v>283</v>
      </c>
      <c r="C138">
        <v>52</v>
      </c>
      <c r="D138">
        <v>50</v>
      </c>
      <c r="F138" t="s">
        <v>282</v>
      </c>
    </row>
    <row r="139" spans="1:6" x14ac:dyDescent="0.25">
      <c r="A139" t="s">
        <v>109</v>
      </c>
      <c r="B139" t="s">
        <v>243</v>
      </c>
      <c r="C139">
        <v>11</v>
      </c>
      <c r="D139">
        <v>5</v>
      </c>
      <c r="F139" t="s">
        <v>280</v>
      </c>
    </row>
    <row r="140" spans="1:6" x14ac:dyDescent="0.25">
      <c r="A140" t="s">
        <v>103</v>
      </c>
      <c r="B140" t="s">
        <v>242</v>
      </c>
      <c r="C140">
        <v>47</v>
      </c>
      <c r="D140">
        <v>36</v>
      </c>
      <c r="F140" t="s">
        <v>241</v>
      </c>
    </row>
    <row r="141" spans="1:6" x14ac:dyDescent="0.25">
      <c r="A141" t="s">
        <v>109</v>
      </c>
      <c r="B141" t="s">
        <v>238</v>
      </c>
      <c r="C141">
        <v>40</v>
      </c>
      <c r="D141">
        <v>50</v>
      </c>
      <c r="F141" t="s">
        <v>237</v>
      </c>
    </row>
    <row r="142" spans="1:6" x14ac:dyDescent="0.25">
      <c r="A142" t="s">
        <v>109</v>
      </c>
      <c r="B142" t="s">
        <v>235</v>
      </c>
      <c r="C142">
        <v>69</v>
      </c>
      <c r="D142">
        <v>162</v>
      </c>
      <c r="F142" t="s">
        <v>234</v>
      </c>
    </row>
    <row r="143" spans="1:6" x14ac:dyDescent="0.25">
      <c r="A143" t="s">
        <v>103</v>
      </c>
      <c r="B143" t="s">
        <v>233</v>
      </c>
      <c r="C143">
        <v>75</v>
      </c>
      <c r="D143">
        <v>43</v>
      </c>
      <c r="F143" t="s">
        <v>232</v>
      </c>
    </row>
    <row r="144" spans="1:6" x14ac:dyDescent="0.25">
      <c r="A144" t="s">
        <v>109</v>
      </c>
      <c r="B144" t="s">
        <v>231</v>
      </c>
      <c r="C144">
        <v>128</v>
      </c>
      <c r="D144">
        <v>122</v>
      </c>
      <c r="F144" t="s">
        <v>230</v>
      </c>
    </row>
    <row r="145" spans="1:6" x14ac:dyDescent="0.25">
      <c r="A145" t="s">
        <v>109</v>
      </c>
      <c r="B145" t="s">
        <v>229</v>
      </c>
      <c r="C145">
        <v>50</v>
      </c>
      <c r="D145">
        <v>33</v>
      </c>
      <c r="F145" t="s">
        <v>228</v>
      </c>
    </row>
    <row r="146" spans="1:6" x14ac:dyDescent="0.25">
      <c r="A146" t="s">
        <v>109</v>
      </c>
      <c r="B146" t="s">
        <v>227</v>
      </c>
      <c r="C146">
        <v>79</v>
      </c>
      <c r="D146">
        <v>77</v>
      </c>
      <c r="F146" t="s">
        <v>226</v>
      </c>
    </row>
    <row r="147" spans="1:6" x14ac:dyDescent="0.25">
      <c r="A147" t="s">
        <v>109</v>
      </c>
      <c r="B147" t="s">
        <v>213</v>
      </c>
      <c r="C147">
        <v>61</v>
      </c>
      <c r="D147">
        <v>50</v>
      </c>
      <c r="F147" t="s">
        <v>224</v>
      </c>
    </row>
    <row r="148" spans="1:6" x14ac:dyDescent="0.25">
      <c r="A148" t="s">
        <v>109</v>
      </c>
      <c r="B148" t="s">
        <v>222</v>
      </c>
      <c r="C148">
        <v>58</v>
      </c>
      <c r="D148">
        <v>60</v>
      </c>
      <c r="F148" t="s">
        <v>221</v>
      </c>
    </row>
    <row r="149" spans="1:6" x14ac:dyDescent="0.25">
      <c r="A149" t="s">
        <v>109</v>
      </c>
      <c r="B149" t="s">
        <v>219</v>
      </c>
      <c r="C149">
        <v>101</v>
      </c>
      <c r="D149">
        <v>194</v>
      </c>
      <c r="F149" t="s">
        <v>218</v>
      </c>
    </row>
    <row r="150" spans="1:6" x14ac:dyDescent="0.25">
      <c r="A150" t="s">
        <v>109</v>
      </c>
      <c r="B150" t="s">
        <v>217</v>
      </c>
      <c r="C150">
        <v>121</v>
      </c>
      <c r="D150">
        <v>184</v>
      </c>
      <c r="F150" t="s">
        <v>216</v>
      </c>
    </row>
    <row r="151" spans="1:6" x14ac:dyDescent="0.25">
      <c r="A151" t="s">
        <v>103</v>
      </c>
      <c r="B151" t="s">
        <v>214</v>
      </c>
      <c r="C151">
        <v>40</v>
      </c>
      <c r="D151">
        <v>36</v>
      </c>
      <c r="F151" t="s">
        <v>215</v>
      </c>
    </row>
    <row r="152" spans="1:6" x14ac:dyDescent="0.25">
      <c r="A152" t="s">
        <v>103</v>
      </c>
      <c r="B152" t="s">
        <v>213</v>
      </c>
      <c r="C152">
        <v>10</v>
      </c>
      <c r="D152">
        <v>0</v>
      </c>
      <c r="F152" t="s">
        <v>212</v>
      </c>
    </row>
    <row r="153" spans="1:6" x14ac:dyDescent="0.25">
      <c r="A153" t="s">
        <v>109</v>
      </c>
      <c r="B153" t="s">
        <v>211</v>
      </c>
      <c r="C153">
        <v>114</v>
      </c>
      <c r="D153">
        <v>79</v>
      </c>
      <c r="F153" t="s">
        <v>210</v>
      </c>
    </row>
    <row r="154" spans="1:6" x14ac:dyDescent="0.25">
      <c r="A154" t="s">
        <v>109</v>
      </c>
      <c r="B154" t="s">
        <v>209</v>
      </c>
      <c r="C154">
        <v>124</v>
      </c>
      <c r="D154">
        <v>190</v>
      </c>
      <c r="F154" t="s">
        <v>208</v>
      </c>
    </row>
    <row r="155" spans="1:6" x14ac:dyDescent="0.25">
      <c r="A155" t="s">
        <v>109</v>
      </c>
      <c r="B155" t="s">
        <v>206</v>
      </c>
      <c r="C155">
        <v>44</v>
      </c>
      <c r="D155">
        <v>71</v>
      </c>
      <c r="F155" t="s">
        <v>207</v>
      </c>
    </row>
    <row r="156" spans="1:6" x14ac:dyDescent="0.25">
      <c r="A156" t="s">
        <v>109</v>
      </c>
      <c r="B156" t="s">
        <v>205</v>
      </c>
      <c r="C156">
        <v>16</v>
      </c>
      <c r="D156">
        <v>12</v>
      </c>
      <c r="F156" t="s">
        <v>204</v>
      </c>
    </row>
    <row r="157" spans="1:6" x14ac:dyDescent="0.25">
      <c r="A157" t="s">
        <v>109</v>
      </c>
      <c r="B157" t="s">
        <v>203</v>
      </c>
      <c r="C157">
        <v>15</v>
      </c>
      <c r="D157">
        <v>13</v>
      </c>
      <c r="F157" t="s">
        <v>202</v>
      </c>
    </row>
    <row r="158" spans="1:6" x14ac:dyDescent="0.25">
      <c r="A158" t="s">
        <v>109</v>
      </c>
      <c r="B158" t="s">
        <v>201</v>
      </c>
      <c r="C158">
        <v>46</v>
      </c>
      <c r="D158">
        <v>35</v>
      </c>
      <c r="F158" t="s">
        <v>200</v>
      </c>
    </row>
    <row r="159" spans="1:6" x14ac:dyDescent="0.25">
      <c r="A159" t="s">
        <v>103</v>
      </c>
      <c r="B159" t="s">
        <v>196</v>
      </c>
      <c r="C159">
        <v>20</v>
      </c>
      <c r="D159">
        <v>0</v>
      </c>
      <c r="F159" t="s">
        <v>195</v>
      </c>
    </row>
    <row r="160" spans="1:6" x14ac:dyDescent="0.25">
      <c r="A160" t="s">
        <v>109</v>
      </c>
      <c r="B160" t="s">
        <v>192</v>
      </c>
      <c r="C160">
        <v>35</v>
      </c>
      <c r="D160">
        <v>13</v>
      </c>
      <c r="F160" t="s">
        <v>191</v>
      </c>
    </row>
    <row r="161" spans="1:6" x14ac:dyDescent="0.25">
      <c r="A161" t="s">
        <v>109</v>
      </c>
      <c r="B161" t="s">
        <v>190</v>
      </c>
      <c r="C161">
        <v>38</v>
      </c>
      <c r="D161">
        <v>38</v>
      </c>
      <c r="F161" t="s">
        <v>189</v>
      </c>
    </row>
    <row r="162" spans="1:6" x14ac:dyDescent="0.25">
      <c r="A162" t="s">
        <v>109</v>
      </c>
      <c r="B162" t="s">
        <v>183</v>
      </c>
      <c r="C162">
        <v>17</v>
      </c>
      <c r="D162">
        <v>11</v>
      </c>
      <c r="F162" t="s">
        <v>182</v>
      </c>
    </row>
    <row r="163" spans="1:6" x14ac:dyDescent="0.25">
      <c r="A163" t="s">
        <v>109</v>
      </c>
      <c r="B163" t="s">
        <v>193</v>
      </c>
      <c r="C163">
        <v>38</v>
      </c>
      <c r="D163">
        <v>16</v>
      </c>
      <c r="F163" t="s">
        <v>197</v>
      </c>
    </row>
    <row r="164" spans="1:6" x14ac:dyDescent="0.25">
      <c r="A164" t="s">
        <v>109</v>
      </c>
      <c r="C164">
        <v>31</v>
      </c>
      <c r="D164">
        <v>29</v>
      </c>
      <c r="F164" t="s">
        <v>185</v>
      </c>
    </row>
    <row r="165" spans="1:6" x14ac:dyDescent="0.25">
      <c r="A165" t="s">
        <v>109</v>
      </c>
      <c r="B165" t="s">
        <v>194</v>
      </c>
      <c r="C165">
        <v>48</v>
      </c>
      <c r="D165">
        <v>37</v>
      </c>
      <c r="F165" t="s">
        <v>184</v>
      </c>
    </row>
    <row r="166" spans="1:6" x14ac:dyDescent="0.25">
      <c r="A166" t="s">
        <v>104</v>
      </c>
      <c r="B166" t="s">
        <v>181</v>
      </c>
      <c r="C166">
        <v>90</v>
      </c>
      <c r="D166">
        <v>1154</v>
      </c>
      <c r="F166" t="s">
        <v>180</v>
      </c>
    </row>
    <row r="167" spans="1:6" x14ac:dyDescent="0.25">
      <c r="A167" t="s">
        <v>109</v>
      </c>
      <c r="B167" t="s">
        <v>179</v>
      </c>
      <c r="C167">
        <v>49</v>
      </c>
      <c r="D167">
        <v>20</v>
      </c>
      <c r="F167" t="s">
        <v>178</v>
      </c>
    </row>
    <row r="168" spans="1:6" x14ac:dyDescent="0.25">
      <c r="A168" t="s">
        <v>103</v>
      </c>
      <c r="B168" t="s">
        <v>177</v>
      </c>
      <c r="C168">
        <v>97</v>
      </c>
      <c r="D168">
        <v>125</v>
      </c>
      <c r="F168" t="s">
        <v>176</v>
      </c>
    </row>
    <row r="169" spans="1:6" x14ac:dyDescent="0.25">
      <c r="A169" t="s">
        <v>109</v>
      </c>
      <c r="B169" t="s">
        <v>171</v>
      </c>
      <c r="C169">
        <v>86</v>
      </c>
      <c r="D169">
        <v>46</v>
      </c>
      <c r="F169" t="s">
        <v>170</v>
      </c>
    </row>
    <row r="170" spans="1:6" x14ac:dyDescent="0.25">
      <c r="A170" t="s">
        <v>109</v>
      </c>
      <c r="B170" t="s">
        <v>148</v>
      </c>
      <c r="C170">
        <v>55</v>
      </c>
      <c r="D170">
        <v>33</v>
      </c>
      <c r="F170" t="s">
        <v>147</v>
      </c>
    </row>
    <row r="171" spans="1:6" x14ac:dyDescent="0.25">
      <c r="A171" t="s">
        <v>109</v>
      </c>
      <c r="B171" t="s">
        <v>149</v>
      </c>
      <c r="C171">
        <v>43</v>
      </c>
      <c r="D171">
        <v>35</v>
      </c>
      <c r="F171" t="s">
        <v>145</v>
      </c>
    </row>
    <row r="172" spans="1:6" x14ac:dyDescent="0.25">
      <c r="A172" t="s">
        <v>109</v>
      </c>
      <c r="B172" t="s">
        <v>150</v>
      </c>
      <c r="C172">
        <v>64</v>
      </c>
      <c r="D172">
        <v>46</v>
      </c>
      <c r="F172" t="s">
        <v>143</v>
      </c>
    </row>
    <row r="173" spans="1:6" x14ac:dyDescent="0.25">
      <c r="A173" t="s">
        <v>103</v>
      </c>
      <c r="B173" t="s">
        <v>152</v>
      </c>
      <c r="C173">
        <v>123</v>
      </c>
      <c r="D173">
        <v>284</v>
      </c>
      <c r="F173" t="s">
        <v>141</v>
      </c>
    </row>
    <row r="174" spans="1:6" x14ac:dyDescent="0.25">
      <c r="A174" t="s">
        <v>103</v>
      </c>
      <c r="B174" t="s">
        <v>151</v>
      </c>
      <c r="C174">
        <v>59</v>
      </c>
      <c r="D174">
        <v>72</v>
      </c>
      <c r="F174" t="s">
        <v>142</v>
      </c>
    </row>
    <row r="175" spans="1:6" x14ac:dyDescent="0.25">
      <c r="A175" t="s">
        <v>109</v>
      </c>
      <c r="B175" t="s">
        <v>153</v>
      </c>
      <c r="C175">
        <v>44</v>
      </c>
      <c r="D175">
        <v>28</v>
      </c>
      <c r="F175" t="s">
        <v>140</v>
      </c>
    </row>
    <row r="176" spans="1:6" x14ac:dyDescent="0.25">
      <c r="A176" t="s">
        <v>109</v>
      </c>
      <c r="B176" t="s">
        <v>154</v>
      </c>
      <c r="C176">
        <v>42</v>
      </c>
      <c r="D176">
        <v>60</v>
      </c>
      <c r="F176" t="s">
        <v>139</v>
      </c>
    </row>
    <row r="177" spans="1:6" x14ac:dyDescent="0.25">
      <c r="A177" t="s">
        <v>104</v>
      </c>
      <c r="B177" t="s">
        <v>155</v>
      </c>
      <c r="C177">
        <v>152</v>
      </c>
      <c r="D177">
        <v>235</v>
      </c>
      <c r="F177" t="s">
        <v>138</v>
      </c>
    </row>
    <row r="178" spans="1:6" x14ac:dyDescent="0.25">
      <c r="A178" t="s">
        <v>103</v>
      </c>
      <c r="B178" t="s">
        <v>156</v>
      </c>
      <c r="C178">
        <v>58</v>
      </c>
      <c r="D178">
        <v>107</v>
      </c>
      <c r="F178" t="s">
        <v>137</v>
      </c>
    </row>
    <row r="179" spans="1:6" x14ac:dyDescent="0.25">
      <c r="A179" t="s">
        <v>109</v>
      </c>
      <c r="B179" t="s">
        <v>157</v>
      </c>
      <c r="C179">
        <v>15</v>
      </c>
      <c r="D179">
        <v>25</v>
      </c>
      <c r="F179" t="s">
        <v>281</v>
      </c>
    </row>
    <row r="180" spans="1:6" x14ac:dyDescent="0.25">
      <c r="A180" t="s">
        <v>109</v>
      </c>
      <c r="B180" t="s">
        <v>158</v>
      </c>
      <c r="C180">
        <v>15</v>
      </c>
      <c r="D180">
        <v>25</v>
      </c>
      <c r="F180" t="s">
        <v>262</v>
      </c>
    </row>
    <row r="181" spans="1:6" x14ac:dyDescent="0.25">
      <c r="A181" t="s">
        <v>109</v>
      </c>
      <c r="B181" t="s">
        <v>159</v>
      </c>
      <c r="C181">
        <v>41</v>
      </c>
      <c r="D181">
        <v>43</v>
      </c>
      <c r="F181" t="s">
        <v>136</v>
      </c>
    </row>
    <row r="182" spans="1:6" x14ac:dyDescent="0.25">
      <c r="A182" t="s">
        <v>109</v>
      </c>
      <c r="B182" t="s">
        <v>161</v>
      </c>
      <c r="C182">
        <v>19</v>
      </c>
      <c r="D182">
        <v>19</v>
      </c>
      <c r="F182" t="s">
        <v>134</v>
      </c>
    </row>
    <row r="183" spans="1:6" x14ac:dyDescent="0.25">
      <c r="A183" t="s">
        <v>109</v>
      </c>
      <c r="B183" t="s">
        <v>162</v>
      </c>
      <c r="C183">
        <v>32</v>
      </c>
      <c r="D183">
        <v>14</v>
      </c>
      <c r="F183" t="s">
        <v>132</v>
      </c>
    </row>
    <row r="184" spans="1:6" x14ac:dyDescent="0.25">
      <c r="A184" t="s">
        <v>109</v>
      </c>
      <c r="B184" t="s">
        <v>160</v>
      </c>
      <c r="C184">
        <v>0</v>
      </c>
      <c r="D184">
        <v>0</v>
      </c>
      <c r="F184" t="s">
        <v>135</v>
      </c>
    </row>
    <row r="185" spans="1:6" x14ac:dyDescent="0.25">
      <c r="A185" t="s">
        <v>109</v>
      </c>
      <c r="B185" t="s">
        <v>163</v>
      </c>
      <c r="C185">
        <v>51</v>
      </c>
      <c r="D185">
        <v>18</v>
      </c>
      <c r="F185" t="s">
        <v>131</v>
      </c>
    </row>
    <row r="186" spans="1:6" x14ac:dyDescent="0.25">
      <c r="A186" t="s">
        <v>104</v>
      </c>
      <c r="B186" t="s">
        <v>164</v>
      </c>
      <c r="C186">
        <v>33</v>
      </c>
      <c r="D186">
        <v>250</v>
      </c>
      <c r="F186" t="s">
        <v>130</v>
      </c>
    </row>
    <row r="187" spans="1:6" x14ac:dyDescent="0.25">
      <c r="A187" t="s">
        <v>109</v>
      </c>
      <c r="B187" t="s">
        <v>165</v>
      </c>
      <c r="C187">
        <v>46</v>
      </c>
      <c r="D187">
        <v>22</v>
      </c>
      <c r="F187" t="s">
        <v>128</v>
      </c>
    </row>
    <row r="188" spans="1:6" x14ac:dyDescent="0.25">
      <c r="A188" t="s">
        <v>109</v>
      </c>
      <c r="B188" t="s">
        <v>167</v>
      </c>
      <c r="C188">
        <v>54</v>
      </c>
      <c r="D188">
        <v>93</v>
      </c>
      <c r="F188" t="s">
        <v>121</v>
      </c>
    </row>
    <row r="189" spans="1:6" x14ac:dyDescent="0.25">
      <c r="A189" t="s">
        <v>109</v>
      </c>
      <c r="B189" t="s">
        <v>166</v>
      </c>
      <c r="C189">
        <v>45</v>
      </c>
      <c r="D189">
        <v>36</v>
      </c>
      <c r="F189" t="s">
        <v>122</v>
      </c>
    </row>
    <row r="190" spans="1:6" x14ac:dyDescent="0.25">
      <c r="A190" t="s">
        <v>103</v>
      </c>
      <c r="B190" t="s">
        <v>168</v>
      </c>
      <c r="C190">
        <v>65</v>
      </c>
      <c r="D190">
        <v>61</v>
      </c>
      <c r="F190" t="s">
        <v>112</v>
      </c>
    </row>
    <row r="191" spans="1:6" x14ac:dyDescent="0.25">
      <c r="A191" t="s">
        <v>109</v>
      </c>
      <c r="B191" t="s">
        <v>169</v>
      </c>
      <c r="C191">
        <v>46</v>
      </c>
      <c r="D191">
        <v>61</v>
      </c>
      <c r="F191" t="s">
        <v>102</v>
      </c>
    </row>
    <row r="192" spans="1:6" x14ac:dyDescent="0.25">
      <c r="A192" t="s">
        <v>109</v>
      </c>
      <c r="C192">
        <v>67</v>
      </c>
      <c r="D192">
        <v>101</v>
      </c>
      <c r="F192" t="s">
        <v>100</v>
      </c>
    </row>
    <row r="193" spans="1:6" x14ac:dyDescent="0.25">
      <c r="A193" t="s">
        <v>109</v>
      </c>
      <c r="C193">
        <v>45</v>
      </c>
      <c r="D193">
        <v>33</v>
      </c>
      <c r="F193" t="s">
        <v>99</v>
      </c>
    </row>
    <row r="194" spans="1:6" x14ac:dyDescent="0.25">
      <c r="A194" t="s">
        <v>109</v>
      </c>
      <c r="C194">
        <v>36</v>
      </c>
      <c r="D194">
        <v>50</v>
      </c>
      <c r="E194" t="s">
        <v>24</v>
      </c>
      <c r="F194" t="s">
        <v>96</v>
      </c>
    </row>
    <row r="195" spans="1:6" x14ac:dyDescent="0.25">
      <c r="A195" t="s">
        <v>109</v>
      </c>
      <c r="C195">
        <v>36</v>
      </c>
      <c r="D195">
        <v>26</v>
      </c>
      <c r="E195" t="s">
        <v>24</v>
      </c>
      <c r="F195" t="s">
        <v>93</v>
      </c>
    </row>
    <row r="196" spans="1:6" x14ac:dyDescent="0.25">
      <c r="A196" t="s">
        <v>109</v>
      </c>
      <c r="C196">
        <v>53</v>
      </c>
      <c r="D196">
        <v>52</v>
      </c>
      <c r="E196" t="s">
        <v>24</v>
      </c>
      <c r="F196" t="s">
        <v>84</v>
      </c>
    </row>
    <row r="197" spans="1:6" x14ac:dyDescent="0.25">
      <c r="A197" t="s">
        <v>109</v>
      </c>
      <c r="C197">
        <v>46</v>
      </c>
      <c r="D197">
        <v>34</v>
      </c>
      <c r="E197" t="s">
        <v>24</v>
      </c>
      <c r="F197" t="s">
        <v>83</v>
      </c>
    </row>
    <row r="198" spans="1:6" x14ac:dyDescent="0.25">
      <c r="A198" t="s">
        <v>109</v>
      </c>
      <c r="C198">
        <v>61</v>
      </c>
      <c r="D198">
        <v>67</v>
      </c>
      <c r="F198" t="s">
        <v>101</v>
      </c>
    </row>
    <row r="199" spans="1:6" x14ac:dyDescent="0.25">
      <c r="A199" t="s">
        <v>109</v>
      </c>
      <c r="C199">
        <v>40</v>
      </c>
      <c r="D199">
        <v>17</v>
      </c>
      <c r="E199" t="s">
        <v>24</v>
      </c>
      <c r="F199" t="s">
        <v>89</v>
      </c>
    </row>
    <row r="200" spans="1:6" x14ac:dyDescent="0.25">
      <c r="A200" t="s">
        <v>109</v>
      </c>
      <c r="C200">
        <v>40</v>
      </c>
      <c r="D200">
        <v>19</v>
      </c>
      <c r="E200" t="s">
        <v>24</v>
      </c>
      <c r="F200" t="s">
        <v>81</v>
      </c>
    </row>
    <row r="201" spans="1:6" x14ac:dyDescent="0.25">
      <c r="A201" t="s">
        <v>109</v>
      </c>
      <c r="C201">
        <v>35</v>
      </c>
      <c r="D201">
        <v>21</v>
      </c>
      <c r="E201" t="s">
        <v>24</v>
      </c>
      <c r="F201" t="s">
        <v>79</v>
      </c>
    </row>
    <row r="202" spans="1:6" x14ac:dyDescent="0.25">
      <c r="A202" t="s">
        <v>109</v>
      </c>
      <c r="C202">
        <v>52</v>
      </c>
      <c r="D202">
        <v>51</v>
      </c>
      <c r="E202" t="s">
        <v>24</v>
      </c>
      <c r="F202" t="s">
        <v>78</v>
      </c>
    </row>
    <row r="203" spans="1:6" x14ac:dyDescent="0.25">
      <c r="A203" t="s">
        <v>109</v>
      </c>
      <c r="C203">
        <v>34</v>
      </c>
      <c r="D203">
        <v>30</v>
      </c>
      <c r="E203" t="s">
        <v>24</v>
      </c>
      <c r="F203" t="s">
        <v>71</v>
      </c>
    </row>
    <row r="204" spans="1:6" x14ac:dyDescent="0.25">
      <c r="A204" t="s">
        <v>104</v>
      </c>
      <c r="C204">
        <v>75</v>
      </c>
      <c r="D204">
        <v>227</v>
      </c>
      <c r="E204" t="s">
        <v>24</v>
      </c>
      <c r="F204" t="s">
        <v>66</v>
      </c>
    </row>
    <row r="205" spans="1:6" x14ac:dyDescent="0.25">
      <c r="A205" t="s">
        <v>104</v>
      </c>
      <c r="C205">
        <v>19</v>
      </c>
      <c r="D205">
        <v>46</v>
      </c>
      <c r="E205" t="s">
        <v>24</v>
      </c>
      <c r="F205" t="s">
        <v>75</v>
      </c>
    </row>
    <row r="206" spans="1:6" x14ac:dyDescent="0.25">
      <c r="A206" t="s">
        <v>109</v>
      </c>
      <c r="C206">
        <v>51</v>
      </c>
      <c r="D206">
        <v>18</v>
      </c>
      <c r="E206" t="s">
        <v>24</v>
      </c>
      <c r="F206" t="s">
        <v>74</v>
      </c>
    </row>
    <row r="207" spans="1:6" x14ac:dyDescent="0.25">
      <c r="A207" t="s">
        <v>109</v>
      </c>
      <c r="C207">
        <v>27</v>
      </c>
      <c r="D207">
        <v>12</v>
      </c>
      <c r="E207" t="s">
        <v>24</v>
      </c>
      <c r="F207" t="s">
        <v>80</v>
      </c>
    </row>
    <row r="208" spans="1:6" x14ac:dyDescent="0.25">
      <c r="A208" t="s">
        <v>109</v>
      </c>
      <c r="C208">
        <v>102</v>
      </c>
      <c r="D208">
        <v>591</v>
      </c>
      <c r="E208" t="s">
        <v>24</v>
      </c>
      <c r="F208" t="s">
        <v>72</v>
      </c>
    </row>
    <row r="209" spans="1:6" x14ac:dyDescent="0.25">
      <c r="A209" t="s">
        <v>109</v>
      </c>
      <c r="C209">
        <v>62</v>
      </c>
      <c r="D209">
        <v>103</v>
      </c>
      <c r="E209" t="s">
        <v>24</v>
      </c>
      <c r="F209" t="s">
        <v>70</v>
      </c>
    </row>
    <row r="210" spans="1:6" x14ac:dyDescent="0.25">
      <c r="A210" t="s">
        <v>103</v>
      </c>
      <c r="C210">
        <v>206</v>
      </c>
      <c r="D210">
        <v>206</v>
      </c>
      <c r="E210" t="s">
        <v>24</v>
      </c>
      <c r="F210" t="s">
        <v>69</v>
      </c>
    </row>
    <row r="211" spans="1:6" x14ac:dyDescent="0.25">
      <c r="A211" t="s">
        <v>109</v>
      </c>
      <c r="C211">
        <v>45</v>
      </c>
      <c r="D211">
        <v>61</v>
      </c>
      <c r="E211" t="s">
        <v>24</v>
      </c>
      <c r="F211" t="s">
        <v>68</v>
      </c>
    </row>
    <row r="212" spans="1:6" x14ac:dyDescent="0.25">
      <c r="A212" t="s">
        <v>109</v>
      </c>
      <c r="C212">
        <v>32</v>
      </c>
      <c r="D212">
        <v>37</v>
      </c>
      <c r="E212" t="s">
        <v>24</v>
      </c>
      <c r="F212" t="s">
        <v>67</v>
      </c>
    </row>
    <row r="213" spans="1:6" x14ac:dyDescent="0.25">
      <c r="A213" t="s">
        <v>109</v>
      </c>
      <c r="C213">
        <v>73</v>
      </c>
      <c r="D213">
        <v>247</v>
      </c>
      <c r="E213" t="s">
        <v>24</v>
      </c>
      <c r="F213" t="s">
        <v>52</v>
      </c>
    </row>
    <row r="214" spans="1:6" x14ac:dyDescent="0.25">
      <c r="A214" t="s">
        <v>104</v>
      </c>
      <c r="C214">
        <v>66</v>
      </c>
      <c r="D214">
        <v>142</v>
      </c>
      <c r="E214" t="s">
        <v>24</v>
      </c>
      <c r="F214" t="s">
        <v>65</v>
      </c>
    </row>
    <row r="215" spans="1:6" x14ac:dyDescent="0.25">
      <c r="A215" t="s">
        <v>109</v>
      </c>
      <c r="C215">
        <v>39</v>
      </c>
      <c r="D215">
        <v>87</v>
      </c>
      <c r="E215" t="s">
        <v>24</v>
      </c>
      <c r="F215" t="s">
        <v>42</v>
      </c>
    </row>
    <row r="216" spans="1:6" x14ac:dyDescent="0.25">
      <c r="A216" t="s">
        <v>109</v>
      </c>
      <c r="C216">
        <v>52</v>
      </c>
      <c r="D216">
        <v>32</v>
      </c>
      <c r="E216" t="s">
        <v>24</v>
      </c>
      <c r="F216" t="s">
        <v>40</v>
      </c>
    </row>
    <row r="217" spans="1:6" x14ac:dyDescent="0.25">
      <c r="A217" t="s">
        <v>104</v>
      </c>
      <c r="C217">
        <v>87</v>
      </c>
      <c r="D217">
        <v>132</v>
      </c>
      <c r="E217" t="s">
        <v>24</v>
      </c>
      <c r="F217" t="s">
        <v>76</v>
      </c>
    </row>
    <row r="218" spans="1:6" x14ac:dyDescent="0.25">
      <c r="A218" t="s">
        <v>109</v>
      </c>
      <c r="C218">
        <v>49</v>
      </c>
      <c r="D218">
        <v>66</v>
      </c>
      <c r="E218" t="s">
        <v>24</v>
      </c>
      <c r="F218" t="s">
        <v>41</v>
      </c>
    </row>
    <row r="219" spans="1:6" x14ac:dyDescent="0.25">
      <c r="A219" t="s">
        <v>104</v>
      </c>
      <c r="C219">
        <v>39</v>
      </c>
      <c r="D219">
        <v>66</v>
      </c>
      <c r="E219" t="s">
        <v>24</v>
      </c>
      <c r="F219" t="s">
        <v>36</v>
      </c>
    </row>
    <row r="220" spans="1:6" x14ac:dyDescent="0.25">
      <c r="A220" t="s">
        <v>109</v>
      </c>
      <c r="C220">
        <v>108</v>
      </c>
      <c r="D220">
        <v>163</v>
      </c>
      <c r="E220" t="s">
        <v>24</v>
      </c>
      <c r="F220" t="s">
        <v>31</v>
      </c>
    </row>
    <row r="221" spans="1:6" x14ac:dyDescent="0.25">
      <c r="A221" t="s">
        <v>109</v>
      </c>
      <c r="C221">
        <v>44</v>
      </c>
      <c r="D221">
        <v>44</v>
      </c>
      <c r="E221" t="s">
        <v>24</v>
      </c>
      <c r="F221" t="s">
        <v>43</v>
      </c>
    </row>
    <row r="222" spans="1:6" x14ac:dyDescent="0.25">
      <c r="A222" t="s">
        <v>109</v>
      </c>
      <c r="C222">
        <v>85</v>
      </c>
      <c r="D222">
        <v>58</v>
      </c>
      <c r="E222" t="s">
        <v>24</v>
      </c>
      <c r="F222" t="s">
        <v>31</v>
      </c>
    </row>
    <row r="223" spans="1:6" x14ac:dyDescent="0.25">
      <c r="A223" t="s">
        <v>109</v>
      </c>
      <c r="C223">
        <v>77</v>
      </c>
      <c r="D223">
        <v>66</v>
      </c>
      <c r="E223" t="s">
        <v>24</v>
      </c>
      <c r="F223" t="s">
        <v>37</v>
      </c>
    </row>
    <row r="224" spans="1:6" x14ac:dyDescent="0.25">
      <c r="A224" t="s">
        <v>109</v>
      </c>
      <c r="B224" t="s">
        <v>277</v>
      </c>
      <c r="C224">
        <v>31</v>
      </c>
      <c r="D224">
        <v>28</v>
      </c>
      <c r="F224" t="s">
        <v>276</v>
      </c>
    </row>
    <row r="225" spans="1:6" x14ac:dyDescent="0.25">
      <c r="A225" t="s">
        <v>109</v>
      </c>
      <c r="C225">
        <v>146</v>
      </c>
      <c r="D225">
        <v>340</v>
      </c>
      <c r="E225" t="s">
        <v>24</v>
      </c>
      <c r="F225" t="s">
        <v>54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46"/>
  <dimension ref="A1:I38"/>
  <sheetViews>
    <sheetView topLeftCell="A22" zoomScaleNormal="100" zoomScaleSheetLayoutView="160" workbookViewId="0">
      <selection activeCell="C37" sqref="C3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602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364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45595</v>
      </c>
      <c r="D8" s="32" t="s">
        <v>6</v>
      </c>
      <c r="E8" s="33"/>
      <c r="F8" s="34"/>
    </row>
    <row r="9" spans="1:9" x14ac:dyDescent="0.25">
      <c r="A9" s="4"/>
      <c r="B9" s="4"/>
      <c r="C9" s="46">
        <v>45610</v>
      </c>
      <c r="D9" s="36"/>
      <c r="E9" s="37">
        <v>9</v>
      </c>
      <c r="F9" s="38"/>
    </row>
    <row r="10" spans="1:9" x14ac:dyDescent="0.25">
      <c r="A10" s="4"/>
      <c r="B10" s="4"/>
      <c r="C10" s="35">
        <v>45624</v>
      </c>
      <c r="D10" s="39"/>
      <c r="E10" s="38"/>
      <c r="F10" s="37">
        <v>10</v>
      </c>
    </row>
    <row r="11" spans="1:9" x14ac:dyDescent="0.25">
      <c r="A11" s="4"/>
      <c r="B11" s="4"/>
      <c r="C11" s="35">
        <v>45636</v>
      </c>
      <c r="D11" s="40"/>
      <c r="E11" s="37">
        <v>8</v>
      </c>
      <c r="F11" s="38"/>
    </row>
    <row r="12" spans="1:9" x14ac:dyDescent="0.25">
      <c r="A12" s="129"/>
      <c r="B12" s="4"/>
      <c r="C12" s="46">
        <v>45667</v>
      </c>
      <c r="D12" s="40"/>
      <c r="E12" s="38"/>
      <c r="F12" s="37">
        <v>21</v>
      </c>
    </row>
    <row r="13" spans="1:9" x14ac:dyDescent="0.25">
      <c r="A13" s="4"/>
      <c r="B13" s="4"/>
      <c r="C13" s="35">
        <v>45677</v>
      </c>
      <c r="D13" s="40"/>
      <c r="E13" s="37">
        <v>6</v>
      </c>
      <c r="F13" s="38"/>
    </row>
    <row r="14" spans="1:9" x14ac:dyDescent="0.25">
      <c r="A14" s="129"/>
      <c r="B14" s="4"/>
      <c r="C14" s="41">
        <v>45691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45698</v>
      </c>
      <c r="D15" s="40"/>
      <c r="E15" s="38">
        <v>5</v>
      </c>
      <c r="F15" s="38"/>
    </row>
    <row r="16" spans="1:9" x14ac:dyDescent="0.25">
      <c r="A16" s="129"/>
      <c r="B16" s="4"/>
      <c r="C16" s="41">
        <v>45712</v>
      </c>
      <c r="D16" s="40"/>
      <c r="E16" s="38"/>
      <c r="F16" s="38">
        <v>10</v>
      </c>
    </row>
    <row r="17" spans="1:6" x14ac:dyDescent="0.25">
      <c r="A17" s="129"/>
      <c r="B17" s="4"/>
      <c r="C17" s="41">
        <v>45714</v>
      </c>
      <c r="D17" s="40"/>
      <c r="E17" s="38">
        <v>2</v>
      </c>
      <c r="F17" s="38"/>
    </row>
    <row r="18" spans="1:6" x14ac:dyDescent="0.25">
      <c r="A18" s="129"/>
      <c r="B18" s="4"/>
      <c r="C18" s="41">
        <v>45727</v>
      </c>
      <c r="D18" s="40"/>
      <c r="E18" s="38"/>
      <c r="F18" s="38">
        <v>9</v>
      </c>
    </row>
    <row r="19" spans="1:6" x14ac:dyDescent="0.25">
      <c r="A19" s="129"/>
      <c r="B19" s="4"/>
      <c r="C19" s="41">
        <v>45735</v>
      </c>
      <c r="D19" s="40" t="s">
        <v>20</v>
      </c>
      <c r="E19" s="38">
        <v>6</v>
      </c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36</v>
      </c>
      <c r="F27" s="9">
        <f>SUM(F8:F26)</f>
        <v>60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35">
      <c r="C30" s="2"/>
    </row>
    <row r="31" spans="1:6" x14ac:dyDescent="0.25">
      <c r="B31" s="273"/>
      <c r="C31" s="274"/>
    </row>
    <row r="32" spans="1:6" ht="15.75" thickBot="1" x14ac:dyDescent="0.3"/>
    <row r="33" spans="3:6" x14ac:dyDescent="0.25">
      <c r="C33" s="319"/>
      <c r="D33" s="29"/>
      <c r="E33" s="29"/>
      <c r="F33" s="29"/>
    </row>
    <row r="34" spans="3:6" ht="15.75" thickBot="1" x14ac:dyDescent="0.3">
      <c r="C34" s="320"/>
      <c r="D34" s="30"/>
      <c r="E34" s="321"/>
      <c r="F34" s="321"/>
    </row>
    <row r="35" spans="3:6" ht="15.75" thickBot="1" x14ac:dyDescent="0.3">
      <c r="C35" s="280"/>
      <c r="D35" s="32"/>
      <c r="E35" s="33"/>
      <c r="F35" s="34"/>
    </row>
    <row r="36" spans="3:6" x14ac:dyDescent="0.25">
      <c r="C36" s="280"/>
      <c r="D36" s="40"/>
      <c r="E36" s="38"/>
      <c r="F36" s="37"/>
    </row>
    <row r="37" spans="3:6" x14ac:dyDescent="0.25">
      <c r="C37" s="152"/>
      <c r="D37" s="278"/>
      <c r="E37" s="279"/>
      <c r="F37" s="279"/>
    </row>
    <row r="38" spans="3:6" x14ac:dyDescent="0.25">
      <c r="C38" s="9"/>
      <c r="D38" s="9"/>
      <c r="E38" s="62"/>
      <c r="F38" s="62"/>
    </row>
  </sheetData>
  <mergeCells count="4">
    <mergeCell ref="C6:C7"/>
    <mergeCell ref="E7:F7"/>
    <mergeCell ref="C33:C34"/>
    <mergeCell ref="E34:F34"/>
  </mergeCells>
  <conditionalFormatting sqref="C1:C29 C40:C1048576">
    <cfRule type="top10" dxfId="782" priority="4" rank="1"/>
  </conditionalFormatting>
  <conditionalFormatting sqref="D1">
    <cfRule type="top10" dxfId="781" priority="3" rank="1"/>
  </conditionalFormatting>
  <conditionalFormatting sqref="C39">
    <cfRule type="top10" dxfId="780" priority="2" rank="1"/>
  </conditionalFormatting>
  <conditionalFormatting sqref="C30:C38">
    <cfRule type="top10" dxfId="779" priority="1" rank="1"/>
  </conditionalFormatting>
  <hyperlinks>
    <hyperlink ref="A1" location="'Spis treści'!A1" display="Spis treści" xr:uid="{00000000-0004-0000-0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'H:\BAZY KNF\statystyki postępowań\[NIEPUBLIKOWANE Statystyka Wewnętrzna.xlsm]Zdarzenia'!#REF!</xm:f>
          </x14:formula1>
          <xm:sqref>E28:F28 D2:D29 D40:D1048576</xm:sqref>
        </x14:dataValidation>
        <x14:dataValidation type="list" allowBlank="1" showInputMessage="1" showErrorMessage="1" xr:uid="{00000000-0002-0000-0100-000001000000}">
          <x14:formula1>
            <xm:f>'H:\BAZY KNF\statystyki postępowań\[NIEPUBLIKOWANE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100-000002000000}">
          <x14:formula1>
            <xm:f>'C:\Users\fidop\Documents\[NIEPUBLIKOWANE Statystyka Wewnętrzna.xlsm]Zdarzenia'!#REF!</xm:f>
          </x14:formula1>
          <xm:sqref>D30:D38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168"/>
  <dimension ref="A1:I41"/>
  <sheetViews>
    <sheetView zoomScaleNormal="100" zoomScaleSheetLayoutView="160" workbookViewId="0">
      <selection activeCell="A28" sqref="A2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416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415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45281</v>
      </c>
      <c r="D8" s="32" t="s">
        <v>6</v>
      </c>
      <c r="E8" s="33"/>
      <c r="F8" s="34"/>
    </row>
    <row r="9" spans="1:9" x14ac:dyDescent="0.25">
      <c r="A9" s="4"/>
      <c r="B9" s="4"/>
      <c r="C9" s="46">
        <v>45310</v>
      </c>
      <c r="D9" s="36"/>
      <c r="E9" s="37">
        <v>18</v>
      </c>
      <c r="F9" s="38"/>
    </row>
    <row r="10" spans="1:9" x14ac:dyDescent="0.25">
      <c r="A10" s="4"/>
      <c r="B10" s="4"/>
      <c r="C10" s="35">
        <v>45324</v>
      </c>
      <c r="D10" s="39"/>
      <c r="E10" s="38"/>
      <c r="F10" s="37">
        <v>10</v>
      </c>
    </row>
    <row r="11" spans="1:9" x14ac:dyDescent="0.25">
      <c r="A11" s="4"/>
      <c r="B11" s="4"/>
      <c r="C11" s="35">
        <v>45338</v>
      </c>
      <c r="D11" s="40"/>
      <c r="E11" s="37">
        <v>10</v>
      </c>
      <c r="F11" s="38"/>
    </row>
    <row r="12" spans="1:9" x14ac:dyDescent="0.25">
      <c r="A12" s="129"/>
      <c r="B12" s="4"/>
      <c r="C12" s="35">
        <v>45355</v>
      </c>
      <c r="D12" s="40"/>
      <c r="E12" s="38"/>
      <c r="F12" s="37">
        <v>11</v>
      </c>
    </row>
    <row r="13" spans="1:9" x14ac:dyDescent="0.25">
      <c r="A13" s="4"/>
      <c r="B13" s="4"/>
      <c r="C13" s="35">
        <v>45369</v>
      </c>
      <c r="D13" s="40"/>
      <c r="E13" s="37">
        <v>10</v>
      </c>
      <c r="F13" s="38"/>
    </row>
    <row r="14" spans="1:9" x14ac:dyDescent="0.25">
      <c r="A14" s="129"/>
      <c r="B14" s="4"/>
      <c r="C14" s="41">
        <v>45401</v>
      </c>
      <c r="D14" s="40"/>
      <c r="E14" s="38"/>
      <c r="F14" s="38">
        <v>23</v>
      </c>
      <c r="I14" s="130"/>
    </row>
    <row r="15" spans="1:9" x14ac:dyDescent="0.25">
      <c r="A15" s="129"/>
      <c r="B15" s="4"/>
      <c r="C15" s="41">
        <v>45418</v>
      </c>
      <c r="D15" s="40"/>
      <c r="E15" s="38">
        <v>9</v>
      </c>
      <c r="F15" s="38"/>
    </row>
    <row r="16" spans="1:9" x14ac:dyDescent="0.25">
      <c r="A16" s="129"/>
      <c r="B16" s="4"/>
      <c r="C16" s="41">
        <v>45421</v>
      </c>
      <c r="D16" s="40"/>
      <c r="E16" s="38"/>
      <c r="F16" s="38">
        <v>3</v>
      </c>
    </row>
    <row r="17" spans="1:6" x14ac:dyDescent="0.25">
      <c r="A17" s="129"/>
      <c r="B17" s="4"/>
      <c r="C17" s="41">
        <v>45425</v>
      </c>
      <c r="D17" s="40"/>
      <c r="E17" s="38">
        <v>2</v>
      </c>
      <c r="F17" s="38"/>
    </row>
    <row r="18" spans="1:6" x14ac:dyDescent="0.25">
      <c r="A18" s="129"/>
      <c r="B18" s="4"/>
      <c r="C18" s="41">
        <v>45433</v>
      </c>
      <c r="D18" s="40"/>
      <c r="E18" s="38"/>
      <c r="F18" s="38">
        <v>6</v>
      </c>
    </row>
    <row r="19" spans="1:6" x14ac:dyDescent="0.25">
      <c r="A19" s="129"/>
      <c r="B19" s="4"/>
      <c r="C19" s="41">
        <v>45439</v>
      </c>
      <c r="D19" s="40"/>
      <c r="E19" s="38">
        <v>4</v>
      </c>
      <c r="F19" s="38"/>
    </row>
    <row r="20" spans="1:6" x14ac:dyDescent="0.25">
      <c r="A20" s="129"/>
      <c r="B20" s="4"/>
      <c r="C20" s="41">
        <v>45454</v>
      </c>
      <c r="D20" s="40"/>
      <c r="E20" s="38"/>
      <c r="F20" s="38">
        <v>10</v>
      </c>
    </row>
    <row r="21" spans="1:6" x14ac:dyDescent="0.25">
      <c r="A21" s="129"/>
      <c r="B21" s="4"/>
      <c r="C21" s="41">
        <v>45457</v>
      </c>
      <c r="D21" s="40"/>
      <c r="E21" s="38">
        <v>3</v>
      </c>
      <c r="F21" s="38"/>
    </row>
    <row r="22" spans="1:6" x14ac:dyDescent="0.25">
      <c r="A22" s="129"/>
      <c r="B22" s="4"/>
      <c r="C22" s="41">
        <v>45468</v>
      </c>
      <c r="D22" s="40"/>
      <c r="E22" s="38"/>
      <c r="F22" s="38">
        <v>7</v>
      </c>
    </row>
    <row r="23" spans="1:6" x14ac:dyDescent="0.25">
      <c r="A23" s="129"/>
      <c r="B23" s="4"/>
      <c r="C23" s="41">
        <v>45468</v>
      </c>
      <c r="D23" s="40" t="s">
        <v>20</v>
      </c>
      <c r="E23" s="38">
        <v>0</v>
      </c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56</v>
      </c>
      <c r="F27" s="9">
        <f>SUM(F8:F26)</f>
        <v>70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 xml:space="preserve">Olivia Fin sp. z o.o. S.K.A. </v>
      </c>
    </row>
    <row r="33" spans="2:6" x14ac:dyDescent="0.25">
      <c r="B33" s="124" t="s">
        <v>109</v>
      </c>
      <c r="C33" s="13" t="s">
        <v>22</v>
      </c>
    </row>
    <row r="34" spans="2:6" ht="15.75" thickBot="1" x14ac:dyDescent="0.3"/>
    <row r="35" spans="2:6" ht="30" x14ac:dyDescent="0.25">
      <c r="C35" s="319" t="s">
        <v>2</v>
      </c>
      <c r="D35" s="29"/>
      <c r="E35" s="29" t="s">
        <v>3</v>
      </c>
      <c r="F35" s="29" t="s">
        <v>4</v>
      </c>
    </row>
    <row r="36" spans="2:6" ht="15.75" thickBot="1" x14ac:dyDescent="0.3">
      <c r="C36" s="320"/>
      <c r="D36" s="30"/>
      <c r="E36" s="321" t="s">
        <v>9</v>
      </c>
      <c r="F36" s="321"/>
    </row>
    <row r="37" spans="2:6" x14ac:dyDescent="0.25">
      <c r="C37" s="31">
        <v>45511</v>
      </c>
      <c r="D37" s="32" t="s">
        <v>6</v>
      </c>
      <c r="E37" s="33"/>
      <c r="F37" s="34"/>
    </row>
    <row r="38" spans="2:6" x14ac:dyDescent="0.25">
      <c r="C38" s="35">
        <v>45513</v>
      </c>
      <c r="D38" s="36" t="s">
        <v>20</v>
      </c>
      <c r="E38" s="37">
        <v>2</v>
      </c>
      <c r="F38" s="38"/>
    </row>
    <row r="39" spans="2:6" x14ac:dyDescent="0.25">
      <c r="C39" s="41"/>
      <c r="D39" s="40"/>
      <c r="E39" s="38"/>
      <c r="F39" s="37"/>
    </row>
    <row r="40" spans="2:6" x14ac:dyDescent="0.25">
      <c r="C40" s="24"/>
      <c r="D40" s="25"/>
      <c r="E40" s="26"/>
      <c r="F40" s="26"/>
    </row>
    <row r="41" spans="2:6" x14ac:dyDescent="0.25">
      <c r="C41" s="9" t="s">
        <v>8</v>
      </c>
      <c r="D41" s="9"/>
      <c r="E41" s="62">
        <f>SUM(E37:E40)</f>
        <v>2</v>
      </c>
      <c r="F41" s="62">
        <f>SUM(F37:F40)</f>
        <v>0</v>
      </c>
    </row>
  </sheetData>
  <mergeCells count="4">
    <mergeCell ref="C6:C7"/>
    <mergeCell ref="E7:F7"/>
    <mergeCell ref="C35:C36"/>
    <mergeCell ref="E36:F36"/>
  </mergeCells>
  <conditionalFormatting sqref="C1:C31 C42:C1048576">
    <cfRule type="top10" dxfId="660" priority="3" rank="1"/>
  </conditionalFormatting>
  <conditionalFormatting sqref="D1">
    <cfRule type="top10" dxfId="659" priority="2" rank="1"/>
  </conditionalFormatting>
  <conditionalFormatting sqref="C32:C41">
    <cfRule type="top10" dxfId="658" priority="1" rank="1"/>
  </conditionalFormatting>
  <hyperlinks>
    <hyperlink ref="A1" location="'Spis treści'!A1" display="Spis treści" xr:uid="{00000000-0004-0000-1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3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300-000001000000}">
          <x14:formula1>
            <xm:f>'C:\Users\fidop\Documents\[NIEPUBLIKOWANE Statystyka Wewnętrzna.xlsm]Zdarzenia'!#REF!</xm:f>
          </x14:formula1>
          <xm:sqref>E28:F28 D2:D31 D42:D1048576</xm:sqref>
        </x14:dataValidation>
        <x14:dataValidation type="list" allowBlank="1" showInputMessage="1" showErrorMessage="1" xr:uid="{00000000-0002-0000-1300-000002000000}">
          <x14:formula1>
            <xm:f>Zdarzenia!$A$13:$A$17</xm:f>
          </x14:formula1>
          <xm:sqref>B33</xm:sqref>
        </x14:dataValidation>
        <x14:dataValidation type="list" allowBlank="1" showInputMessage="1" showErrorMessage="1" xr:uid="{00000000-0002-0000-1300-000003000000}">
          <x14:formula1>
            <xm:f>Zdarzenia!$A$2:$A$7</xm:f>
          </x14:formula1>
          <xm:sqref>D32:D41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167"/>
  <dimension ref="A1:I115"/>
  <sheetViews>
    <sheetView topLeftCell="A97" zoomScaleNormal="100" zoomScaleSheetLayoutView="160" workbookViewId="0">
      <selection activeCell="O101" sqref="O10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414</v>
      </c>
      <c r="D2" s="2"/>
      <c r="F2" s="3"/>
    </row>
    <row r="3" spans="1:9" ht="26.25" x14ac:dyDescent="0.4">
      <c r="A3" s="127" t="s">
        <v>24</v>
      </c>
      <c r="B3" s="124"/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243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45386</v>
      </c>
      <c r="D8" s="32" t="s">
        <v>6</v>
      </c>
      <c r="E8" s="33"/>
      <c r="F8" s="34"/>
    </row>
    <row r="9" spans="1:9" x14ac:dyDescent="0.25">
      <c r="A9" s="4"/>
      <c r="B9" s="4"/>
      <c r="C9" s="46">
        <v>45398</v>
      </c>
      <c r="D9" s="36"/>
      <c r="E9" s="37">
        <v>8</v>
      </c>
      <c r="F9" s="38"/>
    </row>
    <row r="10" spans="1:9" x14ac:dyDescent="0.25">
      <c r="A10" s="4"/>
      <c r="B10" s="4"/>
      <c r="C10" s="35">
        <v>45436</v>
      </c>
      <c r="D10" s="39"/>
      <c r="E10" s="38"/>
      <c r="F10" s="37">
        <v>26</v>
      </c>
    </row>
    <row r="11" spans="1:9" x14ac:dyDescent="0.25">
      <c r="A11" s="4"/>
      <c r="B11" s="4"/>
      <c r="C11" s="35">
        <v>45453</v>
      </c>
      <c r="D11" s="40" t="s">
        <v>20</v>
      </c>
      <c r="E11" s="37">
        <v>10</v>
      </c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18</v>
      </c>
      <c r="F21" s="9">
        <f>SUM(F8:F20)</f>
        <v>26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6" spans="1:6" ht="26.25" x14ac:dyDescent="0.4">
      <c r="A26" s="127" t="s">
        <v>23</v>
      </c>
      <c r="C26" s="2" t="str">
        <f>$C$2</f>
        <v>FDK Rentier FIZ (2024)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0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45510</v>
      </c>
      <c r="D31" s="32" t="s">
        <v>6</v>
      </c>
      <c r="E31" s="33"/>
      <c r="F31" s="34"/>
    </row>
    <row r="32" spans="1:6" x14ac:dyDescent="0.25">
      <c r="C32" s="35">
        <v>45513</v>
      </c>
      <c r="D32" s="36" t="s">
        <v>20</v>
      </c>
      <c r="E32" s="37">
        <v>3</v>
      </c>
      <c r="F32" s="38"/>
    </row>
    <row r="33" spans="1:6" x14ac:dyDescent="0.25">
      <c r="C33" s="41"/>
      <c r="D33" s="40"/>
      <c r="E33" s="38"/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SUM(E31:E34)</f>
        <v>3</v>
      </c>
      <c r="F35" s="62">
        <f>SUM(F31:F34)</f>
        <v>0</v>
      </c>
    </row>
    <row r="40" spans="1:6" ht="26.25" x14ac:dyDescent="0.4">
      <c r="A40" s="127" t="s">
        <v>23</v>
      </c>
      <c r="C40" s="2" t="str">
        <f>$C$2</f>
        <v>FDK Rentier FIZ (2024)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45532</v>
      </c>
      <c r="D45" s="32" t="s">
        <v>6</v>
      </c>
      <c r="E45" s="33"/>
      <c r="F45" s="34"/>
    </row>
    <row r="46" spans="1:6" x14ac:dyDescent="0.25">
      <c r="C46" s="35">
        <v>45533</v>
      </c>
      <c r="D46" s="36" t="s">
        <v>20</v>
      </c>
      <c r="E46" s="37">
        <v>1</v>
      </c>
      <c r="F46" s="38"/>
    </row>
    <row r="47" spans="1:6" x14ac:dyDescent="0.25">
      <c r="C47" s="41"/>
      <c r="D47" s="40"/>
      <c r="E47" s="38"/>
      <c r="F47" s="37"/>
    </row>
    <row r="48" spans="1:6" x14ac:dyDescent="0.25">
      <c r="C48" s="24"/>
      <c r="D48" s="25"/>
      <c r="E48" s="26"/>
      <c r="F48" s="26"/>
    </row>
    <row r="49" spans="1:6" x14ac:dyDescent="0.25">
      <c r="C49" s="9" t="s">
        <v>8</v>
      </c>
      <c r="D49" s="9"/>
      <c r="E49" s="62">
        <f>SUM(E45:E48)</f>
        <v>1</v>
      </c>
      <c r="F49" s="62">
        <f>SUM(F45:F48)</f>
        <v>0</v>
      </c>
    </row>
    <row r="52" spans="1:6" ht="26.25" x14ac:dyDescent="0.4">
      <c r="A52" s="127" t="s">
        <v>23</v>
      </c>
      <c r="C52" s="2" t="str">
        <f>$C$2</f>
        <v>FDK Rentier FIZ (2024)</v>
      </c>
    </row>
    <row r="53" spans="1:6" x14ac:dyDescent="0.25">
      <c r="B53" s="124" t="s">
        <v>109</v>
      </c>
      <c r="C53" s="13" t="s">
        <v>28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45602</v>
      </c>
      <c r="D57" s="32" t="s">
        <v>6</v>
      </c>
      <c r="E57" s="33"/>
      <c r="F57" s="34"/>
    </row>
    <row r="58" spans="1:6" x14ac:dyDescent="0.25">
      <c r="C58" s="35">
        <v>45603</v>
      </c>
      <c r="D58" s="36" t="s">
        <v>20</v>
      </c>
      <c r="E58" s="37">
        <v>1</v>
      </c>
      <c r="F58" s="38"/>
    </row>
    <row r="59" spans="1:6" x14ac:dyDescent="0.25">
      <c r="C59" s="41"/>
      <c r="D59" s="40"/>
      <c r="E59" s="38"/>
      <c r="F59" s="37"/>
    </row>
    <row r="60" spans="1:6" x14ac:dyDescent="0.25">
      <c r="C60" s="24"/>
      <c r="D60" s="25"/>
      <c r="E60" s="26"/>
      <c r="F60" s="26"/>
    </row>
    <row r="61" spans="1:6" x14ac:dyDescent="0.25">
      <c r="C61" s="9" t="s">
        <v>8</v>
      </c>
      <c r="D61" s="9"/>
      <c r="E61" s="62">
        <f>SUM(E57:E60)</f>
        <v>1</v>
      </c>
      <c r="F61" s="62">
        <f>SUM(F57:F60)</f>
        <v>0</v>
      </c>
    </row>
    <row r="65" spans="1:6" ht="26.25" x14ac:dyDescent="0.4">
      <c r="A65" s="127" t="s">
        <v>23</v>
      </c>
      <c r="C65" s="2" t="str">
        <f>$C$2</f>
        <v>FDK Rentier FIZ (2024)</v>
      </c>
    </row>
    <row r="66" spans="1:6" x14ac:dyDescent="0.25">
      <c r="B66" s="124" t="s">
        <v>109</v>
      </c>
      <c r="C66" s="13" t="s">
        <v>29</v>
      </c>
    </row>
    <row r="67" spans="1:6" ht="15.75" thickBot="1" x14ac:dyDescent="0.3"/>
    <row r="68" spans="1:6" ht="30" x14ac:dyDescent="0.25">
      <c r="C68" s="319" t="s">
        <v>2</v>
      </c>
      <c r="D68" s="29"/>
      <c r="E68" s="29" t="s">
        <v>3</v>
      </c>
      <c r="F68" s="29" t="s">
        <v>4</v>
      </c>
    </row>
    <row r="69" spans="1:6" ht="15.75" thickBot="1" x14ac:dyDescent="0.3">
      <c r="C69" s="320"/>
      <c r="D69" s="30"/>
      <c r="E69" s="321" t="s">
        <v>9</v>
      </c>
      <c r="F69" s="321"/>
    </row>
    <row r="70" spans="1:6" x14ac:dyDescent="0.25">
      <c r="C70" s="31">
        <v>45699</v>
      </c>
      <c r="D70" s="32" t="s">
        <v>6</v>
      </c>
      <c r="E70" s="33"/>
      <c r="F70" s="34"/>
    </row>
    <row r="71" spans="1:6" x14ac:dyDescent="0.25">
      <c r="C71" s="35">
        <v>45702</v>
      </c>
      <c r="D71" s="36" t="s">
        <v>20</v>
      </c>
      <c r="E71" s="37">
        <v>3</v>
      </c>
      <c r="F71" s="38"/>
    </row>
    <row r="72" spans="1:6" x14ac:dyDescent="0.25">
      <c r="C72" s="41"/>
      <c r="D72" s="40"/>
      <c r="E72" s="38"/>
      <c r="F72" s="37"/>
    </row>
    <row r="73" spans="1:6" x14ac:dyDescent="0.25">
      <c r="C73" s="24"/>
      <c r="D73" s="25"/>
      <c r="E73" s="26"/>
      <c r="F73" s="26"/>
    </row>
    <row r="74" spans="1:6" x14ac:dyDescent="0.25">
      <c r="C74" s="9" t="s">
        <v>8</v>
      </c>
      <c r="D74" s="9"/>
      <c r="E74" s="62">
        <f>SUM(E70:E73)</f>
        <v>3</v>
      </c>
      <c r="F74" s="62">
        <f>SUM(F70:F73)</f>
        <v>0</v>
      </c>
    </row>
    <row r="78" spans="1:6" ht="26.25" x14ac:dyDescent="0.4">
      <c r="A78" s="127" t="s">
        <v>23</v>
      </c>
      <c r="C78" s="2" t="str">
        <f>$C$2</f>
        <v>FDK Rentier FIZ (2024)</v>
      </c>
    </row>
    <row r="79" spans="1:6" x14ac:dyDescent="0.25">
      <c r="B79" s="124" t="s">
        <v>109</v>
      </c>
      <c r="C79" s="13" t="s">
        <v>123</v>
      </c>
    </row>
    <row r="80" spans="1:6" ht="15.75" thickBot="1" x14ac:dyDescent="0.3"/>
    <row r="81" spans="1:6" ht="30" x14ac:dyDescent="0.25">
      <c r="C81" s="319" t="s">
        <v>2</v>
      </c>
      <c r="D81" s="29"/>
      <c r="E81" s="29" t="s">
        <v>3</v>
      </c>
      <c r="F81" s="29" t="s">
        <v>4</v>
      </c>
    </row>
    <row r="82" spans="1:6" ht="15.75" thickBot="1" x14ac:dyDescent="0.3">
      <c r="C82" s="320"/>
      <c r="D82" s="30"/>
      <c r="E82" s="321" t="s">
        <v>9</v>
      </c>
      <c r="F82" s="321"/>
    </row>
    <row r="83" spans="1:6" x14ac:dyDescent="0.25">
      <c r="C83" s="31">
        <v>45743</v>
      </c>
      <c r="D83" s="32" t="s">
        <v>6</v>
      </c>
      <c r="E83" s="33"/>
      <c r="F83" s="34"/>
    </row>
    <row r="84" spans="1:6" x14ac:dyDescent="0.25">
      <c r="C84" s="35">
        <v>45744</v>
      </c>
      <c r="D84" s="36" t="s">
        <v>20</v>
      </c>
      <c r="E84" s="37">
        <v>1</v>
      </c>
      <c r="F84" s="38"/>
    </row>
    <row r="85" spans="1:6" x14ac:dyDescent="0.25">
      <c r="C85" s="41"/>
      <c r="D85" s="40"/>
      <c r="E85" s="38"/>
      <c r="F85" s="37"/>
    </row>
    <row r="86" spans="1:6" x14ac:dyDescent="0.25">
      <c r="C86" s="24"/>
      <c r="D86" s="25"/>
      <c r="E86" s="26"/>
      <c r="F86" s="26"/>
    </row>
    <row r="87" spans="1:6" x14ac:dyDescent="0.25">
      <c r="C87" s="9" t="s">
        <v>8</v>
      </c>
      <c r="D87" s="9"/>
      <c r="E87" s="62">
        <f>SUM(E83:E86)</f>
        <v>1</v>
      </c>
      <c r="F87" s="62">
        <f>SUM(F83:F86)</f>
        <v>0</v>
      </c>
    </row>
    <row r="92" spans="1:6" ht="26.25" x14ac:dyDescent="0.4">
      <c r="A92" s="127" t="s">
        <v>23</v>
      </c>
      <c r="C92" s="2" t="str">
        <f>$C$2</f>
        <v>FDK Rentier FIZ (2024)</v>
      </c>
    </row>
    <row r="93" spans="1:6" x14ac:dyDescent="0.25">
      <c r="B93" s="124" t="s">
        <v>109</v>
      </c>
      <c r="C93" s="13" t="s">
        <v>133</v>
      </c>
    </row>
    <row r="94" spans="1:6" ht="15.75" thickBot="1" x14ac:dyDescent="0.3"/>
    <row r="95" spans="1:6" ht="30" x14ac:dyDescent="0.25">
      <c r="C95" s="319" t="s">
        <v>2</v>
      </c>
      <c r="D95" s="29"/>
      <c r="E95" s="29" t="s">
        <v>3</v>
      </c>
      <c r="F95" s="29" t="s">
        <v>4</v>
      </c>
    </row>
    <row r="96" spans="1:6" ht="15.75" thickBot="1" x14ac:dyDescent="0.3">
      <c r="C96" s="320"/>
      <c r="D96" s="30"/>
      <c r="E96" s="321" t="s">
        <v>9</v>
      </c>
      <c r="F96" s="321"/>
    </row>
    <row r="97" spans="1:6" x14ac:dyDescent="0.25">
      <c r="C97" s="31">
        <v>45758</v>
      </c>
      <c r="D97" s="32" t="s">
        <v>6</v>
      </c>
      <c r="E97" s="33"/>
      <c r="F97" s="34"/>
    </row>
    <row r="98" spans="1:6" x14ac:dyDescent="0.25">
      <c r="C98" s="35">
        <v>45762</v>
      </c>
      <c r="D98" s="36" t="s">
        <v>20</v>
      </c>
      <c r="E98" s="37">
        <v>1</v>
      </c>
      <c r="F98" s="38"/>
    </row>
    <row r="99" spans="1:6" x14ac:dyDescent="0.25">
      <c r="C99" s="41"/>
      <c r="D99" s="40"/>
      <c r="E99" s="38"/>
      <c r="F99" s="37"/>
    </row>
    <row r="100" spans="1:6" x14ac:dyDescent="0.25">
      <c r="C100" s="24"/>
      <c r="D100" s="25"/>
      <c r="E100" s="26"/>
      <c r="F100" s="26"/>
    </row>
    <row r="101" spans="1:6" x14ac:dyDescent="0.25">
      <c r="C101" s="9" t="s">
        <v>8</v>
      </c>
      <c r="D101" s="9"/>
      <c r="E101" s="62">
        <f>SUM(E97:E100)</f>
        <v>1</v>
      </c>
      <c r="F101" s="62">
        <f>SUM(F97:F100)</f>
        <v>0</v>
      </c>
    </row>
    <row r="106" spans="1:6" ht="26.25" x14ac:dyDescent="0.4">
      <c r="A106" s="127" t="s">
        <v>23</v>
      </c>
      <c r="C106" s="2" t="str">
        <f>$C$2</f>
        <v>FDK Rentier FIZ (2024)</v>
      </c>
    </row>
    <row r="107" spans="1:6" x14ac:dyDescent="0.25">
      <c r="B107" s="124" t="s">
        <v>109</v>
      </c>
      <c r="C107" s="13" t="s">
        <v>186</v>
      </c>
    </row>
    <row r="108" spans="1:6" ht="15.75" thickBot="1" x14ac:dyDescent="0.3"/>
    <row r="109" spans="1:6" ht="30" x14ac:dyDescent="0.25">
      <c r="C109" s="319" t="s">
        <v>2</v>
      </c>
      <c r="D109" s="29"/>
      <c r="E109" s="29" t="s">
        <v>3</v>
      </c>
      <c r="F109" s="29" t="s">
        <v>4</v>
      </c>
    </row>
    <row r="110" spans="1:6" ht="15.75" thickBot="1" x14ac:dyDescent="0.3">
      <c r="C110" s="320"/>
      <c r="D110" s="30"/>
      <c r="E110" s="321" t="s">
        <v>9</v>
      </c>
      <c r="F110" s="321"/>
    </row>
    <row r="111" spans="1:6" x14ac:dyDescent="0.25">
      <c r="C111" s="31">
        <v>45783</v>
      </c>
      <c r="D111" s="32" t="s">
        <v>6</v>
      </c>
      <c r="E111" s="33"/>
      <c r="F111" s="34"/>
    </row>
    <row r="112" spans="1:6" x14ac:dyDescent="0.25">
      <c r="C112" s="35">
        <v>45784</v>
      </c>
      <c r="D112" s="36" t="s">
        <v>20</v>
      </c>
      <c r="E112" s="37">
        <v>1</v>
      </c>
      <c r="F112" s="38"/>
    </row>
    <row r="113" spans="3:6" x14ac:dyDescent="0.25">
      <c r="C113" s="41"/>
      <c r="D113" s="40"/>
      <c r="E113" s="38"/>
      <c r="F113" s="37"/>
    </row>
    <row r="114" spans="3:6" x14ac:dyDescent="0.25">
      <c r="C114" s="24"/>
      <c r="D114" s="25"/>
      <c r="E114" s="26"/>
      <c r="F114" s="26"/>
    </row>
    <row r="115" spans="3:6" x14ac:dyDescent="0.25">
      <c r="C115" s="9" t="s">
        <v>8</v>
      </c>
      <c r="D115" s="9"/>
      <c r="E115" s="62">
        <f>SUM(E111:E114)</f>
        <v>1</v>
      </c>
      <c r="F115" s="62">
        <f>SUM(F111:F114)</f>
        <v>0</v>
      </c>
    </row>
  </sheetData>
  <mergeCells count="16">
    <mergeCell ref="C109:C110"/>
    <mergeCell ref="E110:F110"/>
    <mergeCell ref="C95:C96"/>
    <mergeCell ref="E96:F96"/>
    <mergeCell ref="C6:C7"/>
    <mergeCell ref="E7:F7"/>
    <mergeCell ref="C29:C30"/>
    <mergeCell ref="E30:F30"/>
    <mergeCell ref="C43:C44"/>
    <mergeCell ref="E44:F44"/>
    <mergeCell ref="C81:C82"/>
    <mergeCell ref="E82:F82"/>
    <mergeCell ref="C68:C69"/>
    <mergeCell ref="E69:F69"/>
    <mergeCell ref="C55:C56"/>
    <mergeCell ref="E56:F56"/>
  </mergeCells>
  <conditionalFormatting sqref="C1:C25 C36:C39 C50:C51 C62:C64 C75:C77 C88:C91 C102:C105 C116:C1048576">
    <cfRule type="top10" dxfId="657" priority="9" rank="1"/>
  </conditionalFormatting>
  <conditionalFormatting sqref="D1">
    <cfRule type="top10" dxfId="656" priority="8" rank="1"/>
  </conditionalFormatting>
  <conditionalFormatting sqref="C26:C35">
    <cfRule type="top10" dxfId="655" priority="7" rank="1"/>
  </conditionalFormatting>
  <conditionalFormatting sqref="C40:C49">
    <cfRule type="top10" dxfId="654" priority="6" rank="1"/>
  </conditionalFormatting>
  <conditionalFormatting sqref="C52:C61">
    <cfRule type="top10" dxfId="653" priority="5" rank="1"/>
  </conditionalFormatting>
  <conditionalFormatting sqref="C65:C74">
    <cfRule type="top10" dxfId="652" priority="4" rank="1"/>
  </conditionalFormatting>
  <conditionalFormatting sqref="C78:C87">
    <cfRule type="top10" dxfId="651" priority="3" rank="1"/>
  </conditionalFormatting>
  <conditionalFormatting sqref="C92:C101">
    <cfRule type="top10" dxfId="650" priority="2" rank="1"/>
  </conditionalFormatting>
  <conditionalFormatting sqref="C106:C115">
    <cfRule type="top10" dxfId="649" priority="1" rank="1"/>
  </conditionalFormatting>
  <hyperlinks>
    <hyperlink ref="A1" location="'Spis treści'!A1" display="Spis treści" xr:uid="{00000000-0004-0000-1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400-000000000000}">
          <x14:formula1>
            <xm:f>Zdarzenia!$A$13:$A$17</xm:f>
          </x14:formula1>
          <xm:sqref>B3 B27 B41 B53 B66 B79 B93 B107</xm:sqref>
        </x14:dataValidation>
        <x14:dataValidation type="list" allowBlank="1" showInputMessage="1" showErrorMessage="1" xr:uid="{00000000-0002-0000-14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178"/>
  <dimension ref="A1:G85"/>
  <sheetViews>
    <sheetView topLeftCell="A43" workbookViewId="0">
      <selection activeCell="J82" sqref="J82"/>
    </sheetView>
  </sheetViews>
  <sheetFormatPr defaultRowHeight="15" x14ac:dyDescent="0.25"/>
  <cols>
    <col min="1" max="1" width="27.42578125" customWidth="1"/>
    <col min="2" max="2" width="24.5703125" customWidth="1"/>
    <col min="3" max="3" width="15.5703125" customWidth="1"/>
    <col min="4" max="4" width="17.42578125" customWidth="1"/>
    <col min="5" max="5" width="16.42578125" customWidth="1"/>
    <col min="6" max="6" width="17.5703125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411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412</v>
      </c>
      <c r="B5" s="4"/>
      <c r="C5" s="4"/>
      <c r="D5" s="4"/>
      <c r="E5" s="4"/>
      <c r="F5" s="4"/>
    </row>
    <row r="6" spans="1:6" ht="46.3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5">
        <v>45289</v>
      </c>
      <c r="D8" s="39"/>
      <c r="E8" s="38"/>
      <c r="F8" s="37"/>
    </row>
    <row r="9" spans="1:6" x14ac:dyDescent="0.25">
      <c r="A9" s="4"/>
      <c r="B9" s="4"/>
      <c r="C9" s="35">
        <v>45303</v>
      </c>
      <c r="D9" s="40"/>
      <c r="E9" s="37">
        <v>9</v>
      </c>
      <c r="F9" s="38"/>
    </row>
    <row r="10" spans="1:6" x14ac:dyDescent="0.25">
      <c r="A10" s="4"/>
      <c r="B10" s="4"/>
      <c r="C10" s="35">
        <v>45321</v>
      </c>
      <c r="D10" s="40"/>
      <c r="E10" s="38"/>
      <c r="F10" s="37">
        <v>12</v>
      </c>
    </row>
    <row r="11" spans="1:6" x14ac:dyDescent="0.25">
      <c r="A11" s="4"/>
      <c r="B11" s="4"/>
      <c r="C11" s="35">
        <v>45334</v>
      </c>
      <c r="D11" s="40"/>
      <c r="E11" s="37">
        <v>9</v>
      </c>
      <c r="F11" s="38"/>
    </row>
    <row r="12" spans="1:6" x14ac:dyDescent="0.25">
      <c r="A12" s="129"/>
      <c r="B12" s="4"/>
      <c r="C12" s="41">
        <v>45344</v>
      </c>
      <c r="D12" s="40"/>
      <c r="E12" s="38"/>
      <c r="F12" s="38">
        <v>8</v>
      </c>
    </row>
    <row r="13" spans="1:6" x14ac:dyDescent="0.25">
      <c r="A13" s="4"/>
      <c r="B13" s="4"/>
      <c r="C13" s="41">
        <v>45357</v>
      </c>
      <c r="D13" s="40"/>
      <c r="E13" s="38">
        <v>9</v>
      </c>
      <c r="F13" s="38"/>
    </row>
    <row r="14" spans="1:6" x14ac:dyDescent="0.25">
      <c r="A14" s="129"/>
      <c r="B14" s="4"/>
      <c r="C14" s="41">
        <v>45365</v>
      </c>
      <c r="D14" s="40"/>
      <c r="E14" s="38"/>
      <c r="F14" s="38">
        <v>6</v>
      </c>
    </row>
    <row r="15" spans="1:6" x14ac:dyDescent="0.25">
      <c r="A15" s="129"/>
      <c r="B15" s="4"/>
      <c r="C15" s="41">
        <v>45378</v>
      </c>
      <c r="D15" s="40"/>
      <c r="E15" s="38">
        <v>9</v>
      </c>
      <c r="F15" s="38"/>
    </row>
    <row r="16" spans="1:6" x14ac:dyDescent="0.25">
      <c r="A16" s="129"/>
      <c r="B16" s="4"/>
      <c r="C16" s="41">
        <v>45387</v>
      </c>
      <c r="D16" s="40"/>
      <c r="E16" s="38"/>
      <c r="F16" s="38">
        <v>6</v>
      </c>
    </row>
    <row r="17" spans="1:6" x14ac:dyDescent="0.25">
      <c r="A17" s="129"/>
      <c r="B17" s="4"/>
      <c r="C17" s="41">
        <v>45398</v>
      </c>
      <c r="D17" s="40"/>
      <c r="E17" s="38">
        <v>7</v>
      </c>
      <c r="F17" s="38"/>
    </row>
    <row r="18" spans="1:6" x14ac:dyDescent="0.25">
      <c r="A18" s="129"/>
      <c r="B18" s="4"/>
      <c r="C18" s="41">
        <v>45421</v>
      </c>
      <c r="D18" s="40"/>
      <c r="E18" s="38"/>
      <c r="F18" s="38">
        <v>15</v>
      </c>
    </row>
    <row r="19" spans="1:6" x14ac:dyDescent="0.25">
      <c r="A19" s="129"/>
      <c r="B19" s="4"/>
      <c r="C19" s="41">
        <v>45429</v>
      </c>
      <c r="D19" s="40"/>
      <c r="E19" s="38">
        <v>6</v>
      </c>
      <c r="F19" s="38"/>
    </row>
    <row r="20" spans="1:6" x14ac:dyDescent="0.25">
      <c r="A20" s="129"/>
      <c r="B20" s="4"/>
      <c r="C20" s="41">
        <v>45435</v>
      </c>
      <c r="D20" s="40"/>
      <c r="E20" s="38"/>
      <c r="F20" s="38">
        <v>4</v>
      </c>
    </row>
    <row r="21" spans="1:6" x14ac:dyDescent="0.25">
      <c r="A21" s="129"/>
      <c r="B21" s="4"/>
      <c r="C21" s="41">
        <v>45439</v>
      </c>
      <c r="D21" s="40" t="s">
        <v>88</v>
      </c>
      <c r="E21" s="38"/>
      <c r="F21" s="38">
        <v>2</v>
      </c>
    </row>
    <row r="22" spans="1:6" x14ac:dyDescent="0.25">
      <c r="A22" s="129"/>
      <c r="B22" s="4"/>
      <c r="C22" s="41">
        <v>45440</v>
      </c>
      <c r="D22" s="40" t="s">
        <v>20</v>
      </c>
      <c r="E22" s="38">
        <v>1</v>
      </c>
      <c r="F22" s="38"/>
    </row>
    <row r="23" spans="1:6" x14ac:dyDescent="0.25">
      <c r="A23" s="4"/>
      <c r="B23" s="4"/>
      <c r="C23" s="1"/>
      <c r="D23" s="6"/>
      <c r="E23" s="1"/>
      <c r="F23" s="1"/>
    </row>
    <row r="24" spans="1:6" x14ac:dyDescent="0.25">
      <c r="A24" s="4"/>
      <c r="B24" s="4"/>
      <c r="C24" s="9" t="s">
        <v>8</v>
      </c>
      <c r="D24" s="9"/>
      <c r="E24" s="9">
        <f>SUM(E8:E23)</f>
        <v>50</v>
      </c>
      <c r="F24" s="9">
        <f>SUM(F8:F23)</f>
        <v>53</v>
      </c>
    </row>
    <row r="26" spans="1:6" s="1" customFormat="1" ht="39" customHeight="1" x14ac:dyDescent="0.4">
      <c r="A26" s="127" t="s">
        <v>23</v>
      </c>
      <c r="C26" s="2" t="str">
        <f>$C$2</f>
        <v>Gi Group Poland 2023</v>
      </c>
    </row>
    <row r="27" spans="1:6" s="1" customFormat="1" x14ac:dyDescent="0.25">
      <c r="B27" s="124" t="s">
        <v>109</v>
      </c>
      <c r="C27" s="13" t="s">
        <v>22</v>
      </c>
    </row>
    <row r="28" spans="1:6" s="1" customFormat="1" ht="15.75" thickBot="1" x14ac:dyDescent="0.3"/>
    <row r="29" spans="1:6" s="1" customFormat="1" ht="30" x14ac:dyDescent="0.25">
      <c r="C29" s="319" t="s">
        <v>2</v>
      </c>
      <c r="D29" s="29"/>
      <c r="E29" s="29" t="s">
        <v>3</v>
      </c>
      <c r="F29" s="29" t="s">
        <v>4</v>
      </c>
    </row>
    <row r="30" spans="1:6" s="1" customFormat="1" ht="15.75" thickBot="1" x14ac:dyDescent="0.3">
      <c r="C30" s="320"/>
      <c r="D30" s="30"/>
      <c r="E30" s="321" t="s">
        <v>9</v>
      </c>
      <c r="F30" s="321"/>
    </row>
    <row r="31" spans="1:6" s="1" customFormat="1" x14ac:dyDescent="0.25">
      <c r="C31" s="31">
        <v>45447</v>
      </c>
      <c r="D31" s="32" t="s">
        <v>6</v>
      </c>
      <c r="E31" s="33"/>
      <c r="F31" s="34"/>
    </row>
    <row r="32" spans="1:6" s="1" customFormat="1" x14ac:dyDescent="0.25">
      <c r="C32" s="158">
        <v>45449</v>
      </c>
      <c r="D32" s="108"/>
      <c r="E32" s="109">
        <v>2</v>
      </c>
      <c r="F32" s="259"/>
    </row>
    <row r="33" spans="2:6" s="1" customFormat="1" x14ac:dyDescent="0.25">
      <c r="C33" s="140">
        <v>45453</v>
      </c>
      <c r="D33" s="141"/>
      <c r="E33" s="142"/>
      <c r="F33" s="261">
        <v>2</v>
      </c>
    </row>
    <row r="34" spans="2:6" s="1" customFormat="1" x14ac:dyDescent="0.25">
      <c r="C34" s="144">
        <v>45455</v>
      </c>
      <c r="D34" s="84"/>
      <c r="E34" s="164">
        <v>2</v>
      </c>
      <c r="F34" s="262"/>
    </row>
    <row r="35" spans="2:6" s="1" customFormat="1" x14ac:dyDescent="0.25">
      <c r="C35" s="140">
        <v>45456</v>
      </c>
      <c r="D35" s="141"/>
      <c r="E35" s="142"/>
      <c r="F35" s="261">
        <v>1</v>
      </c>
    </row>
    <row r="36" spans="2:6" s="1" customFormat="1" x14ac:dyDescent="0.25">
      <c r="C36" s="83">
        <v>45460</v>
      </c>
      <c r="D36" s="84" t="s">
        <v>20</v>
      </c>
      <c r="E36" s="164">
        <v>2</v>
      </c>
      <c r="F36" s="164"/>
    </row>
    <row r="37" spans="2:6" s="1" customFormat="1" x14ac:dyDescent="0.25">
      <c r="C37" s="9" t="s">
        <v>8</v>
      </c>
      <c r="D37" s="9"/>
      <c r="E37" s="62">
        <f>SUM(E31:E36)</f>
        <v>6</v>
      </c>
      <c r="F37" s="62">
        <f>SUM(F31:F36)</f>
        <v>3</v>
      </c>
    </row>
    <row r="38" spans="2:6" s="1" customFormat="1" x14ac:dyDescent="0.25"/>
    <row r="39" spans="2:6" s="1" customFormat="1" ht="21" x14ac:dyDescent="0.35">
      <c r="C39" s="2" t="str">
        <f>$C$2</f>
        <v>Gi Group Poland 2023</v>
      </c>
    </row>
    <row r="40" spans="2:6" s="1" customFormat="1" x14ac:dyDescent="0.25">
      <c r="B40" s="124" t="s">
        <v>109</v>
      </c>
      <c r="C40" s="13" t="s">
        <v>27</v>
      </c>
    </row>
    <row r="41" spans="2:6" s="1" customFormat="1" ht="15.75" thickBot="1" x14ac:dyDescent="0.3"/>
    <row r="42" spans="2:6" s="1" customFormat="1" ht="30" x14ac:dyDescent="0.25">
      <c r="C42" s="319" t="s">
        <v>2</v>
      </c>
      <c r="D42" s="29"/>
      <c r="E42" s="29" t="s">
        <v>3</v>
      </c>
      <c r="F42" s="29" t="s">
        <v>4</v>
      </c>
    </row>
    <row r="43" spans="2:6" s="1" customFormat="1" ht="15.75" thickBot="1" x14ac:dyDescent="0.3">
      <c r="C43" s="320"/>
      <c r="D43" s="30"/>
      <c r="E43" s="321" t="s">
        <v>9</v>
      </c>
      <c r="F43" s="321"/>
    </row>
    <row r="44" spans="2:6" s="1" customFormat="1" x14ac:dyDescent="0.25">
      <c r="C44" s="31">
        <v>45478</v>
      </c>
      <c r="D44" s="32" t="s">
        <v>6</v>
      </c>
      <c r="E44" s="33"/>
      <c r="F44" s="34"/>
    </row>
    <row r="45" spans="2:6" s="1" customFormat="1" x14ac:dyDescent="0.25">
      <c r="C45" s="83">
        <v>45481</v>
      </c>
      <c r="D45" s="84" t="s">
        <v>20</v>
      </c>
      <c r="E45" s="164">
        <v>1</v>
      </c>
      <c r="F45" s="164"/>
    </row>
    <row r="46" spans="2:6" s="1" customFormat="1" x14ac:dyDescent="0.25">
      <c r="C46" s="9" t="s">
        <v>8</v>
      </c>
      <c r="D46" s="9"/>
      <c r="E46" s="62">
        <f>SUM(E44:E45)</f>
        <v>1</v>
      </c>
      <c r="F46" s="62">
        <f>SUM(F44:F45)</f>
        <v>0</v>
      </c>
    </row>
    <row r="49" spans="1:6" s="1" customFormat="1" ht="39" customHeight="1" x14ac:dyDescent="0.4">
      <c r="A49" s="127"/>
      <c r="C49" s="2" t="str">
        <f>$C$2</f>
        <v>Gi Group Poland 2023</v>
      </c>
    </row>
    <row r="50" spans="1:6" s="1" customFormat="1" x14ac:dyDescent="0.25">
      <c r="B50" s="124" t="s">
        <v>109</v>
      </c>
      <c r="C50" s="13" t="s">
        <v>28</v>
      </c>
    </row>
    <row r="51" spans="1:6" s="1" customFormat="1" ht="15.75" thickBot="1" x14ac:dyDescent="0.3"/>
    <row r="52" spans="1:6" s="1" customFormat="1" ht="30" x14ac:dyDescent="0.25">
      <c r="C52" s="319" t="s">
        <v>2</v>
      </c>
      <c r="D52" s="29"/>
      <c r="E52" s="29" t="s">
        <v>3</v>
      </c>
      <c r="F52" s="29" t="s">
        <v>4</v>
      </c>
    </row>
    <row r="53" spans="1:6" s="1" customFormat="1" ht="15.75" thickBot="1" x14ac:dyDescent="0.3">
      <c r="C53" s="320"/>
      <c r="D53" s="30"/>
      <c r="E53" s="321" t="s">
        <v>9</v>
      </c>
      <c r="F53" s="321"/>
    </row>
    <row r="54" spans="1:6" s="1" customFormat="1" x14ac:dyDescent="0.25">
      <c r="C54" s="31">
        <v>45489</v>
      </c>
      <c r="D54" s="32" t="s">
        <v>6</v>
      </c>
      <c r="E54" s="33"/>
      <c r="F54" s="34"/>
    </row>
    <row r="55" spans="1:6" s="1" customFormat="1" x14ac:dyDescent="0.25">
      <c r="C55" s="158">
        <v>45492</v>
      </c>
      <c r="D55" s="108"/>
      <c r="E55" s="109">
        <v>3</v>
      </c>
      <c r="F55" s="259"/>
    </row>
    <row r="56" spans="1:6" s="1" customFormat="1" x14ac:dyDescent="0.25">
      <c r="C56" s="140">
        <v>45495</v>
      </c>
      <c r="D56" s="141"/>
      <c r="E56" s="142"/>
      <c r="F56" s="261">
        <v>1</v>
      </c>
    </row>
    <row r="57" spans="1:6" s="1" customFormat="1" x14ac:dyDescent="0.25">
      <c r="C57" s="144">
        <v>45497</v>
      </c>
      <c r="D57" s="84"/>
      <c r="E57" s="164">
        <v>2</v>
      </c>
      <c r="F57" s="262"/>
    </row>
    <row r="58" spans="1:6" s="1" customFormat="1" x14ac:dyDescent="0.25">
      <c r="C58" s="140">
        <v>45497</v>
      </c>
      <c r="D58" s="141"/>
      <c r="E58" s="142"/>
      <c r="F58" s="261">
        <v>0</v>
      </c>
    </row>
    <row r="59" spans="1:6" s="1" customFormat="1" x14ac:dyDescent="0.25">
      <c r="C59" s="140">
        <v>45498</v>
      </c>
      <c r="D59" s="141"/>
      <c r="E59" s="142">
        <v>1</v>
      </c>
      <c r="F59" s="261"/>
    </row>
    <row r="60" spans="1:6" s="1" customFormat="1" x14ac:dyDescent="0.25">
      <c r="C60" s="140">
        <v>45498</v>
      </c>
      <c r="D60" s="141"/>
      <c r="E60" s="142"/>
      <c r="F60" s="261">
        <v>0</v>
      </c>
    </row>
    <row r="61" spans="1:6" s="1" customFormat="1" x14ac:dyDescent="0.25">
      <c r="C61" s="83">
        <v>45499</v>
      </c>
      <c r="D61" s="84" t="s">
        <v>20</v>
      </c>
      <c r="E61" s="164">
        <v>1</v>
      </c>
      <c r="F61" s="164"/>
    </row>
    <row r="62" spans="1:6" s="1" customFormat="1" x14ac:dyDescent="0.25">
      <c r="C62" s="9" t="s">
        <v>8</v>
      </c>
      <c r="D62" s="9"/>
      <c r="E62" s="62">
        <f>SUM(E54:E61)</f>
        <v>7</v>
      </c>
      <c r="F62" s="62">
        <f>SUM(F54:F61)</f>
        <v>1</v>
      </c>
    </row>
    <row r="65" spans="1:7" s="1" customFormat="1" ht="39" customHeight="1" x14ac:dyDescent="0.4">
      <c r="A65" s="127"/>
      <c r="C65" s="2" t="str">
        <f>$C$2</f>
        <v>Gi Group Poland 2023</v>
      </c>
    </row>
    <row r="66" spans="1:7" s="1" customFormat="1" x14ac:dyDescent="0.25">
      <c r="B66" s="124" t="s">
        <v>109</v>
      </c>
      <c r="C66" s="13" t="s">
        <v>29</v>
      </c>
    </row>
    <row r="67" spans="1:7" s="1" customFormat="1" ht="15.75" thickBot="1" x14ac:dyDescent="0.3"/>
    <row r="68" spans="1:7" s="1" customFormat="1" ht="30" x14ac:dyDescent="0.25">
      <c r="C68" s="319" t="s">
        <v>2</v>
      </c>
      <c r="D68" s="29"/>
      <c r="E68" s="29" t="s">
        <v>3</v>
      </c>
      <c r="F68" s="29" t="s">
        <v>4</v>
      </c>
    </row>
    <row r="69" spans="1:7" s="1" customFormat="1" ht="15.75" thickBot="1" x14ac:dyDescent="0.3">
      <c r="C69" s="320"/>
      <c r="D69" s="30"/>
      <c r="E69" s="321" t="s">
        <v>9</v>
      </c>
      <c r="F69" s="321"/>
    </row>
    <row r="70" spans="1:7" s="1" customFormat="1" x14ac:dyDescent="0.25">
      <c r="C70" s="31">
        <v>45533</v>
      </c>
      <c r="D70" s="32" t="s">
        <v>6</v>
      </c>
      <c r="E70" s="33"/>
      <c r="F70" s="34"/>
    </row>
    <row r="71" spans="1:7" s="1" customFormat="1" x14ac:dyDescent="0.25">
      <c r="C71" s="158">
        <v>45538</v>
      </c>
      <c r="D71" s="108"/>
      <c r="E71" s="109">
        <v>3</v>
      </c>
      <c r="F71" s="259"/>
      <c r="G71" s="1">
        <v>2</v>
      </c>
    </row>
    <row r="72" spans="1:7" s="1" customFormat="1" x14ac:dyDescent="0.25">
      <c r="C72" s="140">
        <v>45538</v>
      </c>
      <c r="D72" s="141"/>
      <c r="E72" s="142"/>
      <c r="F72" s="261">
        <v>0</v>
      </c>
    </row>
    <row r="73" spans="1:7" s="1" customFormat="1" x14ac:dyDescent="0.25">
      <c r="C73" s="83">
        <v>45540</v>
      </c>
      <c r="D73" s="84" t="s">
        <v>20</v>
      </c>
      <c r="E73" s="164">
        <v>2</v>
      </c>
      <c r="F73" s="164"/>
    </row>
    <row r="74" spans="1:7" s="1" customFormat="1" x14ac:dyDescent="0.25">
      <c r="C74" s="9" t="s">
        <v>8</v>
      </c>
      <c r="D74" s="9"/>
      <c r="E74" s="62">
        <f>SUM(E70:E73)</f>
        <v>5</v>
      </c>
      <c r="F74" s="62">
        <f>SUM(F70:F73)</f>
        <v>0</v>
      </c>
    </row>
    <row r="77" spans="1:7" ht="21" x14ac:dyDescent="0.35">
      <c r="B77" s="1"/>
      <c r="C77" s="2" t="str">
        <f>$C$2</f>
        <v>Gi Group Poland 2023</v>
      </c>
      <c r="D77" s="1"/>
      <c r="E77" s="1"/>
      <c r="F77" s="1"/>
    </row>
    <row r="78" spans="1:7" x14ac:dyDescent="0.25">
      <c r="B78" s="124" t="s">
        <v>109</v>
      </c>
      <c r="C78" s="13" t="s">
        <v>123</v>
      </c>
      <c r="D78" s="1"/>
      <c r="E78" s="1"/>
      <c r="F78" s="1"/>
    </row>
    <row r="79" spans="1:7" ht="15.75" thickBot="1" x14ac:dyDescent="0.3">
      <c r="B79" s="1"/>
      <c r="C79" s="1"/>
      <c r="D79" s="1"/>
      <c r="E79" s="1"/>
      <c r="F79" s="1"/>
    </row>
    <row r="80" spans="1:7" ht="30" x14ac:dyDescent="0.25">
      <c r="B80" s="1"/>
      <c r="C80" s="319" t="s">
        <v>2</v>
      </c>
      <c r="D80" s="29"/>
      <c r="E80" s="29" t="s">
        <v>3</v>
      </c>
      <c r="F80" s="29" t="s">
        <v>4</v>
      </c>
    </row>
    <row r="81" spans="2:6" ht="15.75" thickBot="1" x14ac:dyDescent="0.3">
      <c r="B81" s="1"/>
      <c r="C81" s="320"/>
      <c r="D81" s="30"/>
      <c r="E81" s="321" t="s">
        <v>9</v>
      </c>
      <c r="F81" s="321"/>
    </row>
    <row r="82" spans="2:6" x14ac:dyDescent="0.25">
      <c r="B82" s="1"/>
      <c r="C82" s="31">
        <v>45548</v>
      </c>
      <c r="D82" s="32" t="s">
        <v>6</v>
      </c>
      <c r="E82" s="33"/>
      <c r="F82" s="34"/>
    </row>
    <row r="83" spans="2:6" x14ac:dyDescent="0.25">
      <c r="B83" s="1"/>
      <c r="C83" s="158">
        <v>45551</v>
      </c>
      <c r="D83" s="108" t="s">
        <v>88</v>
      </c>
      <c r="E83" s="109"/>
      <c r="F83" s="259">
        <v>1</v>
      </c>
    </row>
    <row r="84" spans="2:6" x14ac:dyDescent="0.25">
      <c r="B84" s="1"/>
      <c r="C84" s="140">
        <v>45552</v>
      </c>
      <c r="D84" s="141" t="s">
        <v>20</v>
      </c>
      <c r="E84" s="142">
        <v>1</v>
      </c>
      <c r="F84" s="261">
        <v>0</v>
      </c>
    </row>
    <row r="85" spans="2:6" x14ac:dyDescent="0.25">
      <c r="B85" s="1"/>
      <c r="C85" s="9" t="s">
        <v>8</v>
      </c>
      <c r="D85" s="9"/>
      <c r="E85" s="62">
        <f>SUM(E82:E84)</f>
        <v>1</v>
      </c>
      <c r="F85" s="62">
        <f>SUM(F82:F84)</f>
        <v>1</v>
      </c>
    </row>
  </sheetData>
  <mergeCells count="12">
    <mergeCell ref="C80:C81"/>
    <mergeCell ref="E81:F81"/>
    <mergeCell ref="C68:C69"/>
    <mergeCell ref="E69:F69"/>
    <mergeCell ref="C6:C7"/>
    <mergeCell ref="E7:F7"/>
    <mergeCell ref="C52:C53"/>
    <mergeCell ref="E53:F53"/>
    <mergeCell ref="C29:C30"/>
    <mergeCell ref="E30:F30"/>
    <mergeCell ref="C42:C43"/>
    <mergeCell ref="E43:F43"/>
  </mergeCells>
  <conditionalFormatting sqref="D1">
    <cfRule type="top10" dxfId="648" priority="12" rank="1"/>
  </conditionalFormatting>
  <conditionalFormatting sqref="C1:C24">
    <cfRule type="top10" dxfId="647" priority="251" rank="1"/>
  </conditionalFormatting>
  <conditionalFormatting sqref="C38">
    <cfRule type="top10" dxfId="646" priority="5" rank="1"/>
  </conditionalFormatting>
  <conditionalFormatting sqref="C26:C37">
    <cfRule type="top10" dxfId="645" priority="4" rank="1"/>
  </conditionalFormatting>
  <conditionalFormatting sqref="C39:C46">
    <cfRule type="top10" dxfId="644" priority="253" rank="1"/>
  </conditionalFormatting>
  <conditionalFormatting sqref="C49:C62">
    <cfRule type="top10" dxfId="643" priority="3" rank="1"/>
  </conditionalFormatting>
  <conditionalFormatting sqref="C65:C74">
    <cfRule type="top10" dxfId="642" priority="270" rank="1"/>
  </conditionalFormatting>
  <conditionalFormatting sqref="C77:C85">
    <cfRule type="top10" dxfId="641" priority="277" rank="1"/>
  </conditionalFormatting>
  <hyperlinks>
    <hyperlink ref="A1" location="'Spis treści'!A1" display="Spis treści" xr:uid="{00000000-0004-0000-1500-000000000000}"/>
  </hyperlinks>
  <printOptions horizontalCentere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500-000000000000}">
          <x14:formula1>
            <xm:f>'C:\Users\fidop\Documents\[NIEPUBLIKOWANE Statystyka Wewnętrzna.xlsm]Zdarzenia'!#REF!</xm:f>
          </x14:formula1>
          <xm:sqref>D2:D24</xm:sqref>
        </x14:dataValidation>
        <x14:dataValidation type="list" allowBlank="1" showInputMessage="1" showErrorMessage="1" xr:uid="{00000000-0002-0000-1500-000001000000}">
          <x14:formula1>
            <xm:f>'C:\Users\fidop\Documents\[NIEPUBLIKOWANE Statystyka Wewnętrzna.xlsm]Zdarzenia'!#REF!</xm:f>
          </x14:formula1>
          <xm:sqref>B3 D38</xm:sqref>
        </x14:dataValidation>
        <x14:dataValidation type="list" allowBlank="1" showInputMessage="1" showErrorMessage="1" xr:uid="{00000000-0002-0000-1500-000002000000}">
          <x14:formula1>
            <xm:f>Zdarzenia!$A$2:$A$7</xm:f>
          </x14:formula1>
          <xm:sqref>D26:D37 D39:D46 D49:D62 D65:D74 D77:D85</xm:sqref>
        </x14:dataValidation>
        <x14:dataValidation type="list" allowBlank="1" showInputMessage="1" showErrorMessage="1" xr:uid="{00000000-0002-0000-1500-000003000000}">
          <x14:formula1>
            <xm:f>Zdarzenia!$A$13:$A$17</xm:f>
          </x14:formula1>
          <xm:sqref>B27 B40 B50 B66 B78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166"/>
  <dimension ref="A1:I49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408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407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45324</v>
      </c>
      <c r="D8" s="32" t="s">
        <v>6</v>
      </c>
      <c r="E8" s="33"/>
      <c r="F8" s="34"/>
    </row>
    <row r="9" spans="1:9" x14ac:dyDescent="0.25">
      <c r="A9" s="4"/>
      <c r="B9" s="4"/>
      <c r="C9" s="46">
        <v>45351</v>
      </c>
      <c r="D9" s="36"/>
      <c r="E9" s="37">
        <v>19</v>
      </c>
      <c r="F9" s="38"/>
    </row>
    <row r="10" spans="1:9" x14ac:dyDescent="0.25">
      <c r="A10" s="4"/>
      <c r="B10" s="4"/>
      <c r="C10" s="35">
        <v>45365</v>
      </c>
      <c r="D10" s="39"/>
      <c r="E10" s="38"/>
      <c r="F10" s="37">
        <v>10</v>
      </c>
    </row>
    <row r="11" spans="1:9" x14ac:dyDescent="0.25">
      <c r="A11" s="4"/>
      <c r="B11" s="4"/>
      <c r="C11" s="35">
        <v>45373</v>
      </c>
      <c r="D11" s="40"/>
      <c r="E11" s="37">
        <v>6</v>
      </c>
      <c r="F11" s="38"/>
    </row>
    <row r="12" spans="1:9" x14ac:dyDescent="0.25">
      <c r="A12" s="129"/>
      <c r="B12" s="4"/>
      <c r="C12" s="35">
        <v>45391</v>
      </c>
      <c r="D12" s="40"/>
      <c r="E12" s="38"/>
      <c r="F12" s="37">
        <v>11</v>
      </c>
    </row>
    <row r="13" spans="1:9" x14ac:dyDescent="0.25">
      <c r="A13" s="4"/>
      <c r="B13" s="4"/>
      <c r="C13" s="35">
        <v>45399</v>
      </c>
      <c r="D13" s="40"/>
      <c r="E13" s="37">
        <v>6</v>
      </c>
      <c r="F13" s="38"/>
    </row>
    <row r="14" spans="1:9" x14ac:dyDescent="0.25">
      <c r="A14" s="129"/>
      <c r="B14" s="4"/>
      <c r="C14" s="41">
        <v>45401</v>
      </c>
      <c r="D14" s="40"/>
      <c r="E14" s="38"/>
      <c r="F14" s="38">
        <v>2</v>
      </c>
      <c r="I14" s="130"/>
    </row>
    <row r="15" spans="1:9" x14ac:dyDescent="0.25">
      <c r="A15" s="129"/>
      <c r="B15" s="4"/>
      <c r="C15" s="41">
        <v>45406</v>
      </c>
      <c r="D15" s="40"/>
      <c r="E15" s="38"/>
      <c r="F15" s="38">
        <v>3</v>
      </c>
    </row>
    <row r="16" spans="1:9" x14ac:dyDescent="0.25">
      <c r="A16" s="129"/>
      <c r="B16" s="4"/>
      <c r="C16" s="41">
        <v>45408</v>
      </c>
      <c r="D16" s="40" t="s">
        <v>20</v>
      </c>
      <c r="E16" s="38">
        <v>2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62">
        <f>SUM(E8:E26)</f>
        <v>33</v>
      </c>
      <c r="F27" s="9">
        <f>SUM(F8:F26)</f>
        <v>26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4">
      <c r="A30" s="127" t="s">
        <v>23</v>
      </c>
      <c r="C30" s="2" t="str">
        <f>$C$2</f>
        <v>Polskie Towarzystwo Wspierania Przedsiębiorczości SA</v>
      </c>
    </row>
    <row r="31" spans="1:6" x14ac:dyDescent="0.25">
      <c r="B31" s="124" t="s">
        <v>109</v>
      </c>
      <c r="C31" s="13" t="s">
        <v>22</v>
      </c>
    </row>
    <row r="32" spans="1:6" ht="15.75" thickBot="1" x14ac:dyDescent="0.3"/>
    <row r="33" spans="2:6" ht="30" x14ac:dyDescent="0.25">
      <c r="C33" s="319" t="s">
        <v>2</v>
      </c>
      <c r="D33" s="29"/>
      <c r="E33" s="29" t="s">
        <v>3</v>
      </c>
      <c r="F33" s="29" t="s">
        <v>4</v>
      </c>
    </row>
    <row r="34" spans="2:6" ht="15.75" thickBot="1" x14ac:dyDescent="0.3">
      <c r="C34" s="320"/>
      <c r="D34" s="30"/>
      <c r="E34" s="321" t="s">
        <v>9</v>
      </c>
      <c r="F34" s="321"/>
    </row>
    <row r="35" spans="2:6" x14ac:dyDescent="0.25">
      <c r="C35" s="31">
        <v>45425</v>
      </c>
      <c r="D35" s="32" t="s">
        <v>6</v>
      </c>
      <c r="E35" s="33"/>
      <c r="F35" s="34"/>
    </row>
    <row r="36" spans="2:6" x14ac:dyDescent="0.25">
      <c r="C36" s="47">
        <v>45427</v>
      </c>
      <c r="D36" s="25"/>
      <c r="E36" s="26">
        <v>2</v>
      </c>
      <c r="F36" s="48"/>
    </row>
    <row r="37" spans="2:6" x14ac:dyDescent="0.25">
      <c r="C37" s="47">
        <v>45427</v>
      </c>
      <c r="D37" s="25"/>
      <c r="E37" s="26"/>
      <c r="F37" s="58">
        <v>0</v>
      </c>
    </row>
    <row r="38" spans="2:6" x14ac:dyDescent="0.25">
      <c r="C38" s="83">
        <v>45428</v>
      </c>
      <c r="D38" s="84" t="s">
        <v>20</v>
      </c>
      <c r="E38" s="164">
        <v>1</v>
      </c>
      <c r="F38" s="164"/>
    </row>
    <row r="39" spans="2:6" x14ac:dyDescent="0.25">
      <c r="C39" s="9" t="s">
        <v>8</v>
      </c>
      <c r="D39" s="9"/>
      <c r="E39" s="62">
        <f>SUM(E35:E38)</f>
        <v>3</v>
      </c>
      <c r="F39" s="62">
        <f>SUM(F35:F38)</f>
        <v>0</v>
      </c>
    </row>
    <row r="41" spans="2:6" ht="21" x14ac:dyDescent="0.35">
      <c r="C41" s="2" t="str">
        <f>$C$2</f>
        <v>Polskie Towarzystwo Wspierania Przedsiębiorczości SA</v>
      </c>
    </row>
    <row r="42" spans="2:6" x14ac:dyDescent="0.25">
      <c r="B42" s="124" t="s">
        <v>109</v>
      </c>
      <c r="C42" s="13" t="s">
        <v>27</v>
      </c>
    </row>
    <row r="43" spans="2:6" ht="15.75" thickBot="1" x14ac:dyDescent="0.3"/>
    <row r="44" spans="2:6" ht="30" x14ac:dyDescent="0.25">
      <c r="C44" s="319" t="s">
        <v>2</v>
      </c>
      <c r="D44" s="29"/>
      <c r="E44" s="29" t="s">
        <v>3</v>
      </c>
      <c r="F44" s="29" t="s">
        <v>4</v>
      </c>
    </row>
    <row r="45" spans="2:6" ht="15.75" thickBot="1" x14ac:dyDescent="0.3">
      <c r="C45" s="320"/>
      <c r="D45" s="30"/>
      <c r="E45" s="321" t="s">
        <v>9</v>
      </c>
      <c r="F45" s="321"/>
    </row>
    <row r="46" spans="2:6" x14ac:dyDescent="0.25">
      <c r="C46" s="31">
        <v>45428</v>
      </c>
      <c r="D46" s="32" t="s">
        <v>6</v>
      </c>
      <c r="E46" s="33"/>
      <c r="F46" s="34"/>
    </row>
    <row r="47" spans="2:6" x14ac:dyDescent="0.25">
      <c r="C47" s="47">
        <v>45429</v>
      </c>
      <c r="D47" s="25"/>
      <c r="E47" s="26"/>
      <c r="F47" s="58">
        <v>1</v>
      </c>
    </row>
    <row r="48" spans="2:6" x14ac:dyDescent="0.25">
      <c r="C48" s="83">
        <v>45433</v>
      </c>
      <c r="D48" s="84" t="s">
        <v>20</v>
      </c>
      <c r="E48" s="164">
        <v>2</v>
      </c>
      <c r="F48" s="164"/>
    </row>
    <row r="49" spans="3:6" x14ac:dyDescent="0.25">
      <c r="C49" s="9" t="s">
        <v>8</v>
      </c>
      <c r="D49" s="9"/>
      <c r="E49" s="62">
        <f>SUM(E46:E48)</f>
        <v>2</v>
      </c>
      <c r="F49" s="62">
        <f>SUM(F46:F48)</f>
        <v>1</v>
      </c>
    </row>
  </sheetData>
  <mergeCells count="6">
    <mergeCell ref="C6:C7"/>
    <mergeCell ref="E7:F7"/>
    <mergeCell ref="C33:C34"/>
    <mergeCell ref="E34:F34"/>
    <mergeCell ref="C44:C45"/>
    <mergeCell ref="E45:F45"/>
  </mergeCells>
  <conditionalFormatting sqref="C50:C1048576 C1:C29 C40">
    <cfRule type="top10" dxfId="640" priority="4" rank="1"/>
  </conditionalFormatting>
  <conditionalFormatting sqref="D1">
    <cfRule type="top10" dxfId="639" priority="3" rank="1"/>
  </conditionalFormatting>
  <conditionalFormatting sqref="C30:C39">
    <cfRule type="top10" dxfId="638" priority="2" rank="1"/>
  </conditionalFormatting>
  <conditionalFormatting sqref="C41:C49">
    <cfRule type="top10" dxfId="637" priority="238" rank="1"/>
  </conditionalFormatting>
  <hyperlinks>
    <hyperlink ref="A1" location="'Spis treści'!A1" display="Spis treści" xr:uid="{00000000-0004-0000-1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600-000000000000}">
          <x14:formula1>
            <xm:f>'C:\Users\fidop\Documents\[NIEPUBLIKOWANE Statystyka Wewnętrzna.xlsm]Zdarzenia'!#REF!</xm:f>
          </x14:formula1>
          <xm:sqref>E28:F28 D2:D29 D40 D50:D1048576</xm:sqref>
        </x14:dataValidation>
        <x14:dataValidation type="list" allowBlank="1" showInputMessage="1" showErrorMessage="1" xr:uid="{00000000-0002-0000-16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600-000002000000}">
          <x14:formula1>
            <xm:f>Zdarzenia!$A$13:$A$17</xm:f>
          </x14:formula1>
          <xm:sqref>B31 B42</xm:sqref>
        </x14:dataValidation>
        <x14:dataValidation type="list" allowBlank="1" showInputMessage="1" showErrorMessage="1" xr:uid="{00000000-0002-0000-1600-000003000000}">
          <x14:formula1>
            <xm:f>Zdarzenia!$A$2:$A$7</xm:f>
          </x14:formula1>
          <xm:sqref>D30:D39 D41:D49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165"/>
  <dimension ref="A1:I59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406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326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45362</v>
      </c>
      <c r="D8" s="32" t="s">
        <v>6</v>
      </c>
      <c r="E8" s="33"/>
      <c r="F8" s="34"/>
    </row>
    <row r="9" spans="1:9" x14ac:dyDescent="0.25">
      <c r="A9" s="4"/>
      <c r="B9" s="4"/>
      <c r="C9" s="46">
        <v>45373</v>
      </c>
      <c r="D9" s="36"/>
      <c r="E9" s="37">
        <v>9</v>
      </c>
      <c r="F9" s="38"/>
    </row>
    <row r="10" spans="1:9" x14ac:dyDescent="0.25">
      <c r="A10" s="4"/>
      <c r="B10" s="4"/>
      <c r="C10" s="35">
        <v>45378</v>
      </c>
      <c r="D10" s="39"/>
      <c r="E10" s="38"/>
      <c r="F10" s="37">
        <v>3</v>
      </c>
    </row>
    <row r="11" spans="1:9" x14ac:dyDescent="0.25">
      <c r="A11" s="4"/>
      <c r="B11" s="4"/>
      <c r="C11" s="35">
        <v>45390</v>
      </c>
      <c r="D11" s="40"/>
      <c r="E11" s="37">
        <v>7</v>
      </c>
      <c r="F11" s="38"/>
    </row>
    <row r="12" spans="1:9" x14ac:dyDescent="0.25">
      <c r="A12" s="129"/>
      <c r="B12" s="4"/>
      <c r="C12" s="35">
        <v>45398</v>
      </c>
      <c r="D12" s="40"/>
      <c r="E12" s="38"/>
      <c r="F12" s="37">
        <v>6</v>
      </c>
    </row>
    <row r="13" spans="1:9" x14ac:dyDescent="0.25">
      <c r="A13" s="4"/>
      <c r="B13" s="4"/>
      <c r="C13" s="35">
        <v>45405</v>
      </c>
      <c r="D13" s="40"/>
      <c r="E13" s="37">
        <v>5</v>
      </c>
      <c r="F13" s="38"/>
    </row>
    <row r="14" spans="1:9" x14ac:dyDescent="0.25">
      <c r="A14" s="129"/>
      <c r="B14" s="4"/>
      <c r="C14" s="41">
        <v>45405</v>
      </c>
      <c r="D14" s="40"/>
      <c r="E14" s="38"/>
      <c r="F14" s="38">
        <v>0</v>
      </c>
      <c r="I14" s="130"/>
    </row>
    <row r="15" spans="1:9" x14ac:dyDescent="0.25">
      <c r="A15" s="129"/>
      <c r="B15" s="4"/>
      <c r="C15" s="41">
        <v>45407</v>
      </c>
      <c r="D15" s="40" t="s">
        <v>20</v>
      </c>
      <c r="E15" s="38">
        <v>2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23</v>
      </c>
      <c r="F27" s="9">
        <f>SUM(F8:F26)</f>
        <v>9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4">
      <c r="A30" s="127" t="s">
        <v>23</v>
      </c>
      <c r="C30" s="2" t="str">
        <f>$C$2</f>
        <v>Cavatina Holding S.A.</v>
      </c>
    </row>
    <row r="31" spans="1:6" x14ac:dyDescent="0.25">
      <c r="B31" s="124" t="s">
        <v>109</v>
      </c>
      <c r="C31" s="13" t="s">
        <v>22</v>
      </c>
    </row>
    <row r="32" spans="1:6" ht="15.75" thickBot="1" x14ac:dyDescent="0.3"/>
    <row r="33" spans="2:6" ht="30" x14ac:dyDescent="0.25">
      <c r="C33" s="319" t="s">
        <v>2</v>
      </c>
      <c r="D33" s="29"/>
      <c r="E33" s="29" t="s">
        <v>3</v>
      </c>
      <c r="F33" s="29" t="s">
        <v>4</v>
      </c>
    </row>
    <row r="34" spans="2:6" ht="15.75" thickBot="1" x14ac:dyDescent="0.3">
      <c r="C34" s="320"/>
      <c r="D34" s="30"/>
      <c r="E34" s="321" t="s">
        <v>9</v>
      </c>
      <c r="F34" s="321"/>
    </row>
    <row r="35" spans="2:6" x14ac:dyDescent="0.25">
      <c r="C35" s="31">
        <v>45412</v>
      </c>
      <c r="D35" s="32" t="s">
        <v>6</v>
      </c>
      <c r="E35" s="33"/>
      <c r="F35" s="34"/>
    </row>
    <row r="36" spans="2:6" x14ac:dyDescent="0.25">
      <c r="C36" s="47">
        <v>45418</v>
      </c>
      <c r="D36" s="25"/>
      <c r="E36" s="26">
        <v>2</v>
      </c>
      <c r="F36" s="48"/>
    </row>
    <row r="37" spans="2:6" x14ac:dyDescent="0.25">
      <c r="C37" s="47">
        <v>45420</v>
      </c>
      <c r="D37" s="25"/>
      <c r="E37" s="26"/>
      <c r="F37" s="58">
        <v>2</v>
      </c>
    </row>
    <row r="38" spans="2:6" x14ac:dyDescent="0.25">
      <c r="C38" s="83">
        <v>45421</v>
      </c>
      <c r="D38" s="84" t="s">
        <v>20</v>
      </c>
      <c r="E38" s="164">
        <v>1</v>
      </c>
      <c r="F38" s="164"/>
    </row>
    <row r="39" spans="2:6" x14ac:dyDescent="0.25">
      <c r="C39" s="9" t="s">
        <v>8</v>
      </c>
      <c r="D39" s="9"/>
      <c r="E39" s="62">
        <f>SUM(E35:E38)</f>
        <v>3</v>
      </c>
      <c r="F39" s="62">
        <f>SUM(F35:F38)</f>
        <v>2</v>
      </c>
    </row>
    <row r="41" spans="2:6" ht="21" x14ac:dyDescent="0.35">
      <c r="C41" s="2" t="str">
        <f>$C$2</f>
        <v>Cavatina Holding S.A.</v>
      </c>
    </row>
    <row r="42" spans="2:6" x14ac:dyDescent="0.25">
      <c r="B42" s="124" t="s">
        <v>109</v>
      </c>
      <c r="C42" s="13" t="s">
        <v>27</v>
      </c>
    </row>
    <row r="43" spans="2:6" ht="15.75" thickBot="1" x14ac:dyDescent="0.3"/>
    <row r="44" spans="2:6" ht="30" x14ac:dyDescent="0.25">
      <c r="C44" s="319" t="s">
        <v>2</v>
      </c>
      <c r="D44" s="29"/>
      <c r="E44" s="29" t="s">
        <v>3</v>
      </c>
      <c r="F44" s="29" t="s">
        <v>4</v>
      </c>
    </row>
    <row r="45" spans="2:6" ht="15.75" thickBot="1" x14ac:dyDescent="0.3">
      <c r="C45" s="320"/>
      <c r="D45" s="30"/>
      <c r="E45" s="321" t="s">
        <v>9</v>
      </c>
      <c r="F45" s="321"/>
    </row>
    <row r="46" spans="2:6" x14ac:dyDescent="0.25">
      <c r="C46" s="31">
        <v>45441</v>
      </c>
      <c r="D46" s="32" t="s">
        <v>6</v>
      </c>
      <c r="E46" s="33"/>
      <c r="F46" s="34"/>
    </row>
    <row r="47" spans="2:6" x14ac:dyDescent="0.25">
      <c r="C47" s="83">
        <v>45447</v>
      </c>
      <c r="D47" s="84" t="s">
        <v>20</v>
      </c>
      <c r="E47" s="164">
        <v>3</v>
      </c>
      <c r="F47" s="164"/>
    </row>
    <row r="48" spans="2:6" x14ac:dyDescent="0.25">
      <c r="C48" s="9" t="s">
        <v>8</v>
      </c>
      <c r="D48" s="9"/>
      <c r="E48" s="62">
        <f>SUM(E46:E47)</f>
        <v>3</v>
      </c>
      <c r="F48" s="62">
        <f>SUM(F46:F47)</f>
        <v>0</v>
      </c>
    </row>
    <row r="50" spans="2:6" ht="21" x14ac:dyDescent="0.35">
      <c r="C50" s="2" t="str">
        <f>$C$2</f>
        <v>Cavatina Holding S.A.</v>
      </c>
    </row>
    <row r="51" spans="2:6" x14ac:dyDescent="0.25">
      <c r="B51" s="124" t="s">
        <v>109</v>
      </c>
      <c r="C51" s="13" t="s">
        <v>28</v>
      </c>
    </row>
    <row r="52" spans="2:6" ht="15.75" thickBot="1" x14ac:dyDescent="0.3"/>
    <row r="53" spans="2:6" ht="30" x14ac:dyDescent="0.25">
      <c r="C53" s="319" t="s">
        <v>2</v>
      </c>
      <c r="D53" s="29"/>
      <c r="E53" s="29" t="s">
        <v>3</v>
      </c>
      <c r="F53" s="29" t="s">
        <v>4</v>
      </c>
    </row>
    <row r="54" spans="2:6" ht="15.75" thickBot="1" x14ac:dyDescent="0.3">
      <c r="C54" s="320"/>
      <c r="D54" s="30"/>
      <c r="E54" s="321" t="s">
        <v>9</v>
      </c>
      <c r="F54" s="321"/>
    </row>
    <row r="55" spans="2:6" x14ac:dyDescent="0.25">
      <c r="C55" s="31">
        <v>45510</v>
      </c>
      <c r="D55" s="32" t="s">
        <v>6</v>
      </c>
      <c r="E55" s="33"/>
      <c r="F55" s="34"/>
    </row>
    <row r="56" spans="2:6" x14ac:dyDescent="0.25">
      <c r="C56" s="47">
        <v>45512</v>
      </c>
      <c r="D56" s="25"/>
      <c r="E56" s="26">
        <v>2</v>
      </c>
      <c r="F56" s="48"/>
    </row>
    <row r="57" spans="2:6" x14ac:dyDescent="0.25">
      <c r="C57" s="47">
        <v>45513</v>
      </c>
      <c r="D57" s="25"/>
      <c r="E57" s="26"/>
      <c r="F57" s="58">
        <v>1</v>
      </c>
    </row>
    <row r="58" spans="2:6" x14ac:dyDescent="0.25">
      <c r="C58" s="83">
        <v>45513</v>
      </c>
      <c r="D58" s="84" t="s">
        <v>20</v>
      </c>
      <c r="E58" s="164">
        <v>0</v>
      </c>
      <c r="F58" s="164"/>
    </row>
    <row r="59" spans="2:6" x14ac:dyDescent="0.25">
      <c r="C59" s="9" t="s">
        <v>8</v>
      </c>
      <c r="D59" s="9"/>
      <c r="E59" s="62">
        <f>SUM(E55:E58)</f>
        <v>2</v>
      </c>
      <c r="F59" s="62">
        <f>SUM(F55:F58)</f>
        <v>1</v>
      </c>
    </row>
  </sheetData>
  <mergeCells count="8">
    <mergeCell ref="C53:C54"/>
    <mergeCell ref="E54:F54"/>
    <mergeCell ref="C6:C7"/>
    <mergeCell ref="E7:F7"/>
    <mergeCell ref="C33:C34"/>
    <mergeCell ref="E34:F34"/>
    <mergeCell ref="C44:C45"/>
    <mergeCell ref="E45:F45"/>
  </mergeCells>
  <conditionalFormatting sqref="C60:C1048576 C49 C1:C29 C40">
    <cfRule type="top10" dxfId="636" priority="5" rank="1"/>
  </conditionalFormatting>
  <conditionalFormatting sqref="D1">
    <cfRule type="top10" dxfId="635" priority="4" rank="1"/>
  </conditionalFormatting>
  <conditionalFormatting sqref="C30:C39">
    <cfRule type="top10" dxfId="634" priority="3" rank="1"/>
  </conditionalFormatting>
  <conditionalFormatting sqref="C41:C48">
    <cfRule type="top10" dxfId="633" priority="244" rank="1"/>
  </conditionalFormatting>
  <conditionalFormatting sqref="C50:C59">
    <cfRule type="top10" dxfId="632" priority="1" rank="1"/>
  </conditionalFormatting>
  <hyperlinks>
    <hyperlink ref="A1" location="'Spis treści'!A1" display="Spis treści" xr:uid="{00000000-0004-0000-1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700-000000000000}">
          <x14:formula1>
            <xm:f>'C:\Users\fidop\Documents\[NIEPUBLIKOWANE Statystyka Wewnętrzna.xlsm]Zdarzenia'!#REF!</xm:f>
          </x14:formula1>
          <xm:sqref>E28:F28 D2:D29 D40 D49 D60:D1048576</xm:sqref>
        </x14:dataValidation>
        <x14:dataValidation type="list" allowBlank="1" showInputMessage="1" showErrorMessage="1" xr:uid="{00000000-0002-0000-17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700-000002000000}">
          <x14:formula1>
            <xm:f>Zdarzenia!$A$2:$A$7</xm:f>
          </x14:formula1>
          <xm:sqref>D30:D39 D41:D48 D50:D59</xm:sqref>
        </x14:dataValidation>
        <x14:dataValidation type="list" allowBlank="1" showInputMessage="1" showErrorMessage="1" xr:uid="{00000000-0002-0000-1700-000003000000}">
          <x14:formula1>
            <xm:f>Zdarzenia!$A$13:$A$17</xm:f>
          </x14:formula1>
          <xm:sqref>B31 B42 B51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164">
    <pageSetUpPr fitToPage="1"/>
  </sheetPr>
  <dimension ref="A1:I64"/>
  <sheetViews>
    <sheetView topLeftCell="A52" zoomScaleNormal="100" zoomScaleSheetLayoutView="160" workbookViewId="0">
      <selection activeCell="C64" sqref="C6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93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240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405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45155</v>
      </c>
      <c r="D8" s="32" t="s">
        <v>6</v>
      </c>
      <c r="E8" s="33"/>
      <c r="F8" s="34"/>
    </row>
    <row r="9" spans="1:9" x14ac:dyDescent="0.25">
      <c r="A9" s="4"/>
      <c r="B9" s="4"/>
      <c r="C9" s="46">
        <v>45169</v>
      </c>
      <c r="D9" s="36"/>
      <c r="E9" s="37">
        <v>10</v>
      </c>
      <c r="F9" s="38"/>
    </row>
    <row r="10" spans="1:9" x14ac:dyDescent="0.25">
      <c r="A10" s="4"/>
      <c r="B10" s="4"/>
      <c r="C10" s="35">
        <v>45183</v>
      </c>
      <c r="D10" s="39"/>
      <c r="E10" s="38"/>
      <c r="F10" s="37">
        <v>10</v>
      </c>
    </row>
    <row r="11" spans="1:9" x14ac:dyDescent="0.25">
      <c r="A11" s="4"/>
      <c r="B11" s="4"/>
      <c r="C11" s="35">
        <v>45197</v>
      </c>
      <c r="D11" s="40"/>
      <c r="E11" s="37">
        <v>10</v>
      </c>
      <c r="F11" s="38"/>
    </row>
    <row r="12" spans="1:9" x14ac:dyDescent="0.25">
      <c r="A12" s="129"/>
      <c r="B12" s="4"/>
      <c r="C12" s="35">
        <v>45205</v>
      </c>
      <c r="D12" s="40"/>
      <c r="E12" s="38"/>
      <c r="F12" s="37">
        <v>6</v>
      </c>
    </row>
    <row r="13" spans="1:9" x14ac:dyDescent="0.25">
      <c r="A13" s="4"/>
      <c r="B13" s="4"/>
      <c r="C13" s="35">
        <v>45215</v>
      </c>
      <c r="D13" s="40"/>
      <c r="E13" s="37">
        <v>6</v>
      </c>
      <c r="F13" s="38"/>
    </row>
    <row r="14" spans="1:9" x14ac:dyDescent="0.25">
      <c r="A14" s="129"/>
      <c r="B14" s="4"/>
      <c r="C14" s="41">
        <v>45230</v>
      </c>
      <c r="D14" s="40"/>
      <c r="E14" s="38"/>
      <c r="F14" s="38">
        <v>11</v>
      </c>
      <c r="I14" s="130"/>
    </row>
    <row r="15" spans="1:9" x14ac:dyDescent="0.25">
      <c r="A15" s="129"/>
      <c r="B15" s="4"/>
      <c r="C15" s="41">
        <v>45238</v>
      </c>
      <c r="D15" s="40"/>
      <c r="E15" s="38">
        <v>5</v>
      </c>
      <c r="F15" s="38"/>
    </row>
    <row r="16" spans="1:9" x14ac:dyDescent="0.25">
      <c r="A16" s="129"/>
      <c r="B16" s="4"/>
      <c r="C16" s="41">
        <v>45288</v>
      </c>
      <c r="D16" s="40"/>
      <c r="E16" s="38"/>
      <c r="F16" s="38">
        <v>34</v>
      </c>
    </row>
    <row r="17" spans="1:8" x14ac:dyDescent="0.25">
      <c r="A17" s="129"/>
      <c r="B17" s="4"/>
      <c r="C17" s="41">
        <v>45294</v>
      </c>
      <c r="D17" s="40"/>
      <c r="E17" s="38">
        <v>3</v>
      </c>
      <c r="F17" s="38"/>
    </row>
    <row r="18" spans="1:8" x14ac:dyDescent="0.25">
      <c r="A18" s="129"/>
      <c r="B18" s="4"/>
      <c r="C18" s="41">
        <v>45315</v>
      </c>
      <c r="D18" s="40"/>
      <c r="E18" s="38"/>
      <c r="F18" s="38">
        <v>15</v>
      </c>
    </row>
    <row r="19" spans="1:8" x14ac:dyDescent="0.25">
      <c r="A19" s="129"/>
      <c r="B19" s="4"/>
      <c r="C19" s="41">
        <v>45322</v>
      </c>
      <c r="D19" s="40"/>
      <c r="E19" s="38">
        <v>5</v>
      </c>
      <c r="F19" s="38"/>
    </row>
    <row r="20" spans="1:8" x14ac:dyDescent="0.25">
      <c r="A20" s="129"/>
      <c r="B20" s="4"/>
      <c r="C20" s="41">
        <v>45338</v>
      </c>
      <c r="D20" s="40"/>
      <c r="E20" s="38"/>
      <c r="F20" s="38">
        <v>12</v>
      </c>
    </row>
    <row r="21" spans="1:8" x14ac:dyDescent="0.25">
      <c r="A21" s="129"/>
      <c r="B21" s="4"/>
      <c r="C21" s="41">
        <v>45344</v>
      </c>
      <c r="D21" s="40"/>
      <c r="E21" s="38">
        <v>4</v>
      </c>
      <c r="F21" s="38"/>
    </row>
    <row r="22" spans="1:8" x14ac:dyDescent="0.25">
      <c r="A22" s="129"/>
      <c r="B22" s="4"/>
      <c r="C22" s="41">
        <v>45370</v>
      </c>
      <c r="D22" s="40"/>
      <c r="E22" s="38"/>
      <c r="F22" s="38">
        <v>18</v>
      </c>
    </row>
    <row r="23" spans="1:8" x14ac:dyDescent="0.25">
      <c r="A23" s="129"/>
      <c r="B23" s="4"/>
      <c r="C23" s="41">
        <v>45376</v>
      </c>
      <c r="D23" s="40"/>
      <c r="E23" s="38">
        <v>4</v>
      </c>
      <c r="F23" s="38"/>
    </row>
    <row r="24" spans="1:8" x14ac:dyDescent="0.25">
      <c r="A24" s="4"/>
      <c r="B24" s="13"/>
      <c r="C24" s="41">
        <v>45400</v>
      </c>
      <c r="D24" s="40"/>
      <c r="E24" s="38"/>
      <c r="F24" s="38">
        <v>17</v>
      </c>
    </row>
    <row r="25" spans="1:8" x14ac:dyDescent="0.25">
      <c r="A25" s="4"/>
      <c r="B25" s="13"/>
      <c r="C25" s="107">
        <v>45407</v>
      </c>
      <c r="D25" s="108"/>
      <c r="E25" s="109">
        <v>5</v>
      </c>
      <c r="F25" s="109"/>
    </row>
    <row r="26" spans="1:8" x14ac:dyDescent="0.25">
      <c r="A26" s="4"/>
      <c r="B26" s="4"/>
      <c r="D26" s="6"/>
    </row>
    <row r="27" spans="1:8" x14ac:dyDescent="0.25">
      <c r="A27" s="4"/>
      <c r="B27" s="4"/>
      <c r="C27" s="9" t="s">
        <v>8</v>
      </c>
      <c r="D27" s="9"/>
      <c r="E27" s="9">
        <f>SUM(E8:E26)</f>
        <v>52</v>
      </c>
      <c r="F27" s="9">
        <f>SUM(F8:F26)</f>
        <v>123</v>
      </c>
      <c r="H27" s="1">
        <f>F27+E27</f>
        <v>175</v>
      </c>
    </row>
    <row r="28" spans="1:8" x14ac:dyDescent="0.25">
      <c r="C28" s="7"/>
      <c r="D28" s="7"/>
      <c r="E28" s="7"/>
      <c r="F28" s="7"/>
    </row>
    <row r="29" spans="1:8" x14ac:dyDescent="0.25">
      <c r="A29" s="5"/>
      <c r="B29" s="5"/>
      <c r="C29" s="5"/>
      <c r="D29" s="5"/>
      <c r="E29" s="5"/>
      <c r="F29" s="5"/>
    </row>
    <row r="30" spans="1:8" ht="39" customHeight="1" x14ac:dyDescent="0.25">
      <c r="A30" s="4"/>
      <c r="B30" s="4"/>
      <c r="C30" s="4"/>
      <c r="D30" s="4"/>
      <c r="E30" s="251">
        <f>E27/H27</f>
        <v>0.29714285714285715</v>
      </c>
      <c r="F30" s="251">
        <f>F27/H27</f>
        <v>0.70285714285714285</v>
      </c>
    </row>
    <row r="35" spans="2:6" ht="21" x14ac:dyDescent="0.35">
      <c r="C35" s="2" t="str">
        <f>$C$2</f>
        <v>Pekao Bank Hipoteczny S.A.</v>
      </c>
    </row>
    <row r="36" spans="2:6" x14ac:dyDescent="0.25">
      <c r="B36" s="124" t="s">
        <v>109</v>
      </c>
      <c r="C36" s="13" t="s">
        <v>22</v>
      </c>
    </row>
    <row r="37" spans="2:6" ht="15.75" thickBot="1" x14ac:dyDescent="0.3"/>
    <row r="38" spans="2:6" ht="30" x14ac:dyDescent="0.25">
      <c r="C38" s="319" t="s">
        <v>2</v>
      </c>
      <c r="D38" s="29"/>
      <c r="E38" s="29" t="s">
        <v>3</v>
      </c>
      <c r="F38" s="29" t="s">
        <v>4</v>
      </c>
    </row>
    <row r="39" spans="2:6" ht="15.75" thickBot="1" x14ac:dyDescent="0.3">
      <c r="C39" s="320"/>
      <c r="D39" s="30"/>
      <c r="E39" s="321" t="s">
        <v>9</v>
      </c>
      <c r="F39" s="321"/>
    </row>
    <row r="40" spans="2:6" x14ac:dyDescent="0.25">
      <c r="C40" s="31">
        <v>45412</v>
      </c>
      <c r="D40" s="32" t="s">
        <v>6</v>
      </c>
      <c r="E40" s="33"/>
      <c r="F40" s="34"/>
    </row>
    <row r="41" spans="2:6" x14ac:dyDescent="0.25">
      <c r="C41" s="83">
        <v>45414</v>
      </c>
      <c r="D41" s="84" t="s">
        <v>20</v>
      </c>
      <c r="E41" s="164">
        <v>1</v>
      </c>
      <c r="F41" s="164"/>
    </row>
    <row r="42" spans="2:6" x14ac:dyDescent="0.25">
      <c r="C42" s="9" t="s">
        <v>8</v>
      </c>
      <c r="D42" s="9"/>
      <c r="E42" s="62">
        <f>SUM(E40:E41)</f>
        <v>1</v>
      </c>
      <c r="F42" s="62">
        <f>SUM(F40:F41)</f>
        <v>0</v>
      </c>
    </row>
    <row r="46" spans="2:6" ht="21" x14ac:dyDescent="0.35">
      <c r="C46" s="2" t="str">
        <f>$C$2</f>
        <v>Pekao Bank Hipoteczny S.A.</v>
      </c>
    </row>
    <row r="47" spans="2:6" x14ac:dyDescent="0.25">
      <c r="B47" s="124" t="s">
        <v>109</v>
      </c>
      <c r="C47" s="13" t="s">
        <v>27</v>
      </c>
    </row>
    <row r="48" spans="2:6" ht="15.75" thickBot="1" x14ac:dyDescent="0.3"/>
    <row r="49" spans="2:6" ht="30" x14ac:dyDescent="0.25">
      <c r="C49" s="319" t="s">
        <v>2</v>
      </c>
      <c r="D49" s="29"/>
      <c r="E49" s="29" t="s">
        <v>3</v>
      </c>
      <c r="F49" s="29" t="s">
        <v>4</v>
      </c>
    </row>
    <row r="50" spans="2:6" ht="15.75" thickBot="1" x14ac:dyDescent="0.3">
      <c r="C50" s="320"/>
      <c r="D50" s="30"/>
      <c r="E50" s="321" t="s">
        <v>9</v>
      </c>
      <c r="F50" s="321"/>
    </row>
    <row r="51" spans="2:6" x14ac:dyDescent="0.25">
      <c r="C51" s="31">
        <v>45510</v>
      </c>
      <c r="D51" s="32" t="s">
        <v>6</v>
      </c>
      <c r="E51" s="33"/>
      <c r="F51" s="34"/>
    </row>
    <row r="52" spans="2:6" x14ac:dyDescent="0.25">
      <c r="C52" s="83">
        <v>45513</v>
      </c>
      <c r="D52" s="84" t="s">
        <v>20</v>
      </c>
      <c r="E52" s="164">
        <v>3</v>
      </c>
      <c r="F52" s="164"/>
    </row>
    <row r="53" spans="2:6" x14ac:dyDescent="0.25">
      <c r="C53" s="9" t="s">
        <v>8</v>
      </c>
      <c r="D53" s="9"/>
      <c r="E53" s="62">
        <f>SUM(E51:E52)</f>
        <v>3</v>
      </c>
      <c r="F53" s="62">
        <f>SUM(F51:F52)</f>
        <v>0</v>
      </c>
    </row>
    <row r="57" spans="2:6" ht="21" x14ac:dyDescent="0.35">
      <c r="C57" s="2" t="str">
        <f>$C$2</f>
        <v>Pekao Bank Hipoteczny S.A.</v>
      </c>
    </row>
    <row r="58" spans="2:6" x14ac:dyDescent="0.25">
      <c r="B58" s="124" t="s">
        <v>109</v>
      </c>
      <c r="C58" s="13" t="s">
        <v>28</v>
      </c>
    </row>
    <row r="59" spans="2:6" ht="15.75" thickBot="1" x14ac:dyDescent="0.3"/>
    <row r="60" spans="2:6" ht="30" x14ac:dyDescent="0.25">
      <c r="C60" s="319" t="s">
        <v>2</v>
      </c>
      <c r="D60" s="29"/>
      <c r="E60" s="29" t="s">
        <v>3</v>
      </c>
      <c r="F60" s="29" t="s">
        <v>4</v>
      </c>
    </row>
    <row r="61" spans="2:6" ht="15.75" thickBot="1" x14ac:dyDescent="0.3">
      <c r="C61" s="320"/>
      <c r="D61" s="30"/>
      <c r="E61" s="321" t="s">
        <v>9</v>
      </c>
      <c r="F61" s="321"/>
    </row>
    <row r="62" spans="2:6" x14ac:dyDescent="0.25">
      <c r="C62" s="31">
        <v>45720</v>
      </c>
      <c r="D62" s="32" t="s">
        <v>6</v>
      </c>
      <c r="E62" s="33"/>
      <c r="F62" s="34"/>
    </row>
    <row r="63" spans="2:6" x14ac:dyDescent="0.25">
      <c r="C63" s="83">
        <v>45723</v>
      </c>
      <c r="D63" s="84" t="s">
        <v>20</v>
      </c>
      <c r="E63" s="164">
        <v>3</v>
      </c>
      <c r="F63" s="164"/>
    </row>
    <row r="64" spans="2:6" x14ac:dyDescent="0.25">
      <c r="C64" s="9" t="s">
        <v>8</v>
      </c>
      <c r="D64" s="9"/>
      <c r="E64" s="62">
        <f>SUM(E62:E63)</f>
        <v>3</v>
      </c>
      <c r="F64" s="62">
        <f>SUM(F62:F63)</f>
        <v>0</v>
      </c>
    </row>
  </sheetData>
  <mergeCells count="8">
    <mergeCell ref="C60:C61"/>
    <mergeCell ref="E61:F61"/>
    <mergeCell ref="C6:C7"/>
    <mergeCell ref="E7:F7"/>
    <mergeCell ref="C38:C39"/>
    <mergeCell ref="E39:F39"/>
    <mergeCell ref="C49:C50"/>
    <mergeCell ref="E50:F50"/>
  </mergeCells>
  <conditionalFormatting sqref="C43:C45 C1:C34 C54:C56 C65:C1048576">
    <cfRule type="top10" dxfId="631" priority="5" rank="1"/>
  </conditionalFormatting>
  <conditionalFormatting sqref="D1">
    <cfRule type="top10" dxfId="630" priority="4" rank="1"/>
  </conditionalFormatting>
  <conditionalFormatting sqref="C35:C42">
    <cfRule type="top10" dxfId="629" priority="237" rank="1"/>
  </conditionalFormatting>
  <conditionalFormatting sqref="C46:C53">
    <cfRule type="top10" dxfId="628" priority="2" rank="1"/>
  </conditionalFormatting>
  <conditionalFormatting sqref="C57:C64">
    <cfRule type="top10" dxfId="627" priority="1" rank="1"/>
  </conditionalFormatting>
  <hyperlinks>
    <hyperlink ref="A1" location="'Spis treści'!A1" display="Spis treści" xr:uid="{00000000-0004-0000-1800-000000000000}"/>
    <hyperlink ref="B1" location="'Spis treści'!A1" display="Spis treści" xr:uid="{00000000-0004-0000-18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59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800-000000000000}">
          <x14:formula1>
            <xm:f>'C:\Users\fidop\Documents\[NIEPUBLIKOWANE Statystyka Wewnętrzna.xlsm]Zdarzenia'!#REF!</xm:f>
          </x14:formula1>
          <xm:sqref>E28:F28 D2:D34 D43:D45 D54:D56 D65:D1048576</xm:sqref>
        </x14:dataValidation>
        <x14:dataValidation type="list" allowBlank="1" showInputMessage="1" showErrorMessage="1" xr:uid="{00000000-0002-0000-18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800-000002000000}">
          <x14:formula1>
            <xm:f>Zdarzenia!$A$13:$A$17</xm:f>
          </x14:formula1>
          <xm:sqref>B36 B47 B58</xm:sqref>
        </x14:dataValidation>
        <x14:dataValidation type="list" allowBlank="1" showInputMessage="1" showErrorMessage="1" xr:uid="{00000000-0002-0000-1800-000003000000}">
          <x14:formula1>
            <xm:f>Zdarzenia!$A$2:$A$7</xm:f>
          </x14:formula1>
          <xm:sqref>D35:D42 D46:D53 D57:D64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163"/>
  <dimension ref="A1:I43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224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403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46">
        <v>45271</v>
      </c>
      <c r="D8" s="32" t="s">
        <v>6</v>
      </c>
      <c r="E8" s="33"/>
      <c r="F8" s="34"/>
    </row>
    <row r="9" spans="1:9" x14ac:dyDescent="0.25">
      <c r="A9" s="4"/>
      <c r="B9" s="4"/>
      <c r="C9" s="46">
        <v>45280</v>
      </c>
      <c r="D9" s="36"/>
      <c r="E9" s="37">
        <v>7</v>
      </c>
      <c r="F9" s="38"/>
    </row>
    <row r="10" spans="1:9" x14ac:dyDescent="0.25">
      <c r="A10" s="4"/>
      <c r="B10" s="4"/>
      <c r="C10" s="35">
        <v>45315</v>
      </c>
      <c r="D10" s="39"/>
      <c r="E10" s="38"/>
      <c r="F10" s="37">
        <v>22</v>
      </c>
    </row>
    <row r="11" spans="1:9" x14ac:dyDescent="0.25">
      <c r="A11" s="4"/>
      <c r="B11" s="4"/>
      <c r="C11" s="35">
        <v>45322</v>
      </c>
      <c r="D11" s="40"/>
      <c r="E11" s="37">
        <v>5</v>
      </c>
      <c r="F11" s="38"/>
    </row>
    <row r="12" spans="1:9" x14ac:dyDescent="0.25">
      <c r="A12" s="129"/>
      <c r="B12" s="4"/>
      <c r="C12" s="35">
        <v>45336</v>
      </c>
      <c r="D12" s="40"/>
      <c r="E12" s="38"/>
      <c r="F12" s="37">
        <v>10</v>
      </c>
    </row>
    <row r="13" spans="1:9" x14ac:dyDescent="0.25">
      <c r="A13" s="4"/>
      <c r="B13" s="4"/>
      <c r="C13" s="35">
        <v>45350</v>
      </c>
      <c r="D13" s="40"/>
      <c r="E13" s="37">
        <v>10</v>
      </c>
      <c r="F13" s="38"/>
    </row>
    <row r="14" spans="1:9" x14ac:dyDescent="0.25">
      <c r="A14" s="129"/>
      <c r="B14" s="4"/>
      <c r="C14" s="41">
        <v>45365</v>
      </c>
      <c r="D14" s="40"/>
      <c r="E14" s="38"/>
      <c r="F14" s="38">
        <v>11</v>
      </c>
      <c r="I14" s="130"/>
    </row>
    <row r="15" spans="1:9" x14ac:dyDescent="0.25">
      <c r="A15" s="129"/>
      <c r="B15" s="4"/>
      <c r="C15" s="41">
        <v>45377</v>
      </c>
      <c r="D15" s="40"/>
      <c r="E15" s="38">
        <v>8</v>
      </c>
      <c r="F15" s="38"/>
    </row>
    <row r="16" spans="1:9" x14ac:dyDescent="0.25">
      <c r="A16" s="129"/>
      <c r="B16" s="4"/>
      <c r="C16" s="41">
        <v>45397</v>
      </c>
      <c r="D16" s="40"/>
      <c r="E16" s="38"/>
      <c r="F16" s="38">
        <v>13</v>
      </c>
    </row>
    <row r="17" spans="1:6" x14ac:dyDescent="0.25">
      <c r="A17" s="129"/>
      <c r="B17" s="4"/>
      <c r="C17" s="41">
        <v>45397</v>
      </c>
      <c r="D17" s="40" t="s">
        <v>20</v>
      </c>
      <c r="E17" s="38">
        <v>0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30</v>
      </c>
      <c r="F27" s="9">
        <f>SUM(F8:F26)</f>
        <v>56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251">
        <f>E27/(F27+E27)</f>
        <v>0.34883720930232559</v>
      </c>
      <c r="F30" s="251">
        <f>1-E30</f>
        <v>0.65116279069767447</v>
      </c>
    </row>
    <row r="32" spans="1:6" ht="21" x14ac:dyDescent="0.35">
      <c r="C32" s="2" t="str">
        <f>$C$2</f>
        <v>Millennium Bank Hipoteczny S.A.</v>
      </c>
    </row>
    <row r="33" spans="2:6" x14ac:dyDescent="0.25">
      <c r="B33" s="124" t="s">
        <v>109</v>
      </c>
      <c r="C33" s="13" t="s">
        <v>22</v>
      </c>
    </row>
    <row r="34" spans="2:6" ht="15.75" thickBot="1" x14ac:dyDescent="0.3"/>
    <row r="35" spans="2:6" ht="30" x14ac:dyDescent="0.25">
      <c r="C35" s="319" t="s">
        <v>2</v>
      </c>
      <c r="D35" s="29"/>
      <c r="E35" s="29" t="s">
        <v>3</v>
      </c>
      <c r="F35" s="29" t="s">
        <v>4</v>
      </c>
    </row>
    <row r="36" spans="2:6" ht="15.75" thickBot="1" x14ac:dyDescent="0.3">
      <c r="C36" s="320"/>
      <c r="D36" s="30"/>
      <c r="E36" s="321" t="s">
        <v>9</v>
      </c>
      <c r="F36" s="321"/>
    </row>
    <row r="37" spans="2:6" x14ac:dyDescent="0.25">
      <c r="C37" s="31">
        <v>45506</v>
      </c>
      <c r="D37" s="32" t="s">
        <v>6</v>
      </c>
      <c r="E37" s="33"/>
      <c r="F37" s="34"/>
    </row>
    <row r="38" spans="2:6" x14ac:dyDescent="0.25">
      <c r="C38" s="158">
        <v>45510</v>
      </c>
      <c r="D38" s="108"/>
      <c r="E38" s="109">
        <v>2</v>
      </c>
      <c r="F38" s="259"/>
    </row>
    <row r="39" spans="2:6" x14ac:dyDescent="0.25">
      <c r="C39" s="144">
        <v>45512</v>
      </c>
      <c r="D39" s="84"/>
      <c r="E39" s="164"/>
      <c r="F39" s="263">
        <v>2</v>
      </c>
    </row>
    <row r="40" spans="2:6" x14ac:dyDescent="0.25">
      <c r="C40" s="144">
        <v>45516</v>
      </c>
      <c r="D40" s="84"/>
      <c r="E40" s="164">
        <v>2</v>
      </c>
      <c r="F40" s="262"/>
    </row>
    <row r="41" spans="2:6" x14ac:dyDescent="0.25">
      <c r="C41" s="47">
        <v>45520</v>
      </c>
      <c r="D41" s="25"/>
      <c r="E41" s="26"/>
      <c r="F41" s="58">
        <v>3</v>
      </c>
    </row>
    <row r="42" spans="2:6" x14ac:dyDescent="0.25">
      <c r="C42" s="83">
        <v>45525</v>
      </c>
      <c r="D42" s="84" t="s">
        <v>20</v>
      </c>
      <c r="E42" s="164">
        <v>3</v>
      </c>
      <c r="F42" s="164"/>
    </row>
    <row r="43" spans="2:6" x14ac:dyDescent="0.25">
      <c r="C43" s="9" t="s">
        <v>8</v>
      </c>
      <c r="D43" s="9"/>
      <c r="E43" s="62">
        <f>SUM(E37:E42)</f>
        <v>7</v>
      </c>
      <c r="F43" s="62">
        <f>SUM(F37:F42)</f>
        <v>5</v>
      </c>
    </row>
  </sheetData>
  <mergeCells count="4">
    <mergeCell ref="C6:C7"/>
    <mergeCell ref="E7:F7"/>
    <mergeCell ref="C35:C36"/>
    <mergeCell ref="E36:F36"/>
  </mergeCells>
  <conditionalFormatting sqref="C44:C1048576 C1:C31">
    <cfRule type="top10" dxfId="626" priority="5" rank="1"/>
  </conditionalFormatting>
  <conditionalFormatting sqref="D1">
    <cfRule type="top10" dxfId="625" priority="4" rank="1"/>
  </conditionalFormatting>
  <conditionalFormatting sqref="C32:C37 C42:C43">
    <cfRule type="top10" dxfId="624" priority="3" rank="1"/>
  </conditionalFormatting>
  <conditionalFormatting sqref="C38:C39">
    <cfRule type="top10" dxfId="623" priority="2" rank="1"/>
  </conditionalFormatting>
  <conditionalFormatting sqref="C40:C41">
    <cfRule type="top10" dxfId="622" priority="1" rank="1"/>
  </conditionalFormatting>
  <hyperlinks>
    <hyperlink ref="A1" location="'Spis treści'!A1" display="Spis treści" xr:uid="{00000000-0004-0000-1900-000000000000}"/>
    <hyperlink ref="B1" location="'Spis treści'!A1" display="Spis treści" xr:uid="{00000000-0004-0000-19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900-000000000000}">
          <x14:formula1>
            <xm:f>'C:\Users\fidop\Documents\[NIEPUBLIKOWANE Statystyka Wewnętrzna.xlsm]Zdarzenia'!#REF!</xm:f>
          </x14:formula1>
          <xm:sqref>E28:F28 D2:D31 D44:D1048576</xm:sqref>
        </x14:dataValidation>
        <x14:dataValidation type="list" allowBlank="1" showInputMessage="1" showErrorMessage="1" xr:uid="{00000000-0002-0000-19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900-000002000000}">
          <x14:formula1>
            <xm:f>Zdarzenia!$A$2:$A$7</xm:f>
          </x14:formula1>
          <xm:sqref>D32:D43</xm:sqref>
        </x14:dataValidation>
        <x14:dataValidation type="list" allowBlank="1" showInputMessage="1" showErrorMessage="1" xr:uid="{00000000-0002-0000-1900-000003000000}">
          <x14:formula1>
            <xm:f>Zdarzenia!$A$13:$A$17</xm:f>
          </x14:formula1>
          <xm:sqref>B33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162"/>
  <dimension ref="A1:I57"/>
  <sheetViews>
    <sheetView topLeftCell="B33" zoomScaleNormal="100" zoomScaleSheetLayoutView="160" workbookViewId="0">
      <selection activeCell="H46" sqref="H4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139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402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45280</v>
      </c>
      <c r="D8" s="32" t="s">
        <v>6</v>
      </c>
      <c r="E8" s="33"/>
      <c r="F8" s="34"/>
    </row>
    <row r="9" spans="1:9" x14ac:dyDescent="0.25">
      <c r="A9" s="4"/>
      <c r="B9" s="4"/>
      <c r="C9" s="46">
        <v>45299</v>
      </c>
      <c r="D9" s="36"/>
      <c r="E9" s="37">
        <v>10</v>
      </c>
      <c r="F9" s="38"/>
    </row>
    <row r="10" spans="1:9" x14ac:dyDescent="0.25">
      <c r="A10" s="4"/>
      <c r="B10" s="4"/>
      <c r="C10" s="35">
        <v>45308</v>
      </c>
      <c r="D10" s="39"/>
      <c r="E10" s="38"/>
      <c r="F10" s="37">
        <v>7</v>
      </c>
    </row>
    <row r="11" spans="1:9" x14ac:dyDescent="0.25">
      <c r="A11" s="4"/>
      <c r="B11" s="4"/>
      <c r="C11" s="35">
        <v>45320</v>
      </c>
      <c r="D11" s="40"/>
      <c r="E11" s="37">
        <v>8</v>
      </c>
      <c r="F11" s="38"/>
    </row>
    <row r="12" spans="1:9" x14ac:dyDescent="0.25">
      <c r="A12" s="129"/>
      <c r="B12" s="4"/>
      <c r="C12" s="35">
        <v>45327</v>
      </c>
      <c r="D12" s="40"/>
      <c r="E12" s="38"/>
      <c r="F12" s="37">
        <v>5</v>
      </c>
    </row>
    <row r="13" spans="1:9" x14ac:dyDescent="0.25">
      <c r="A13" s="4"/>
      <c r="B13" s="4"/>
      <c r="C13" s="35">
        <v>45341</v>
      </c>
      <c r="D13" s="40"/>
      <c r="E13" s="37">
        <v>10</v>
      </c>
      <c r="F13" s="38"/>
    </row>
    <row r="14" spans="1:9" x14ac:dyDescent="0.25">
      <c r="A14" s="129"/>
      <c r="B14" s="4"/>
      <c r="C14" s="41">
        <v>45343</v>
      </c>
      <c r="D14" s="40"/>
      <c r="E14" s="38"/>
      <c r="F14" s="38">
        <v>2</v>
      </c>
      <c r="I14" s="130"/>
    </row>
    <row r="15" spans="1:9" x14ac:dyDescent="0.25">
      <c r="A15" s="129"/>
      <c r="B15" s="4"/>
      <c r="C15" s="41">
        <v>45357</v>
      </c>
      <c r="D15" s="40"/>
      <c r="E15" s="38">
        <v>10</v>
      </c>
      <c r="F15" s="38"/>
    </row>
    <row r="16" spans="1:9" x14ac:dyDescent="0.25">
      <c r="A16" s="129"/>
      <c r="B16" s="4"/>
      <c r="C16" s="41">
        <v>45366</v>
      </c>
      <c r="D16" s="40"/>
      <c r="E16" s="38"/>
      <c r="F16" s="38">
        <v>7</v>
      </c>
    </row>
    <row r="17" spans="1:6" x14ac:dyDescent="0.25">
      <c r="A17" s="129"/>
      <c r="B17" s="4"/>
      <c r="C17" s="41">
        <v>45378</v>
      </c>
      <c r="D17" s="40"/>
      <c r="E17" s="38">
        <v>8</v>
      </c>
      <c r="F17" s="38"/>
    </row>
    <row r="18" spans="1:6" x14ac:dyDescent="0.25">
      <c r="A18" s="129"/>
      <c r="B18" s="4"/>
      <c r="C18" s="41">
        <v>45379</v>
      </c>
      <c r="D18" s="40"/>
      <c r="E18" s="38"/>
      <c r="F18" s="38">
        <v>1</v>
      </c>
    </row>
    <row r="19" spans="1:6" x14ac:dyDescent="0.25">
      <c r="A19" s="129"/>
      <c r="B19" s="4"/>
      <c r="C19" s="41">
        <v>45384</v>
      </c>
      <c r="D19" s="40"/>
      <c r="E19" s="38"/>
      <c r="F19" s="38">
        <v>2</v>
      </c>
    </row>
    <row r="20" spans="1:6" x14ac:dyDescent="0.25">
      <c r="A20" s="129"/>
      <c r="B20" s="4"/>
      <c r="C20" s="41">
        <v>45385</v>
      </c>
      <c r="D20" s="40"/>
      <c r="E20" s="38"/>
      <c r="F20" s="38">
        <v>1</v>
      </c>
    </row>
    <row r="21" spans="1:6" x14ac:dyDescent="0.25">
      <c r="A21" s="129"/>
      <c r="B21" s="4"/>
      <c r="C21" s="41">
        <v>45386</v>
      </c>
      <c r="D21" s="40"/>
      <c r="E21" s="38">
        <v>1</v>
      </c>
      <c r="F21" s="38"/>
    </row>
    <row r="22" spans="1:6" x14ac:dyDescent="0.25">
      <c r="A22" s="129"/>
      <c r="B22" s="4"/>
      <c r="C22" s="41">
        <v>45387</v>
      </c>
      <c r="D22" s="40" t="s">
        <v>20</v>
      </c>
      <c r="E22" s="38">
        <v>1</v>
      </c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48</v>
      </c>
      <c r="F27" s="9">
        <f>SUM(F8:F26)</f>
        <v>25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4">
      <c r="A30" s="127" t="s">
        <v>23</v>
      </c>
      <c r="C30" s="2" t="str">
        <f>$C$2</f>
        <v>Marvipol Development SA</v>
      </c>
    </row>
    <row r="31" spans="1:6" x14ac:dyDescent="0.25">
      <c r="B31" s="124" t="s">
        <v>109</v>
      </c>
      <c r="C31" s="13" t="s">
        <v>22</v>
      </c>
    </row>
    <row r="32" spans="1:6" ht="15.75" thickBot="1" x14ac:dyDescent="0.3"/>
    <row r="33" spans="2:6" ht="30" x14ac:dyDescent="0.25">
      <c r="C33" s="319" t="s">
        <v>2</v>
      </c>
      <c r="D33" s="29"/>
      <c r="E33" s="29" t="s">
        <v>3</v>
      </c>
      <c r="F33" s="29" t="s">
        <v>4</v>
      </c>
    </row>
    <row r="34" spans="2:6" ht="15.75" thickBot="1" x14ac:dyDescent="0.3">
      <c r="C34" s="320"/>
      <c r="D34" s="30"/>
      <c r="E34" s="321" t="s">
        <v>9</v>
      </c>
      <c r="F34" s="321"/>
    </row>
    <row r="35" spans="2:6" x14ac:dyDescent="0.25">
      <c r="C35" s="31">
        <v>45441</v>
      </c>
      <c r="D35" s="32" t="s">
        <v>6</v>
      </c>
      <c r="E35" s="33"/>
      <c r="F35" s="34"/>
    </row>
    <row r="36" spans="2:6" x14ac:dyDescent="0.25">
      <c r="C36" s="83">
        <v>45448</v>
      </c>
      <c r="D36" s="84" t="s">
        <v>20</v>
      </c>
      <c r="E36" s="164">
        <v>4</v>
      </c>
      <c r="F36" s="164"/>
    </row>
    <row r="37" spans="2:6" x14ac:dyDescent="0.25">
      <c r="C37" s="9" t="s">
        <v>8</v>
      </c>
      <c r="D37" s="9"/>
      <c r="E37" s="62">
        <f>SUM(E35:E36)</f>
        <v>4</v>
      </c>
      <c r="F37" s="62">
        <f>SUM(F35:F36)</f>
        <v>0</v>
      </c>
    </row>
    <row r="39" spans="2:6" ht="21" x14ac:dyDescent="0.35">
      <c r="C39" s="2" t="str">
        <f>$C$2</f>
        <v>Marvipol Development SA</v>
      </c>
    </row>
    <row r="40" spans="2:6" x14ac:dyDescent="0.25">
      <c r="B40" s="124" t="s">
        <v>109</v>
      </c>
      <c r="C40" s="13" t="s">
        <v>27</v>
      </c>
    </row>
    <row r="41" spans="2:6" ht="15.75" thickBot="1" x14ac:dyDescent="0.3"/>
    <row r="42" spans="2:6" ht="30" x14ac:dyDescent="0.25">
      <c r="C42" s="319" t="s">
        <v>2</v>
      </c>
      <c r="D42" s="29"/>
      <c r="E42" s="29" t="s">
        <v>3</v>
      </c>
      <c r="F42" s="29" t="s">
        <v>4</v>
      </c>
    </row>
    <row r="43" spans="2:6" ht="15.75" thickBot="1" x14ac:dyDescent="0.3">
      <c r="C43" s="320"/>
      <c r="D43" s="30"/>
      <c r="E43" s="321" t="s">
        <v>9</v>
      </c>
      <c r="F43" s="321"/>
    </row>
    <row r="44" spans="2:6" x14ac:dyDescent="0.25">
      <c r="C44" s="31">
        <v>45532</v>
      </c>
      <c r="D44" s="32" t="s">
        <v>6</v>
      </c>
      <c r="E44" s="33"/>
      <c r="F44" s="34"/>
    </row>
    <row r="45" spans="2:6" x14ac:dyDescent="0.25">
      <c r="C45" s="83">
        <v>45538</v>
      </c>
      <c r="D45" s="84" t="s">
        <v>20</v>
      </c>
      <c r="E45" s="164">
        <v>4</v>
      </c>
      <c r="F45" s="164"/>
    </row>
    <row r="46" spans="2:6" x14ac:dyDescent="0.25">
      <c r="C46" s="9" t="s">
        <v>8</v>
      </c>
      <c r="D46" s="9"/>
      <c r="E46" s="62">
        <f>SUM(E44:E45)</f>
        <v>4</v>
      </c>
      <c r="F46" s="62">
        <f>SUM(F44:F45)</f>
        <v>0</v>
      </c>
    </row>
    <row r="48" spans="2:6" ht="21" x14ac:dyDescent="0.35">
      <c r="C48" s="2" t="str">
        <f>$C$2</f>
        <v>Marvipol Development SA</v>
      </c>
    </row>
    <row r="49" spans="2:6" x14ac:dyDescent="0.25">
      <c r="B49" s="124" t="s">
        <v>109</v>
      </c>
      <c r="C49" s="13" t="s">
        <v>28</v>
      </c>
    </row>
    <row r="50" spans="2:6" ht="15.75" thickBot="1" x14ac:dyDescent="0.3"/>
    <row r="51" spans="2:6" ht="30" x14ac:dyDescent="0.25">
      <c r="C51" s="319" t="s">
        <v>2</v>
      </c>
      <c r="D51" s="29"/>
      <c r="E51" s="29" t="s">
        <v>3</v>
      </c>
      <c r="F51" s="29" t="s">
        <v>4</v>
      </c>
    </row>
    <row r="52" spans="2:6" ht="15.75" thickBot="1" x14ac:dyDescent="0.3">
      <c r="C52" s="320"/>
      <c r="D52" s="30"/>
      <c r="E52" s="321" t="s">
        <v>9</v>
      </c>
      <c r="F52" s="321"/>
    </row>
    <row r="53" spans="2:6" x14ac:dyDescent="0.25">
      <c r="C53" s="31">
        <v>45621</v>
      </c>
      <c r="D53" s="32" t="s">
        <v>6</v>
      </c>
      <c r="E53" s="33"/>
      <c r="F53" s="34"/>
    </row>
    <row r="54" spans="2:6" x14ac:dyDescent="0.25">
      <c r="C54" s="47">
        <v>45623</v>
      </c>
      <c r="D54" s="25"/>
      <c r="E54" s="26">
        <v>2</v>
      </c>
      <c r="F54" s="48"/>
    </row>
    <row r="55" spans="2:6" x14ac:dyDescent="0.25">
      <c r="C55" s="47">
        <v>45626</v>
      </c>
      <c r="D55" s="25"/>
      <c r="E55" s="26"/>
      <c r="F55" s="58">
        <v>3</v>
      </c>
    </row>
    <row r="56" spans="2:6" x14ac:dyDescent="0.25">
      <c r="C56" s="83">
        <v>45628</v>
      </c>
      <c r="D56" s="84" t="s">
        <v>20</v>
      </c>
      <c r="E56" s="164">
        <v>1</v>
      </c>
      <c r="F56" s="164"/>
    </row>
    <row r="57" spans="2:6" x14ac:dyDescent="0.25">
      <c r="C57" s="9" t="s">
        <v>8</v>
      </c>
      <c r="D57" s="9"/>
      <c r="E57" s="62">
        <f>SUM(E53:E56)</f>
        <v>3</v>
      </c>
      <c r="F57" s="62">
        <f>SUM(F53:F56)</f>
        <v>3</v>
      </c>
    </row>
  </sheetData>
  <mergeCells count="8">
    <mergeCell ref="C51:C52"/>
    <mergeCell ref="E52:F52"/>
    <mergeCell ref="C6:C7"/>
    <mergeCell ref="E7:F7"/>
    <mergeCell ref="C33:C34"/>
    <mergeCell ref="E34:F34"/>
    <mergeCell ref="C42:C43"/>
    <mergeCell ref="E43:F43"/>
  </mergeCells>
  <conditionalFormatting sqref="C58:C1048576 C47 C1:C29">
    <cfRule type="top10" dxfId="621" priority="7" rank="1"/>
  </conditionalFormatting>
  <conditionalFormatting sqref="D1">
    <cfRule type="top10" dxfId="620" priority="6" rank="1"/>
  </conditionalFormatting>
  <conditionalFormatting sqref="C38">
    <cfRule type="top10" dxfId="619" priority="5" rank="1"/>
  </conditionalFormatting>
  <conditionalFormatting sqref="C30:C37">
    <cfRule type="top10" dxfId="618" priority="248" rank="1"/>
  </conditionalFormatting>
  <conditionalFormatting sqref="C39:C46">
    <cfRule type="top10" dxfId="617" priority="2" rank="1"/>
  </conditionalFormatting>
  <conditionalFormatting sqref="C48:C57">
    <cfRule type="top10" dxfId="616" priority="1" rank="1"/>
  </conditionalFormatting>
  <hyperlinks>
    <hyperlink ref="A1" location="'Spis treści'!A1" display="Spis treści" xr:uid="{00000000-0004-0000-1A00-000000000000}"/>
    <hyperlink ref="B1" location="'Spis treści'!A1" display="Spis treści" xr:uid="{00000000-0004-0000-1A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A00-000000000000}">
          <x14:formula1>
            <xm:f>'C:\Users\fidop\Documents\[NIEPUBLIKOWANE Statystyka Wewnętrzna.xlsm]Zdarzenia'!#REF!</xm:f>
          </x14:formula1>
          <xm:sqref>E28:F28 D2:D29 D47 D58:D1048576</xm:sqref>
        </x14:dataValidation>
        <x14:dataValidation type="list" allowBlank="1" showInputMessage="1" showErrorMessage="1" xr:uid="{00000000-0002-0000-1A00-000001000000}">
          <x14:formula1>
            <xm:f>'C:\Users\fidop\Documents\[NIEPUBLIKOWANE Statystyka Wewnętrzna.xlsm]Zdarzenia'!#REF!</xm:f>
          </x14:formula1>
          <xm:sqref>B3 D38</xm:sqref>
        </x14:dataValidation>
        <x14:dataValidation type="list" allowBlank="1" showInputMessage="1" showErrorMessage="1" xr:uid="{00000000-0002-0000-1A00-000002000000}">
          <x14:formula1>
            <xm:f>Zdarzenia!$A$13:$A$17</xm:f>
          </x14:formula1>
          <xm:sqref>B31 B40 B49</xm:sqref>
        </x14:dataValidation>
        <x14:dataValidation type="list" allowBlank="1" showInputMessage="1" showErrorMessage="1" xr:uid="{00000000-0002-0000-1A00-000003000000}">
          <x14:formula1>
            <xm:f>Zdarzenia!$A$2:$A$7</xm:f>
          </x14:formula1>
          <xm:sqref>D30:D37 D39:D46 D48:D57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Arkusz179"/>
  <dimension ref="A1:F223"/>
  <sheetViews>
    <sheetView workbookViewId="0">
      <selection activeCell="A33" sqref="A33"/>
    </sheetView>
  </sheetViews>
  <sheetFormatPr defaultRowHeight="15" x14ac:dyDescent="0.25"/>
  <cols>
    <col min="1" max="1" width="17.5703125" customWidth="1"/>
    <col min="2" max="2" width="16.42578125" customWidth="1"/>
    <col min="3" max="3" width="31.42578125" bestFit="1" customWidth="1"/>
    <col min="5" max="6" width="15.5703125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401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/>
      <c r="B5" s="4"/>
      <c r="C5" s="4"/>
      <c r="D5" s="4"/>
      <c r="E5" s="4"/>
      <c r="F5" s="4"/>
    </row>
    <row r="6" spans="1:6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45272</v>
      </c>
      <c r="D8" s="32" t="s">
        <v>6</v>
      </c>
      <c r="E8" s="33"/>
      <c r="F8" s="34"/>
    </row>
    <row r="9" spans="1:6" x14ac:dyDescent="0.25">
      <c r="A9" s="4"/>
      <c r="B9" s="4"/>
      <c r="C9" s="46">
        <v>45303</v>
      </c>
      <c r="D9" s="36"/>
      <c r="E9" s="37">
        <v>20</v>
      </c>
      <c r="F9" s="38"/>
    </row>
    <row r="10" spans="1:6" x14ac:dyDescent="0.25">
      <c r="A10" s="4"/>
      <c r="B10" s="4"/>
      <c r="C10" s="35">
        <v>45316</v>
      </c>
      <c r="D10" s="39"/>
      <c r="E10" s="38"/>
      <c r="F10" s="37">
        <v>9</v>
      </c>
    </row>
    <row r="11" spans="1:6" x14ac:dyDescent="0.25">
      <c r="A11" s="4"/>
      <c r="B11" s="4"/>
      <c r="C11" s="35">
        <v>45327</v>
      </c>
      <c r="D11" s="40"/>
      <c r="E11" s="37">
        <v>7</v>
      </c>
      <c r="F11" s="38"/>
    </row>
    <row r="12" spans="1:6" x14ac:dyDescent="0.25">
      <c r="A12" s="129"/>
      <c r="B12" s="4"/>
      <c r="C12" s="35">
        <v>45331</v>
      </c>
      <c r="D12" s="40"/>
      <c r="E12" s="38"/>
      <c r="F12" s="37">
        <v>4</v>
      </c>
    </row>
    <row r="13" spans="1:6" x14ac:dyDescent="0.25">
      <c r="A13" s="4"/>
      <c r="B13" s="4"/>
      <c r="C13" s="35">
        <v>45344</v>
      </c>
      <c r="D13" s="40"/>
      <c r="E13" s="37">
        <v>9</v>
      </c>
      <c r="F13" s="38"/>
    </row>
    <row r="14" spans="1:6" x14ac:dyDescent="0.25">
      <c r="A14" s="129"/>
      <c r="B14" s="4"/>
      <c r="C14" s="41">
        <v>45352</v>
      </c>
      <c r="D14" s="40"/>
      <c r="E14" s="38"/>
      <c r="F14" s="38">
        <v>6</v>
      </c>
    </row>
    <row r="15" spans="1:6" x14ac:dyDescent="0.25">
      <c r="A15" s="129"/>
      <c r="B15" s="4"/>
      <c r="C15" s="41">
        <v>45365</v>
      </c>
      <c r="D15" s="40"/>
      <c r="E15" s="38">
        <v>9</v>
      </c>
      <c r="F15" s="38"/>
    </row>
    <row r="16" spans="1:6" x14ac:dyDescent="0.25">
      <c r="A16" s="129"/>
      <c r="B16" s="4"/>
      <c r="C16" s="41">
        <v>45370</v>
      </c>
      <c r="D16" s="40"/>
      <c r="E16" s="38"/>
      <c r="F16" s="38">
        <v>3</v>
      </c>
    </row>
    <row r="17" spans="1:6" x14ac:dyDescent="0.25">
      <c r="A17" s="129"/>
      <c r="B17" s="4"/>
      <c r="C17" s="41">
        <v>45373</v>
      </c>
      <c r="D17" s="40"/>
      <c r="E17" s="38">
        <v>3</v>
      </c>
      <c r="F17" s="38"/>
    </row>
    <row r="18" spans="1:6" x14ac:dyDescent="0.25">
      <c r="A18" s="129"/>
      <c r="B18" s="4"/>
      <c r="C18" s="41">
        <v>45377</v>
      </c>
      <c r="D18" s="40"/>
      <c r="E18" s="38"/>
      <c r="F18" s="38">
        <v>2</v>
      </c>
    </row>
    <row r="19" spans="1:6" x14ac:dyDescent="0.25">
      <c r="A19" s="129"/>
      <c r="B19" s="4"/>
      <c r="C19" s="41">
        <v>45378</v>
      </c>
      <c r="D19" s="40" t="s">
        <v>20</v>
      </c>
      <c r="E19" s="38">
        <v>1</v>
      </c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C26" s="1"/>
      <c r="D26" s="6"/>
      <c r="E26" s="1"/>
      <c r="F26" s="1"/>
    </row>
    <row r="27" spans="1:6" x14ac:dyDescent="0.25">
      <c r="A27" s="4"/>
      <c r="B27" s="4"/>
      <c r="C27" s="9" t="s">
        <v>8</v>
      </c>
      <c r="D27" s="9"/>
      <c r="E27" s="9">
        <f>SUM(E8:E26)</f>
        <v>49</v>
      </c>
      <c r="F27" s="9">
        <f>SUM(F8:F26)</f>
        <v>24</v>
      </c>
    </row>
    <row r="28" spans="1:6" x14ac:dyDescent="0.25">
      <c r="A28" s="1"/>
      <c r="B28" s="1"/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x14ac:dyDescent="0.25">
      <c r="A30" s="4"/>
      <c r="B30" s="4"/>
      <c r="C30" s="4"/>
      <c r="D30" s="4"/>
      <c r="E30" s="4"/>
      <c r="F30" s="4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  <row r="52" spans="1:6" x14ac:dyDescent="0.25">
      <c r="A52" s="1"/>
      <c r="B52" s="1"/>
      <c r="C52" s="1"/>
      <c r="D52" s="1"/>
      <c r="E52" s="1"/>
      <c r="F52" s="1"/>
    </row>
    <row r="53" spans="1:6" x14ac:dyDescent="0.25">
      <c r="A53" s="1"/>
      <c r="B53" s="1"/>
      <c r="C53" s="1"/>
      <c r="D53" s="1"/>
      <c r="E53" s="1"/>
      <c r="F53" s="1"/>
    </row>
    <row r="54" spans="1:6" x14ac:dyDescent="0.25">
      <c r="A54" s="1"/>
      <c r="B54" s="1"/>
      <c r="C54" s="1"/>
      <c r="D54" s="1"/>
      <c r="E54" s="1"/>
      <c r="F54" s="1"/>
    </row>
    <row r="55" spans="1:6" x14ac:dyDescent="0.25">
      <c r="A55" s="1"/>
      <c r="B55" s="1"/>
      <c r="C55" s="1"/>
      <c r="D55" s="1"/>
      <c r="E55" s="1"/>
      <c r="F55" s="1"/>
    </row>
    <row r="56" spans="1:6" x14ac:dyDescent="0.25">
      <c r="A56" s="1"/>
      <c r="B56" s="1"/>
      <c r="C56" s="1"/>
      <c r="D56" s="1"/>
      <c r="E56" s="1"/>
      <c r="F56" s="1"/>
    </row>
    <row r="57" spans="1:6" x14ac:dyDescent="0.25">
      <c r="A57" s="1"/>
      <c r="B57" s="1"/>
      <c r="C57" s="1"/>
      <c r="D57" s="1"/>
      <c r="E57" s="1"/>
      <c r="F57" s="1"/>
    </row>
    <row r="58" spans="1:6" x14ac:dyDescent="0.25">
      <c r="A58" s="1"/>
      <c r="B58" s="1"/>
      <c r="C58" s="1"/>
      <c r="D58" s="1"/>
      <c r="E58" s="1"/>
      <c r="F58" s="1"/>
    </row>
    <row r="59" spans="1:6" x14ac:dyDescent="0.25">
      <c r="A59" s="1"/>
      <c r="B59" s="1"/>
      <c r="C59" s="1"/>
      <c r="D59" s="1"/>
      <c r="E59" s="1"/>
      <c r="F59" s="1"/>
    </row>
    <row r="60" spans="1:6" x14ac:dyDescent="0.25">
      <c r="A60" s="1"/>
      <c r="B60" s="1"/>
      <c r="C60" s="1"/>
      <c r="D60" s="1"/>
      <c r="E60" s="1"/>
      <c r="F60" s="1"/>
    </row>
    <row r="61" spans="1:6" x14ac:dyDescent="0.25">
      <c r="A61" s="1"/>
      <c r="B61" s="1"/>
      <c r="C61" s="1"/>
      <c r="D61" s="1"/>
      <c r="E61" s="1"/>
      <c r="F61" s="1"/>
    </row>
    <row r="62" spans="1:6" x14ac:dyDescent="0.25">
      <c r="A62" s="1"/>
      <c r="B62" s="1"/>
      <c r="C62" s="1"/>
      <c r="D62" s="1"/>
      <c r="E62" s="1"/>
      <c r="F62" s="1"/>
    </row>
    <row r="63" spans="1:6" x14ac:dyDescent="0.25">
      <c r="A63" s="1"/>
      <c r="B63" s="1"/>
      <c r="C63" s="1"/>
      <c r="D63" s="1"/>
      <c r="E63" s="1"/>
      <c r="F63" s="1"/>
    </row>
    <row r="64" spans="1:6" x14ac:dyDescent="0.25">
      <c r="A64" s="1"/>
      <c r="B64" s="1"/>
      <c r="C64" s="1"/>
      <c r="D64" s="1"/>
      <c r="E64" s="1"/>
      <c r="F64" s="1"/>
    </row>
    <row r="65" spans="1:6" x14ac:dyDescent="0.25">
      <c r="A65" s="1"/>
      <c r="B65" s="1"/>
      <c r="C65" s="1"/>
      <c r="D65" s="1"/>
      <c r="E65" s="1"/>
      <c r="F65" s="1"/>
    </row>
    <row r="66" spans="1:6" x14ac:dyDescent="0.25">
      <c r="A66" s="1"/>
      <c r="B66" s="1"/>
      <c r="C66" s="1"/>
      <c r="D66" s="1"/>
      <c r="E66" s="1"/>
      <c r="F66" s="1"/>
    </row>
    <row r="67" spans="1:6" x14ac:dyDescent="0.25">
      <c r="A67" s="1"/>
      <c r="B67" s="1"/>
      <c r="C67" s="1"/>
      <c r="D67" s="1"/>
      <c r="E67" s="1"/>
      <c r="F67" s="1"/>
    </row>
    <row r="68" spans="1:6" x14ac:dyDescent="0.25">
      <c r="A68" s="1"/>
      <c r="B68" s="1"/>
      <c r="C68" s="1"/>
      <c r="D68" s="1"/>
      <c r="E68" s="1"/>
      <c r="F68" s="1"/>
    </row>
    <row r="69" spans="1:6" x14ac:dyDescent="0.25">
      <c r="A69" s="1"/>
      <c r="B69" s="1"/>
      <c r="C69" s="1"/>
      <c r="D69" s="1"/>
      <c r="E69" s="1"/>
      <c r="F69" s="1"/>
    </row>
    <row r="70" spans="1:6" x14ac:dyDescent="0.25">
      <c r="A70" s="1"/>
      <c r="B70" s="1"/>
      <c r="C70" s="1"/>
      <c r="D70" s="1"/>
      <c r="E70" s="1"/>
      <c r="F70" s="1"/>
    </row>
    <row r="71" spans="1:6" x14ac:dyDescent="0.25">
      <c r="A71" s="1"/>
      <c r="B71" s="1"/>
      <c r="C71" s="1"/>
      <c r="D71" s="1"/>
      <c r="E71" s="1"/>
      <c r="F71" s="1"/>
    </row>
    <row r="72" spans="1:6" x14ac:dyDescent="0.25">
      <c r="A72" s="1"/>
      <c r="B72" s="1"/>
      <c r="C72" s="1"/>
      <c r="D72" s="1"/>
      <c r="E72" s="1"/>
      <c r="F72" s="1"/>
    </row>
    <row r="73" spans="1:6" x14ac:dyDescent="0.25">
      <c r="A73" s="1"/>
      <c r="B73" s="1"/>
      <c r="C73" s="1"/>
      <c r="D73" s="1"/>
      <c r="E73" s="1"/>
      <c r="F73" s="1"/>
    </row>
    <row r="74" spans="1:6" x14ac:dyDescent="0.25">
      <c r="A74" s="1"/>
      <c r="B74" s="1"/>
      <c r="C74" s="1"/>
      <c r="D74" s="1"/>
      <c r="E74" s="1"/>
      <c r="F74" s="1"/>
    </row>
    <row r="75" spans="1:6" x14ac:dyDescent="0.25">
      <c r="A75" s="1"/>
      <c r="B75" s="1"/>
      <c r="C75" s="1"/>
      <c r="D75" s="1"/>
      <c r="E75" s="1"/>
      <c r="F75" s="1"/>
    </row>
    <row r="76" spans="1:6" x14ac:dyDescent="0.25">
      <c r="A76" s="1"/>
      <c r="B76" s="1"/>
      <c r="C76" s="1"/>
      <c r="D76" s="1"/>
      <c r="E76" s="1"/>
      <c r="F76" s="1"/>
    </row>
    <row r="77" spans="1:6" x14ac:dyDescent="0.25">
      <c r="A77" s="1"/>
      <c r="B77" s="1"/>
      <c r="C77" s="1"/>
      <c r="D77" s="1"/>
      <c r="E77" s="1"/>
      <c r="F77" s="1"/>
    </row>
    <row r="78" spans="1:6" x14ac:dyDescent="0.25">
      <c r="A78" s="1"/>
      <c r="B78" s="1"/>
      <c r="C78" s="1"/>
      <c r="D78" s="1"/>
      <c r="E78" s="1"/>
      <c r="F78" s="1"/>
    </row>
    <row r="79" spans="1:6" x14ac:dyDescent="0.25">
      <c r="A79" s="1"/>
      <c r="B79" s="1"/>
      <c r="C79" s="1"/>
      <c r="D79" s="1"/>
      <c r="E79" s="1"/>
      <c r="F79" s="1"/>
    </row>
    <row r="80" spans="1:6" x14ac:dyDescent="0.25">
      <c r="A80" s="1"/>
      <c r="B80" s="1"/>
      <c r="C80" s="1"/>
      <c r="D80" s="1"/>
      <c r="E80" s="1"/>
      <c r="F80" s="1"/>
    </row>
    <row r="81" spans="1:6" x14ac:dyDescent="0.25">
      <c r="A81" s="1"/>
      <c r="B81" s="1"/>
      <c r="C81" s="1"/>
      <c r="D81" s="1"/>
      <c r="E81" s="1"/>
      <c r="F81" s="1"/>
    </row>
    <row r="82" spans="1:6" x14ac:dyDescent="0.25">
      <c r="A82" s="1"/>
      <c r="B82" s="1"/>
      <c r="C82" s="1"/>
      <c r="D82" s="1"/>
      <c r="E82" s="1"/>
      <c r="F82" s="1"/>
    </row>
    <row r="83" spans="1:6" x14ac:dyDescent="0.25">
      <c r="A83" s="1"/>
      <c r="B83" s="1"/>
      <c r="C83" s="1"/>
      <c r="D83" s="1"/>
      <c r="E83" s="1"/>
      <c r="F83" s="1"/>
    </row>
    <row r="84" spans="1:6" x14ac:dyDescent="0.25">
      <c r="A84" s="1"/>
      <c r="B84" s="1"/>
      <c r="C84" s="1"/>
      <c r="D84" s="1"/>
      <c r="E84" s="1"/>
      <c r="F84" s="1"/>
    </row>
    <row r="85" spans="1:6" x14ac:dyDescent="0.25">
      <c r="A85" s="1"/>
      <c r="B85" s="1"/>
      <c r="C85" s="1"/>
      <c r="D85" s="1"/>
      <c r="E85" s="1"/>
      <c r="F85" s="1"/>
    </row>
    <row r="86" spans="1:6" x14ac:dyDescent="0.25">
      <c r="A86" s="1"/>
      <c r="B86" s="1"/>
      <c r="C86" s="1"/>
      <c r="D86" s="1"/>
      <c r="E86" s="1"/>
      <c r="F86" s="1"/>
    </row>
    <row r="87" spans="1:6" x14ac:dyDescent="0.25">
      <c r="A87" s="1"/>
      <c r="B87" s="1"/>
      <c r="C87" s="1"/>
      <c r="D87" s="1"/>
      <c r="E87" s="1"/>
      <c r="F87" s="1"/>
    </row>
    <row r="88" spans="1:6" x14ac:dyDescent="0.25">
      <c r="A88" s="1"/>
      <c r="B88" s="1"/>
      <c r="C88" s="1"/>
      <c r="D88" s="1"/>
      <c r="E88" s="1"/>
      <c r="F88" s="1"/>
    </row>
    <row r="89" spans="1:6" x14ac:dyDescent="0.25">
      <c r="A89" s="1"/>
      <c r="B89" s="1"/>
      <c r="C89" s="1"/>
      <c r="D89" s="1"/>
      <c r="E89" s="1"/>
      <c r="F89" s="1"/>
    </row>
    <row r="90" spans="1:6" x14ac:dyDescent="0.25">
      <c r="A90" s="1"/>
      <c r="B90" s="1"/>
      <c r="C90" s="1"/>
      <c r="D90" s="1"/>
      <c r="E90" s="1"/>
      <c r="F90" s="1"/>
    </row>
    <row r="91" spans="1:6" x14ac:dyDescent="0.25">
      <c r="A91" s="1"/>
      <c r="B91" s="1"/>
      <c r="C91" s="1"/>
      <c r="D91" s="1"/>
      <c r="E91" s="1"/>
      <c r="F91" s="1"/>
    </row>
    <row r="92" spans="1:6" x14ac:dyDescent="0.25">
      <c r="A92" s="1"/>
      <c r="B92" s="1"/>
      <c r="C92" s="1"/>
      <c r="D92" s="1"/>
      <c r="E92" s="1"/>
      <c r="F92" s="1"/>
    </row>
    <row r="93" spans="1:6" x14ac:dyDescent="0.25">
      <c r="A93" s="1"/>
      <c r="B93" s="1"/>
      <c r="C93" s="1"/>
      <c r="D93" s="1"/>
      <c r="E93" s="1"/>
      <c r="F93" s="1"/>
    </row>
    <row r="94" spans="1:6" x14ac:dyDescent="0.25">
      <c r="A94" s="1"/>
      <c r="B94" s="1"/>
      <c r="C94" s="1"/>
      <c r="D94" s="1"/>
      <c r="E94" s="1"/>
      <c r="F94" s="1"/>
    </row>
    <row r="95" spans="1:6" x14ac:dyDescent="0.25">
      <c r="A95" s="1"/>
      <c r="B95" s="1"/>
      <c r="C95" s="1"/>
      <c r="D95" s="1"/>
      <c r="E95" s="1"/>
      <c r="F95" s="1"/>
    </row>
    <row r="96" spans="1:6" x14ac:dyDescent="0.25">
      <c r="A96" s="1"/>
      <c r="B96" s="1"/>
      <c r="C96" s="1"/>
      <c r="D96" s="1"/>
      <c r="E96" s="1"/>
      <c r="F96" s="1"/>
    </row>
    <row r="97" spans="1:6" x14ac:dyDescent="0.25">
      <c r="A97" s="1"/>
      <c r="B97" s="1"/>
      <c r="C97" s="1"/>
      <c r="D97" s="1"/>
      <c r="E97" s="1"/>
      <c r="F97" s="1"/>
    </row>
    <row r="98" spans="1:6" x14ac:dyDescent="0.25">
      <c r="A98" s="1"/>
      <c r="B98" s="1"/>
      <c r="C98" s="1"/>
      <c r="D98" s="1"/>
      <c r="E98" s="1"/>
      <c r="F98" s="1"/>
    </row>
    <row r="99" spans="1:6" x14ac:dyDescent="0.25">
      <c r="A99" s="1"/>
      <c r="B99" s="1"/>
      <c r="C99" s="1"/>
      <c r="D99" s="1"/>
      <c r="E99" s="1"/>
      <c r="F99" s="1"/>
    </row>
    <row r="100" spans="1:6" x14ac:dyDescent="0.25">
      <c r="A100" s="1"/>
      <c r="B100" s="1"/>
      <c r="C100" s="1"/>
      <c r="D100" s="1"/>
      <c r="E100" s="1"/>
      <c r="F100" s="1"/>
    </row>
    <row r="101" spans="1:6" x14ac:dyDescent="0.25">
      <c r="A101" s="1"/>
      <c r="B101" s="1"/>
      <c r="C101" s="1"/>
      <c r="D101" s="1"/>
      <c r="E101" s="1"/>
      <c r="F101" s="1"/>
    </row>
    <row r="102" spans="1:6" x14ac:dyDescent="0.25">
      <c r="A102" s="1"/>
      <c r="B102" s="1"/>
      <c r="C102" s="1"/>
      <c r="D102" s="1"/>
      <c r="E102" s="1"/>
      <c r="F102" s="1"/>
    </row>
    <row r="103" spans="1:6" x14ac:dyDescent="0.25">
      <c r="A103" s="1"/>
      <c r="B103" s="1"/>
      <c r="C103" s="1"/>
      <c r="D103" s="1"/>
      <c r="E103" s="1"/>
      <c r="F103" s="1"/>
    </row>
    <row r="104" spans="1:6" x14ac:dyDescent="0.25">
      <c r="A104" s="1"/>
      <c r="B104" s="1"/>
      <c r="C104" s="1"/>
      <c r="D104" s="1"/>
      <c r="E104" s="1"/>
      <c r="F104" s="1"/>
    </row>
    <row r="105" spans="1:6" x14ac:dyDescent="0.25">
      <c r="A105" s="1"/>
      <c r="B105" s="1"/>
      <c r="C105" s="1"/>
      <c r="D105" s="1"/>
      <c r="E105" s="1"/>
      <c r="F105" s="1"/>
    </row>
    <row r="106" spans="1:6" x14ac:dyDescent="0.25">
      <c r="A106" s="1"/>
      <c r="B106" s="1"/>
      <c r="C106" s="1"/>
      <c r="D106" s="1"/>
      <c r="E106" s="1"/>
      <c r="F106" s="1"/>
    </row>
    <row r="107" spans="1:6" x14ac:dyDescent="0.25">
      <c r="A107" s="1"/>
      <c r="B107" s="1"/>
      <c r="C107" s="1"/>
      <c r="D107" s="1"/>
      <c r="E107" s="1"/>
      <c r="F107" s="1"/>
    </row>
    <row r="108" spans="1:6" x14ac:dyDescent="0.25">
      <c r="A108" s="1"/>
      <c r="B108" s="1"/>
      <c r="C108" s="1"/>
      <c r="D108" s="1"/>
      <c r="E108" s="1"/>
      <c r="F108" s="1"/>
    </row>
    <row r="109" spans="1:6" x14ac:dyDescent="0.25">
      <c r="A109" s="1"/>
      <c r="B109" s="1"/>
      <c r="C109" s="1"/>
      <c r="D109" s="1"/>
      <c r="E109" s="1"/>
      <c r="F109" s="1"/>
    </row>
    <row r="110" spans="1:6" x14ac:dyDescent="0.25">
      <c r="A110" s="1"/>
      <c r="B110" s="1"/>
      <c r="C110" s="1"/>
      <c r="D110" s="1"/>
      <c r="E110" s="1"/>
      <c r="F110" s="1"/>
    </row>
    <row r="111" spans="1:6" x14ac:dyDescent="0.25">
      <c r="A111" s="1"/>
      <c r="B111" s="1"/>
      <c r="C111" s="1"/>
      <c r="D111" s="1"/>
      <c r="E111" s="1"/>
      <c r="F111" s="1"/>
    </row>
    <row r="112" spans="1:6" x14ac:dyDescent="0.25">
      <c r="A112" s="1"/>
      <c r="B112" s="1"/>
      <c r="C112" s="1"/>
      <c r="D112" s="1"/>
      <c r="E112" s="1"/>
      <c r="F112" s="1"/>
    </row>
    <row r="113" spans="1:6" x14ac:dyDescent="0.25">
      <c r="A113" s="1"/>
      <c r="B113" s="1"/>
      <c r="C113" s="1"/>
      <c r="D113" s="1"/>
      <c r="E113" s="1"/>
      <c r="F113" s="1"/>
    </row>
    <row r="114" spans="1:6" x14ac:dyDescent="0.25">
      <c r="A114" s="1"/>
      <c r="B114" s="1"/>
      <c r="C114" s="1"/>
      <c r="D114" s="1"/>
      <c r="E114" s="1"/>
      <c r="F114" s="1"/>
    </row>
    <row r="115" spans="1:6" x14ac:dyDescent="0.25">
      <c r="A115" s="1"/>
      <c r="B115" s="1"/>
      <c r="C115" s="1"/>
      <c r="D115" s="1"/>
      <c r="E115" s="1"/>
      <c r="F115" s="1"/>
    </row>
    <row r="116" spans="1:6" x14ac:dyDescent="0.25">
      <c r="A116" s="1"/>
      <c r="B116" s="1"/>
      <c r="C116" s="1"/>
      <c r="D116" s="1"/>
      <c r="E116" s="1"/>
      <c r="F116" s="1"/>
    </row>
    <row r="117" spans="1:6" x14ac:dyDescent="0.25">
      <c r="A117" s="1"/>
      <c r="B117" s="1"/>
      <c r="C117" s="1"/>
      <c r="D117" s="1"/>
      <c r="E117" s="1"/>
      <c r="F117" s="1"/>
    </row>
    <row r="118" spans="1:6" x14ac:dyDescent="0.25">
      <c r="A118" s="1"/>
      <c r="B118" s="1"/>
      <c r="C118" s="1"/>
      <c r="D118" s="1"/>
      <c r="E118" s="1"/>
      <c r="F118" s="1"/>
    </row>
    <row r="119" spans="1:6" x14ac:dyDescent="0.25">
      <c r="A119" s="1"/>
      <c r="B119" s="1"/>
      <c r="C119" s="1"/>
      <c r="D119" s="1"/>
      <c r="E119" s="1"/>
      <c r="F119" s="1"/>
    </row>
    <row r="120" spans="1:6" x14ac:dyDescent="0.25">
      <c r="A120" s="1"/>
      <c r="B120" s="1"/>
      <c r="C120" s="1"/>
      <c r="D120" s="1"/>
      <c r="E120" s="1"/>
      <c r="F120" s="1"/>
    </row>
    <row r="121" spans="1:6" x14ac:dyDescent="0.25">
      <c r="A121" s="1"/>
      <c r="B121" s="1"/>
      <c r="C121" s="1"/>
      <c r="D121" s="1"/>
      <c r="E121" s="1"/>
      <c r="F121" s="1"/>
    </row>
    <row r="122" spans="1:6" x14ac:dyDescent="0.25">
      <c r="A122" s="1"/>
      <c r="B122" s="1"/>
      <c r="C122" s="1"/>
      <c r="D122" s="1"/>
      <c r="E122" s="1"/>
      <c r="F122" s="1"/>
    </row>
    <row r="123" spans="1:6" x14ac:dyDescent="0.25">
      <c r="A123" s="1"/>
      <c r="B123" s="1"/>
      <c r="C123" s="1"/>
      <c r="D123" s="1"/>
      <c r="E123" s="1"/>
      <c r="F123" s="1"/>
    </row>
    <row r="124" spans="1:6" x14ac:dyDescent="0.25">
      <c r="A124" s="1"/>
      <c r="B124" s="1"/>
      <c r="C124" s="1"/>
      <c r="D124" s="1"/>
      <c r="E124" s="1"/>
      <c r="F124" s="1"/>
    </row>
    <row r="125" spans="1:6" x14ac:dyDescent="0.25">
      <c r="A125" s="1"/>
      <c r="B125" s="1"/>
      <c r="C125" s="1"/>
      <c r="D125" s="1"/>
      <c r="E125" s="1"/>
      <c r="F125" s="1"/>
    </row>
    <row r="126" spans="1:6" x14ac:dyDescent="0.25">
      <c r="A126" s="1"/>
      <c r="B126" s="1"/>
      <c r="C126" s="1"/>
      <c r="D126" s="1"/>
      <c r="E126" s="1"/>
      <c r="F126" s="1"/>
    </row>
    <row r="127" spans="1:6" x14ac:dyDescent="0.25">
      <c r="A127" s="1"/>
      <c r="B127" s="1"/>
      <c r="C127" s="1"/>
      <c r="D127" s="1"/>
      <c r="E127" s="1"/>
      <c r="F127" s="1"/>
    </row>
    <row r="128" spans="1:6" x14ac:dyDescent="0.25">
      <c r="A128" s="1"/>
      <c r="B128" s="1"/>
      <c r="C128" s="1"/>
      <c r="D128" s="1"/>
      <c r="E128" s="1"/>
      <c r="F128" s="1"/>
    </row>
    <row r="129" spans="1:6" x14ac:dyDescent="0.25">
      <c r="A129" s="1"/>
      <c r="B129" s="1"/>
      <c r="C129" s="1"/>
      <c r="D129" s="1"/>
      <c r="E129" s="1"/>
      <c r="F129" s="1"/>
    </row>
    <row r="130" spans="1:6" x14ac:dyDescent="0.25">
      <c r="A130" s="1"/>
      <c r="B130" s="1"/>
      <c r="C130" s="1"/>
      <c r="D130" s="1"/>
      <c r="E130" s="1"/>
      <c r="F130" s="1"/>
    </row>
    <row r="131" spans="1:6" x14ac:dyDescent="0.25">
      <c r="A131" s="1"/>
      <c r="B131" s="1"/>
      <c r="C131" s="1"/>
      <c r="D131" s="1"/>
      <c r="E131" s="1"/>
      <c r="F131" s="1"/>
    </row>
    <row r="132" spans="1:6" x14ac:dyDescent="0.25">
      <c r="A132" s="1"/>
      <c r="B132" s="1"/>
      <c r="C132" s="1"/>
      <c r="D132" s="1"/>
      <c r="E132" s="1"/>
      <c r="F132" s="1"/>
    </row>
    <row r="133" spans="1:6" x14ac:dyDescent="0.25">
      <c r="A133" s="1"/>
      <c r="B133" s="1"/>
      <c r="C133" s="1"/>
      <c r="D133" s="1"/>
      <c r="E133" s="1"/>
      <c r="F133" s="1"/>
    </row>
    <row r="134" spans="1:6" x14ac:dyDescent="0.25">
      <c r="A134" s="1"/>
      <c r="B134" s="1"/>
      <c r="C134" s="1"/>
      <c r="D134" s="1"/>
      <c r="E134" s="1"/>
      <c r="F134" s="1"/>
    </row>
    <row r="135" spans="1:6" x14ac:dyDescent="0.25">
      <c r="A135" s="1"/>
      <c r="B135" s="1"/>
      <c r="C135" s="1"/>
      <c r="D135" s="1"/>
      <c r="E135" s="1"/>
      <c r="F135" s="1"/>
    </row>
    <row r="136" spans="1:6" x14ac:dyDescent="0.25">
      <c r="A136" s="1"/>
      <c r="B136" s="1"/>
      <c r="C136" s="1"/>
      <c r="D136" s="1"/>
      <c r="E136" s="1"/>
      <c r="F136" s="1"/>
    </row>
    <row r="137" spans="1:6" x14ac:dyDescent="0.25">
      <c r="A137" s="1"/>
      <c r="B137" s="1"/>
      <c r="C137" s="1"/>
      <c r="D137" s="1"/>
      <c r="E137" s="1"/>
      <c r="F137" s="1"/>
    </row>
    <row r="138" spans="1:6" x14ac:dyDescent="0.25">
      <c r="A138" s="1"/>
      <c r="B138" s="1"/>
      <c r="C138" s="1"/>
      <c r="D138" s="1"/>
      <c r="E138" s="1"/>
      <c r="F138" s="1"/>
    </row>
    <row r="139" spans="1:6" x14ac:dyDescent="0.25">
      <c r="A139" s="1"/>
      <c r="B139" s="1"/>
      <c r="C139" s="1"/>
      <c r="D139" s="1"/>
      <c r="E139" s="1"/>
      <c r="F139" s="1"/>
    </row>
    <row r="140" spans="1:6" x14ac:dyDescent="0.25">
      <c r="A140" s="1"/>
      <c r="B140" s="1"/>
      <c r="C140" s="1"/>
      <c r="D140" s="1"/>
      <c r="E140" s="1"/>
      <c r="F140" s="1"/>
    </row>
    <row r="141" spans="1:6" x14ac:dyDescent="0.25">
      <c r="A141" s="1"/>
      <c r="B141" s="1"/>
      <c r="C141" s="1"/>
      <c r="D141" s="1"/>
      <c r="E141" s="1"/>
      <c r="F141" s="1"/>
    </row>
    <row r="142" spans="1:6" x14ac:dyDescent="0.25">
      <c r="A142" s="1"/>
      <c r="B142" s="1"/>
      <c r="C142" s="1"/>
      <c r="D142" s="1"/>
      <c r="E142" s="1"/>
      <c r="F142" s="1"/>
    </row>
    <row r="143" spans="1:6" x14ac:dyDescent="0.25">
      <c r="A143" s="1"/>
      <c r="B143" s="1"/>
      <c r="C143" s="1"/>
      <c r="D143" s="1"/>
      <c r="E143" s="1"/>
      <c r="F143" s="1"/>
    </row>
    <row r="144" spans="1:6" x14ac:dyDescent="0.25">
      <c r="A144" s="1"/>
      <c r="B144" s="1"/>
      <c r="C144" s="1"/>
      <c r="D144" s="1"/>
      <c r="E144" s="1"/>
      <c r="F144" s="1"/>
    </row>
    <row r="145" spans="1:6" x14ac:dyDescent="0.25">
      <c r="A145" s="1"/>
      <c r="B145" s="1"/>
      <c r="C145" s="1"/>
      <c r="D145" s="1"/>
      <c r="E145" s="1"/>
      <c r="F145" s="1"/>
    </row>
    <row r="146" spans="1:6" x14ac:dyDescent="0.25">
      <c r="A146" s="1"/>
      <c r="B146" s="1"/>
      <c r="C146" s="1"/>
      <c r="D146" s="1"/>
      <c r="E146" s="1"/>
      <c r="F146" s="1"/>
    </row>
    <row r="147" spans="1:6" x14ac:dyDescent="0.25">
      <c r="A147" s="1"/>
      <c r="B147" s="1"/>
      <c r="C147" s="1"/>
      <c r="D147" s="1"/>
      <c r="E147" s="1"/>
      <c r="F147" s="1"/>
    </row>
    <row r="148" spans="1:6" x14ac:dyDescent="0.25">
      <c r="A148" s="1"/>
      <c r="B148" s="1"/>
      <c r="C148" s="1"/>
      <c r="D148" s="1"/>
      <c r="E148" s="1"/>
      <c r="F148" s="1"/>
    </row>
    <row r="149" spans="1:6" x14ac:dyDescent="0.25">
      <c r="A149" s="1"/>
      <c r="B149" s="1"/>
      <c r="C149" s="1"/>
      <c r="D149" s="1"/>
      <c r="E149" s="1"/>
      <c r="F149" s="1"/>
    </row>
    <row r="150" spans="1:6" x14ac:dyDescent="0.25">
      <c r="A150" s="1"/>
      <c r="B150" s="1"/>
      <c r="C150" s="1"/>
      <c r="D150" s="1"/>
      <c r="E150" s="1"/>
      <c r="F150" s="1"/>
    </row>
    <row r="151" spans="1:6" x14ac:dyDescent="0.25">
      <c r="A151" s="1"/>
      <c r="B151" s="1"/>
      <c r="C151" s="1"/>
      <c r="D151" s="1"/>
      <c r="E151" s="1"/>
      <c r="F151" s="1"/>
    </row>
    <row r="152" spans="1:6" x14ac:dyDescent="0.25">
      <c r="A152" s="1"/>
      <c r="B152" s="1"/>
      <c r="C152" s="1"/>
      <c r="D152" s="1"/>
      <c r="E152" s="1"/>
      <c r="F152" s="1"/>
    </row>
    <row r="153" spans="1:6" x14ac:dyDescent="0.25">
      <c r="A153" s="1"/>
      <c r="B153" s="1"/>
      <c r="C153" s="1"/>
      <c r="D153" s="1"/>
      <c r="E153" s="1"/>
      <c r="F153" s="1"/>
    </row>
    <row r="154" spans="1:6" x14ac:dyDescent="0.25">
      <c r="A154" s="1"/>
      <c r="B154" s="1"/>
      <c r="C154" s="1"/>
      <c r="D154" s="1"/>
      <c r="E154" s="1"/>
      <c r="F154" s="1"/>
    </row>
    <row r="155" spans="1:6" x14ac:dyDescent="0.25">
      <c r="A155" s="1"/>
      <c r="B155" s="1"/>
      <c r="C155" s="1"/>
      <c r="D155" s="1"/>
      <c r="E155" s="1"/>
      <c r="F155" s="1"/>
    </row>
    <row r="156" spans="1:6" x14ac:dyDescent="0.25">
      <c r="A156" s="1"/>
      <c r="B156" s="1"/>
      <c r="C156" s="1"/>
      <c r="D156" s="1"/>
      <c r="E156" s="1"/>
      <c r="F156" s="1"/>
    </row>
    <row r="157" spans="1:6" x14ac:dyDescent="0.25">
      <c r="A157" s="1"/>
      <c r="B157" s="1"/>
      <c r="C157" s="1"/>
      <c r="D157" s="1"/>
      <c r="E157" s="1"/>
      <c r="F157" s="1"/>
    </row>
    <row r="158" spans="1:6" x14ac:dyDescent="0.25">
      <c r="A158" s="1"/>
      <c r="B158" s="1"/>
      <c r="C158" s="1"/>
      <c r="D158" s="1"/>
      <c r="E158" s="1"/>
      <c r="F158" s="1"/>
    </row>
    <row r="159" spans="1:6" x14ac:dyDescent="0.25">
      <c r="A159" s="1"/>
      <c r="B159" s="1"/>
      <c r="C159" s="1"/>
      <c r="D159" s="1"/>
      <c r="E159" s="1"/>
      <c r="F159" s="1"/>
    </row>
    <row r="160" spans="1:6" x14ac:dyDescent="0.25">
      <c r="A160" s="1"/>
      <c r="B160" s="1"/>
      <c r="C160" s="1"/>
      <c r="D160" s="1"/>
      <c r="E160" s="1"/>
      <c r="F160" s="1"/>
    </row>
    <row r="161" spans="1:6" x14ac:dyDescent="0.25">
      <c r="A161" s="1"/>
      <c r="B161" s="1"/>
      <c r="C161" s="1"/>
      <c r="D161" s="1"/>
      <c r="E161" s="1"/>
      <c r="F161" s="1"/>
    </row>
    <row r="162" spans="1:6" x14ac:dyDescent="0.25">
      <c r="A162" s="1"/>
      <c r="B162" s="1"/>
      <c r="C162" s="1"/>
      <c r="D162" s="1"/>
      <c r="E162" s="1"/>
      <c r="F162" s="1"/>
    </row>
    <row r="163" spans="1:6" x14ac:dyDescent="0.25">
      <c r="A163" s="1"/>
      <c r="B163" s="1"/>
      <c r="C163" s="1"/>
      <c r="D163" s="1"/>
      <c r="E163" s="1"/>
      <c r="F163" s="1"/>
    </row>
    <row r="164" spans="1:6" x14ac:dyDescent="0.25">
      <c r="A164" s="1"/>
      <c r="B164" s="1"/>
      <c r="C164" s="1"/>
      <c r="D164" s="1"/>
      <c r="E164" s="1"/>
      <c r="F164" s="1"/>
    </row>
    <row r="165" spans="1:6" x14ac:dyDescent="0.25">
      <c r="A165" s="1"/>
      <c r="B165" s="1"/>
      <c r="C165" s="1"/>
      <c r="D165" s="1"/>
      <c r="E165" s="1"/>
      <c r="F165" s="1"/>
    </row>
    <row r="166" spans="1:6" x14ac:dyDescent="0.25">
      <c r="A166" s="1"/>
      <c r="B166" s="1"/>
      <c r="C166" s="1"/>
      <c r="D166" s="1"/>
      <c r="E166" s="1"/>
      <c r="F166" s="1"/>
    </row>
    <row r="167" spans="1:6" x14ac:dyDescent="0.25">
      <c r="A167" s="1"/>
      <c r="B167" s="1"/>
      <c r="C167" s="1"/>
      <c r="D167" s="1"/>
      <c r="E167" s="1"/>
      <c r="F167" s="1"/>
    </row>
    <row r="168" spans="1:6" x14ac:dyDescent="0.25">
      <c r="A168" s="1"/>
      <c r="B168" s="1"/>
      <c r="C168" s="1"/>
      <c r="D168" s="1"/>
      <c r="E168" s="1"/>
      <c r="F168" s="1"/>
    </row>
    <row r="169" spans="1:6" x14ac:dyDescent="0.25">
      <c r="A169" s="1"/>
      <c r="B169" s="1"/>
      <c r="C169" s="1"/>
      <c r="D169" s="1"/>
      <c r="E169" s="1"/>
      <c r="F169" s="1"/>
    </row>
    <row r="170" spans="1:6" x14ac:dyDescent="0.25">
      <c r="A170" s="1"/>
      <c r="B170" s="1"/>
      <c r="C170" s="1"/>
      <c r="D170" s="1"/>
      <c r="E170" s="1"/>
      <c r="F170" s="1"/>
    </row>
    <row r="171" spans="1:6" x14ac:dyDescent="0.25">
      <c r="A171" s="1"/>
      <c r="B171" s="1"/>
      <c r="C171" s="1"/>
      <c r="D171" s="1"/>
      <c r="E171" s="1"/>
      <c r="F171" s="1"/>
    </row>
    <row r="172" spans="1:6" x14ac:dyDescent="0.25">
      <c r="A172" s="1"/>
      <c r="B172" s="1"/>
      <c r="C172" s="1"/>
      <c r="D172" s="1"/>
      <c r="E172" s="1"/>
      <c r="F172" s="1"/>
    </row>
    <row r="173" spans="1:6" x14ac:dyDescent="0.25">
      <c r="A173" s="1"/>
      <c r="B173" s="1"/>
      <c r="C173" s="1"/>
      <c r="D173" s="1"/>
      <c r="E173" s="1"/>
      <c r="F173" s="1"/>
    </row>
    <row r="174" spans="1:6" x14ac:dyDescent="0.25">
      <c r="A174" s="1"/>
      <c r="B174" s="1"/>
      <c r="C174" s="1"/>
      <c r="D174" s="1"/>
      <c r="E174" s="1"/>
      <c r="F174" s="1"/>
    </row>
    <row r="175" spans="1:6" x14ac:dyDescent="0.25">
      <c r="A175" s="1"/>
      <c r="B175" s="1"/>
      <c r="C175" s="1"/>
      <c r="D175" s="1"/>
      <c r="E175" s="1"/>
      <c r="F175" s="1"/>
    </row>
    <row r="176" spans="1:6" x14ac:dyDescent="0.25">
      <c r="A176" s="1"/>
      <c r="B176" s="1"/>
      <c r="C176" s="1"/>
      <c r="D176" s="1"/>
      <c r="E176" s="1"/>
      <c r="F176" s="1"/>
    </row>
    <row r="177" spans="1:6" x14ac:dyDescent="0.25">
      <c r="A177" s="1"/>
      <c r="B177" s="1"/>
      <c r="C177" s="1"/>
      <c r="D177" s="1"/>
      <c r="E177" s="1"/>
      <c r="F177" s="1"/>
    </row>
    <row r="178" spans="1:6" x14ac:dyDescent="0.25">
      <c r="A178" s="1"/>
      <c r="B178" s="1"/>
      <c r="C178" s="1"/>
      <c r="D178" s="1"/>
      <c r="E178" s="1"/>
      <c r="F178" s="1"/>
    </row>
    <row r="179" spans="1:6" x14ac:dyDescent="0.25">
      <c r="A179" s="1"/>
      <c r="B179" s="1"/>
      <c r="C179" s="1"/>
      <c r="D179" s="1"/>
      <c r="E179" s="1"/>
      <c r="F179" s="1"/>
    </row>
    <row r="180" spans="1:6" x14ac:dyDescent="0.25">
      <c r="A180" s="1"/>
      <c r="B180" s="1"/>
      <c r="C180" s="1"/>
      <c r="D180" s="1"/>
      <c r="E180" s="1"/>
      <c r="F180" s="1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  <c r="D182" s="1"/>
      <c r="E182" s="1"/>
      <c r="F182" s="1"/>
    </row>
    <row r="183" spans="1:6" x14ac:dyDescent="0.25">
      <c r="A183" s="1"/>
      <c r="B183" s="1"/>
      <c r="C183" s="1"/>
      <c r="D183" s="1"/>
      <c r="E183" s="1"/>
      <c r="F183" s="1"/>
    </row>
    <row r="184" spans="1:6" x14ac:dyDescent="0.25">
      <c r="A184" s="1"/>
      <c r="B184" s="1"/>
      <c r="C184" s="1"/>
      <c r="D184" s="1"/>
      <c r="E184" s="1"/>
      <c r="F184" s="1"/>
    </row>
    <row r="185" spans="1:6" x14ac:dyDescent="0.25">
      <c r="A185" s="1"/>
      <c r="B185" s="1"/>
      <c r="C185" s="1"/>
      <c r="D185" s="1"/>
      <c r="E185" s="1"/>
      <c r="F185" s="1"/>
    </row>
    <row r="186" spans="1:6" x14ac:dyDescent="0.25">
      <c r="A186" s="1"/>
      <c r="B186" s="1"/>
      <c r="C186" s="1"/>
      <c r="D186" s="1"/>
      <c r="E186" s="1"/>
      <c r="F186" s="1"/>
    </row>
    <row r="187" spans="1:6" x14ac:dyDescent="0.25">
      <c r="A187" s="1"/>
      <c r="B187" s="1"/>
      <c r="C187" s="1"/>
      <c r="D187" s="1"/>
      <c r="E187" s="1"/>
      <c r="F187" s="1"/>
    </row>
    <row r="188" spans="1:6" x14ac:dyDescent="0.25">
      <c r="A188" s="1"/>
      <c r="B188" s="1"/>
      <c r="C188" s="1"/>
      <c r="D188" s="1"/>
      <c r="E188" s="1"/>
      <c r="F188" s="1"/>
    </row>
    <row r="189" spans="1:6" x14ac:dyDescent="0.25">
      <c r="A189" s="1"/>
      <c r="B189" s="1"/>
      <c r="C189" s="1"/>
      <c r="D189" s="1"/>
      <c r="E189" s="1"/>
      <c r="F189" s="1"/>
    </row>
    <row r="190" spans="1:6" x14ac:dyDescent="0.25">
      <c r="A190" s="1"/>
      <c r="B190" s="1"/>
      <c r="C190" s="1"/>
      <c r="D190" s="1"/>
      <c r="E190" s="1"/>
      <c r="F190" s="1"/>
    </row>
    <row r="191" spans="1:6" x14ac:dyDescent="0.25">
      <c r="A191" s="1"/>
      <c r="B191" s="1"/>
      <c r="C191" s="1"/>
      <c r="D191" s="1"/>
      <c r="E191" s="1"/>
      <c r="F191" s="1"/>
    </row>
    <row r="192" spans="1:6" x14ac:dyDescent="0.25">
      <c r="A192" s="1"/>
      <c r="B192" s="1"/>
      <c r="C192" s="1"/>
      <c r="D192" s="1"/>
      <c r="E192" s="1"/>
      <c r="F192" s="1"/>
    </row>
    <row r="193" spans="1:6" x14ac:dyDescent="0.25">
      <c r="A193" s="1"/>
      <c r="B193" s="1"/>
      <c r="C193" s="1"/>
      <c r="D193" s="1"/>
      <c r="E193" s="1"/>
      <c r="F193" s="1"/>
    </row>
    <row r="194" spans="1:6" x14ac:dyDescent="0.25">
      <c r="A194" s="1"/>
      <c r="B194" s="1"/>
      <c r="C194" s="1"/>
      <c r="D194" s="1"/>
      <c r="E194" s="1"/>
      <c r="F194" s="1"/>
    </row>
    <row r="195" spans="1:6" x14ac:dyDescent="0.25">
      <c r="A195" s="1"/>
      <c r="B195" s="1"/>
      <c r="C195" s="1"/>
      <c r="D195" s="1"/>
      <c r="E195" s="1"/>
      <c r="F195" s="1"/>
    </row>
    <row r="196" spans="1:6" x14ac:dyDescent="0.25">
      <c r="A196" s="1"/>
      <c r="B196" s="1"/>
      <c r="C196" s="1"/>
      <c r="D196" s="1"/>
      <c r="E196" s="1"/>
      <c r="F196" s="1"/>
    </row>
    <row r="197" spans="1:6" x14ac:dyDescent="0.25">
      <c r="A197" s="1"/>
      <c r="B197" s="1"/>
      <c r="C197" s="1"/>
      <c r="D197" s="1"/>
      <c r="E197" s="1"/>
      <c r="F197" s="1"/>
    </row>
    <row r="198" spans="1:6" x14ac:dyDescent="0.25">
      <c r="A198" s="1"/>
      <c r="B198" s="1"/>
      <c r="C198" s="1"/>
      <c r="D198" s="1"/>
      <c r="E198" s="1"/>
      <c r="F198" s="1"/>
    </row>
    <row r="199" spans="1:6" x14ac:dyDescent="0.25">
      <c r="A199" s="1"/>
      <c r="B199" s="1"/>
      <c r="C199" s="1"/>
      <c r="D199" s="1"/>
      <c r="E199" s="1"/>
      <c r="F199" s="1"/>
    </row>
    <row r="200" spans="1:6" x14ac:dyDescent="0.25">
      <c r="A200" s="1"/>
      <c r="B200" s="1"/>
      <c r="C200" s="1"/>
      <c r="D200" s="1"/>
      <c r="E200" s="1"/>
      <c r="F200" s="1"/>
    </row>
    <row r="201" spans="1:6" x14ac:dyDescent="0.25">
      <c r="A201" s="1"/>
      <c r="B201" s="1"/>
      <c r="C201" s="1"/>
      <c r="D201" s="1"/>
      <c r="E201" s="1"/>
      <c r="F201" s="1"/>
    </row>
    <row r="202" spans="1:6" x14ac:dyDescent="0.25">
      <c r="A202" s="1"/>
      <c r="B202" s="1"/>
      <c r="C202" s="1"/>
      <c r="D202" s="1"/>
      <c r="E202" s="1"/>
      <c r="F202" s="1"/>
    </row>
    <row r="203" spans="1:6" x14ac:dyDescent="0.25">
      <c r="A203" s="1"/>
      <c r="B203" s="1"/>
      <c r="C203" s="1"/>
      <c r="D203" s="1"/>
      <c r="E203" s="1"/>
      <c r="F203" s="1"/>
    </row>
    <row r="204" spans="1:6" x14ac:dyDescent="0.25">
      <c r="A204" s="1"/>
      <c r="B204" s="1"/>
      <c r="C204" s="1"/>
      <c r="D204" s="1"/>
      <c r="E204" s="1"/>
      <c r="F204" s="1"/>
    </row>
    <row r="205" spans="1:6" x14ac:dyDescent="0.25">
      <c r="A205" s="1"/>
      <c r="B205" s="1"/>
      <c r="C205" s="1"/>
      <c r="D205" s="1"/>
      <c r="E205" s="1"/>
      <c r="F205" s="1"/>
    </row>
    <row r="206" spans="1:6" x14ac:dyDescent="0.25">
      <c r="A206" s="1"/>
      <c r="B206" s="1"/>
      <c r="C206" s="1"/>
      <c r="D206" s="1"/>
      <c r="E206" s="1"/>
      <c r="F206" s="1"/>
    </row>
    <row r="207" spans="1:6" x14ac:dyDescent="0.25">
      <c r="A207" s="1"/>
      <c r="B207" s="1"/>
      <c r="C207" s="1"/>
      <c r="D207" s="1"/>
      <c r="E207" s="1"/>
      <c r="F207" s="1"/>
    </row>
    <row r="208" spans="1:6" x14ac:dyDescent="0.25">
      <c r="A208" s="1"/>
      <c r="B208" s="1"/>
      <c r="C208" s="1"/>
      <c r="D208" s="1"/>
      <c r="E208" s="1"/>
      <c r="F208" s="1"/>
    </row>
    <row r="209" spans="1:6" x14ac:dyDescent="0.25">
      <c r="A209" s="1"/>
      <c r="B209" s="1"/>
      <c r="C209" s="1"/>
      <c r="D209" s="1"/>
      <c r="E209" s="1"/>
      <c r="F209" s="1"/>
    </row>
    <row r="210" spans="1:6" x14ac:dyDescent="0.25">
      <c r="A210" s="1"/>
      <c r="B210" s="1"/>
      <c r="C210" s="1"/>
      <c r="D210" s="1"/>
      <c r="E210" s="1"/>
      <c r="F210" s="1"/>
    </row>
    <row r="211" spans="1:6" x14ac:dyDescent="0.25">
      <c r="A211" s="1"/>
      <c r="B211" s="1"/>
      <c r="C211" s="1"/>
      <c r="D211" s="1"/>
      <c r="E211" s="1"/>
      <c r="F211" s="1"/>
    </row>
    <row r="212" spans="1:6" x14ac:dyDescent="0.25">
      <c r="A212" s="1"/>
      <c r="B212" s="1"/>
      <c r="C212" s="1"/>
      <c r="D212" s="1"/>
      <c r="E212" s="1"/>
      <c r="F212" s="1"/>
    </row>
    <row r="213" spans="1:6" x14ac:dyDescent="0.25">
      <c r="A213" s="1"/>
      <c r="B213" s="1"/>
      <c r="C213" s="1"/>
      <c r="D213" s="1"/>
      <c r="E213" s="1"/>
      <c r="F213" s="1"/>
    </row>
    <row r="214" spans="1:6" x14ac:dyDescent="0.25">
      <c r="A214" s="1"/>
      <c r="B214" s="1"/>
      <c r="C214" s="1"/>
      <c r="D214" s="1"/>
      <c r="E214" s="1"/>
      <c r="F214" s="1"/>
    </row>
    <row r="215" spans="1:6" x14ac:dyDescent="0.25">
      <c r="A215" s="1"/>
      <c r="B215" s="1"/>
      <c r="C215" s="1"/>
      <c r="D215" s="1"/>
      <c r="E215" s="1"/>
      <c r="F215" s="1"/>
    </row>
    <row r="216" spans="1:6" x14ac:dyDescent="0.25">
      <c r="A216" s="1"/>
      <c r="B216" s="1"/>
      <c r="C216" s="1"/>
      <c r="D216" s="1"/>
      <c r="E216" s="1"/>
      <c r="F216" s="1"/>
    </row>
    <row r="217" spans="1:6" x14ac:dyDescent="0.25">
      <c r="A217" s="1"/>
      <c r="B217" s="1"/>
      <c r="C217" s="1"/>
      <c r="D217" s="1"/>
      <c r="E217" s="1"/>
      <c r="F217" s="1"/>
    </row>
    <row r="218" spans="1:6" x14ac:dyDescent="0.25">
      <c r="A218" s="1"/>
      <c r="B218" s="1"/>
      <c r="C218" s="1"/>
      <c r="D218" s="1"/>
      <c r="E218" s="1"/>
      <c r="F218" s="1"/>
    </row>
    <row r="219" spans="1:6" x14ac:dyDescent="0.25">
      <c r="A219" s="1"/>
      <c r="B219" s="1"/>
      <c r="C219" s="1"/>
      <c r="D219" s="1"/>
      <c r="E219" s="1"/>
      <c r="F219" s="1"/>
    </row>
    <row r="220" spans="1:6" x14ac:dyDescent="0.25">
      <c r="A220" s="1"/>
      <c r="B220" s="1"/>
      <c r="C220" s="1"/>
      <c r="D220" s="1"/>
      <c r="E220" s="1"/>
      <c r="F220" s="1"/>
    </row>
    <row r="221" spans="1:6" x14ac:dyDescent="0.25">
      <c r="A221" s="1"/>
      <c r="B221" s="1"/>
      <c r="C221" s="1"/>
      <c r="D221" s="1"/>
      <c r="E221" s="1"/>
      <c r="F221" s="1"/>
    </row>
    <row r="222" spans="1:6" x14ac:dyDescent="0.25">
      <c r="A222" s="1"/>
      <c r="B222" s="1"/>
      <c r="C222" s="1"/>
      <c r="D222" s="1"/>
      <c r="E222" s="1"/>
      <c r="F222" s="1"/>
    </row>
    <row r="223" spans="1:6" x14ac:dyDescent="0.25">
      <c r="A223" s="1"/>
      <c r="B223" s="1"/>
      <c r="C223" s="1"/>
      <c r="D223" s="1"/>
      <c r="E223" s="1"/>
      <c r="F223" s="1"/>
    </row>
  </sheetData>
  <mergeCells count="2">
    <mergeCell ref="C6:C7"/>
    <mergeCell ref="E7:F7"/>
  </mergeCells>
  <conditionalFormatting sqref="C1:C223">
    <cfRule type="top10" dxfId="615" priority="2" rank="1"/>
  </conditionalFormatting>
  <conditionalFormatting sqref="D1">
    <cfRule type="top10" dxfId="614" priority="1" rank="1"/>
  </conditionalFormatting>
  <hyperlinks>
    <hyperlink ref="A1" location="'Spis treści'!A1" display="Spis treści" xr:uid="{00000000-0004-0000-1B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B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B00-000001000000}">
          <x14:formula1>
            <xm:f>'C:\Users\fidop\Documents\[NIEPUBLIKOWANE Statystyka Wewnętrzna.xlsm]Zdarzenia'!#REF!</xm:f>
          </x14:formula1>
          <xm:sqref>E28:F28 D2:D223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161"/>
  <dimension ref="A1:I59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399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398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44704</v>
      </c>
      <c r="D8" s="32" t="s">
        <v>6</v>
      </c>
      <c r="E8" s="33"/>
      <c r="F8" s="34"/>
    </row>
    <row r="9" spans="1:9" x14ac:dyDescent="0.25">
      <c r="A9" s="4"/>
      <c r="B9" s="4"/>
      <c r="C9" s="46">
        <v>44733</v>
      </c>
      <c r="D9" s="36"/>
      <c r="E9" s="37">
        <v>20</v>
      </c>
      <c r="F9" s="38"/>
    </row>
    <row r="10" spans="1:9" x14ac:dyDescent="0.25">
      <c r="A10" s="4"/>
      <c r="B10" s="4"/>
      <c r="C10" s="35">
        <v>44747</v>
      </c>
      <c r="D10" s="39"/>
      <c r="E10" s="38"/>
      <c r="F10" s="37">
        <v>10</v>
      </c>
    </row>
    <row r="11" spans="1:9" x14ac:dyDescent="0.25">
      <c r="A11" s="4"/>
      <c r="B11" s="4"/>
      <c r="C11" s="35">
        <v>44757</v>
      </c>
      <c r="D11" s="40"/>
      <c r="E11" s="37">
        <v>8</v>
      </c>
      <c r="F11" s="38"/>
    </row>
    <row r="12" spans="1:9" x14ac:dyDescent="0.25">
      <c r="A12" s="129"/>
      <c r="B12" s="4"/>
      <c r="C12" s="35">
        <v>44771</v>
      </c>
      <c r="D12" s="40"/>
      <c r="E12" s="38"/>
      <c r="F12" s="37">
        <v>10</v>
      </c>
    </row>
    <row r="13" spans="1:9" x14ac:dyDescent="0.25">
      <c r="A13" s="4"/>
      <c r="B13" s="4"/>
      <c r="C13" s="35">
        <v>44784</v>
      </c>
      <c r="D13" s="40"/>
      <c r="E13" s="37">
        <v>9</v>
      </c>
      <c r="F13" s="38"/>
    </row>
    <row r="14" spans="1:9" x14ac:dyDescent="0.25">
      <c r="A14" s="129"/>
      <c r="B14" s="4"/>
      <c r="C14" s="41">
        <v>44804</v>
      </c>
      <c r="D14" s="40"/>
      <c r="E14" s="38"/>
      <c r="F14" s="38">
        <v>13</v>
      </c>
      <c r="I14" s="130"/>
    </row>
    <row r="15" spans="1:9" x14ac:dyDescent="0.25">
      <c r="A15" s="129"/>
      <c r="B15" s="4"/>
      <c r="C15" s="41">
        <v>44818</v>
      </c>
      <c r="D15" s="40"/>
      <c r="E15" s="38">
        <v>10</v>
      </c>
      <c r="F15" s="38"/>
    </row>
    <row r="16" spans="1:9" x14ac:dyDescent="0.25">
      <c r="A16" s="129"/>
      <c r="B16" s="4"/>
      <c r="C16" s="41">
        <v>44846</v>
      </c>
      <c r="D16" s="40"/>
      <c r="E16" s="38"/>
      <c r="F16" s="38">
        <v>20</v>
      </c>
    </row>
    <row r="17" spans="1:6" x14ac:dyDescent="0.25">
      <c r="A17" s="129"/>
      <c r="B17" s="4"/>
      <c r="C17" s="41">
        <v>44859</v>
      </c>
      <c r="D17" s="40"/>
      <c r="E17" s="38">
        <v>9</v>
      </c>
      <c r="F17" s="38"/>
    </row>
    <row r="18" spans="1:6" x14ac:dyDescent="0.25">
      <c r="A18" s="129"/>
      <c r="B18" s="4"/>
      <c r="C18" s="41">
        <v>44868</v>
      </c>
      <c r="D18" s="40"/>
      <c r="E18" s="38"/>
      <c r="F18" s="38">
        <v>6</v>
      </c>
    </row>
    <row r="19" spans="1:6" x14ac:dyDescent="0.25">
      <c r="A19" s="129"/>
      <c r="B19" s="4"/>
      <c r="C19" s="41">
        <v>44882</v>
      </c>
      <c r="D19" s="40"/>
      <c r="E19" s="38">
        <v>9</v>
      </c>
      <c r="F19" s="38"/>
    </row>
    <row r="20" spans="1:6" x14ac:dyDescent="0.25">
      <c r="A20" s="129"/>
      <c r="B20" s="4"/>
      <c r="C20" s="41">
        <v>44910</v>
      </c>
      <c r="D20" s="40"/>
      <c r="E20" s="38"/>
      <c r="F20" s="38">
        <v>20</v>
      </c>
    </row>
    <row r="21" spans="1:6" x14ac:dyDescent="0.25">
      <c r="A21" s="129"/>
      <c r="B21" s="4"/>
      <c r="C21" s="41">
        <v>44925</v>
      </c>
      <c r="D21" s="40"/>
      <c r="E21" s="38">
        <v>10</v>
      </c>
      <c r="F21" s="38"/>
    </row>
    <row r="22" spans="1:6" x14ac:dyDescent="0.25">
      <c r="A22" s="129"/>
      <c r="B22" s="4"/>
      <c r="C22" s="41">
        <v>44939</v>
      </c>
      <c r="D22" s="40"/>
      <c r="E22" s="38"/>
      <c r="F22" s="38">
        <v>9</v>
      </c>
    </row>
    <row r="23" spans="1:6" x14ac:dyDescent="0.25">
      <c r="A23" s="129"/>
      <c r="B23" s="4"/>
      <c r="C23" s="41">
        <v>44950</v>
      </c>
      <c r="D23" s="40"/>
      <c r="E23" s="38">
        <v>7</v>
      </c>
      <c r="F23" s="38"/>
    </row>
    <row r="24" spans="1:6" x14ac:dyDescent="0.25">
      <c r="A24" s="129"/>
      <c r="B24" s="4"/>
      <c r="C24" s="41">
        <v>44953</v>
      </c>
      <c r="D24" s="40"/>
      <c r="E24" s="38"/>
      <c r="F24" s="38">
        <v>3</v>
      </c>
    </row>
    <row r="25" spans="1:6" x14ac:dyDescent="0.25">
      <c r="A25" s="129"/>
      <c r="B25" s="4"/>
      <c r="C25" s="41">
        <v>44959</v>
      </c>
      <c r="D25" s="40"/>
      <c r="E25" s="38">
        <v>4</v>
      </c>
      <c r="F25" s="38"/>
    </row>
    <row r="26" spans="1:6" x14ac:dyDescent="0.25">
      <c r="A26" s="129"/>
      <c r="B26" s="4"/>
      <c r="C26" s="41">
        <v>44960</v>
      </c>
      <c r="D26" s="40"/>
      <c r="E26" s="38"/>
      <c r="F26" s="38">
        <v>1</v>
      </c>
    </row>
    <row r="27" spans="1:6" x14ac:dyDescent="0.25">
      <c r="A27" s="129"/>
      <c r="B27" s="4"/>
      <c r="C27" s="41">
        <v>44964</v>
      </c>
      <c r="D27" s="40"/>
      <c r="E27" s="38">
        <v>2</v>
      </c>
      <c r="F27" s="38"/>
    </row>
    <row r="28" spans="1:6" x14ac:dyDescent="0.25">
      <c r="A28" s="129"/>
      <c r="B28" s="4"/>
      <c r="C28" s="41">
        <v>44964</v>
      </c>
      <c r="D28" s="40"/>
      <c r="E28" s="38"/>
      <c r="F28" s="38">
        <v>0</v>
      </c>
    </row>
    <row r="29" spans="1:6" x14ac:dyDescent="0.25">
      <c r="A29" s="129"/>
      <c r="B29" s="4"/>
      <c r="C29" s="41">
        <v>44966</v>
      </c>
      <c r="D29" s="40"/>
      <c r="E29" s="38">
        <v>2</v>
      </c>
      <c r="F29" s="38"/>
    </row>
    <row r="30" spans="1:6" x14ac:dyDescent="0.25">
      <c r="A30" s="129"/>
      <c r="B30" s="4"/>
      <c r="C30" s="41">
        <v>44979</v>
      </c>
      <c r="D30" s="40"/>
      <c r="E30" s="38"/>
      <c r="F30" s="38">
        <v>9</v>
      </c>
    </row>
    <row r="31" spans="1:6" x14ac:dyDescent="0.25">
      <c r="A31" s="129"/>
      <c r="B31" s="4"/>
      <c r="C31" s="41">
        <v>44993</v>
      </c>
      <c r="D31" s="40"/>
      <c r="E31" s="38">
        <v>10</v>
      </c>
      <c r="F31" s="38"/>
    </row>
    <row r="32" spans="1:6" x14ac:dyDescent="0.25">
      <c r="A32" s="129"/>
      <c r="B32" s="4"/>
      <c r="C32" s="41">
        <v>45007</v>
      </c>
      <c r="D32" s="40"/>
      <c r="E32" s="38"/>
      <c r="F32" s="38">
        <v>10</v>
      </c>
    </row>
    <row r="33" spans="1:6" x14ac:dyDescent="0.25">
      <c r="A33" s="129"/>
      <c r="B33" s="4"/>
      <c r="C33" s="41">
        <v>45021</v>
      </c>
      <c r="D33" s="40"/>
      <c r="E33" s="38">
        <v>10</v>
      </c>
      <c r="F33" s="38"/>
    </row>
    <row r="34" spans="1:6" x14ac:dyDescent="0.25">
      <c r="A34" s="129"/>
      <c r="B34" s="4"/>
      <c r="C34" s="41">
        <v>45040</v>
      </c>
      <c r="D34" s="40"/>
      <c r="E34" s="38"/>
      <c r="F34" s="38">
        <v>12</v>
      </c>
    </row>
    <row r="35" spans="1:6" x14ac:dyDescent="0.25">
      <c r="A35" s="129"/>
      <c r="B35" s="4"/>
      <c r="C35" s="41">
        <v>45054</v>
      </c>
      <c r="D35" s="40"/>
      <c r="E35" s="38">
        <v>8</v>
      </c>
      <c r="F35" s="38"/>
    </row>
    <row r="36" spans="1:6" x14ac:dyDescent="0.25">
      <c r="A36" s="129"/>
      <c r="B36" s="4"/>
      <c r="C36" s="41">
        <v>45103</v>
      </c>
      <c r="D36" s="40"/>
      <c r="E36" s="38"/>
      <c r="F36" s="38">
        <v>34</v>
      </c>
    </row>
    <row r="37" spans="1:6" x14ac:dyDescent="0.25">
      <c r="A37" s="129"/>
      <c r="B37" s="4"/>
      <c r="C37" s="41">
        <v>45117</v>
      </c>
      <c r="D37" s="40"/>
      <c r="E37" s="38">
        <v>10</v>
      </c>
      <c r="F37" s="38"/>
    </row>
    <row r="38" spans="1:6" x14ac:dyDescent="0.25">
      <c r="A38" s="129"/>
      <c r="B38" s="4"/>
      <c r="C38" s="41">
        <v>45127</v>
      </c>
      <c r="D38" s="40"/>
      <c r="E38" s="38"/>
      <c r="F38" s="38">
        <v>8</v>
      </c>
    </row>
    <row r="39" spans="1:6" x14ac:dyDescent="0.25">
      <c r="A39" s="129"/>
      <c r="B39" s="4"/>
      <c r="C39" s="41">
        <v>45141</v>
      </c>
      <c r="D39" s="40"/>
      <c r="E39" s="38">
        <v>10</v>
      </c>
      <c r="F39" s="38"/>
    </row>
    <row r="40" spans="1:6" x14ac:dyDescent="0.25">
      <c r="A40" s="129"/>
      <c r="B40" s="4"/>
      <c r="C40" s="41">
        <v>45162</v>
      </c>
      <c r="D40" s="40"/>
      <c r="E40" s="38"/>
      <c r="F40" s="38">
        <v>14</v>
      </c>
    </row>
    <row r="41" spans="1:6" x14ac:dyDescent="0.25">
      <c r="A41" s="129"/>
      <c r="B41" s="4"/>
      <c r="C41" s="41">
        <v>45175</v>
      </c>
      <c r="D41" s="40"/>
      <c r="E41" s="38">
        <v>9</v>
      </c>
      <c r="F41" s="38"/>
    </row>
    <row r="42" spans="1:6" x14ac:dyDescent="0.25">
      <c r="A42" s="129"/>
      <c r="B42" s="4"/>
      <c r="C42" s="41">
        <v>45184</v>
      </c>
      <c r="D42" s="40"/>
      <c r="E42" s="38"/>
      <c r="F42" s="38">
        <v>7</v>
      </c>
    </row>
    <row r="43" spans="1:6" x14ac:dyDescent="0.25">
      <c r="A43" s="129"/>
      <c r="B43" s="4"/>
      <c r="C43" s="41">
        <v>45198</v>
      </c>
      <c r="D43" s="40"/>
      <c r="E43" s="38">
        <v>10</v>
      </c>
      <c r="F43" s="38"/>
    </row>
    <row r="44" spans="1:6" x14ac:dyDescent="0.25">
      <c r="A44" s="129"/>
      <c r="B44" s="4"/>
      <c r="C44" s="41">
        <v>45254</v>
      </c>
      <c r="D44" s="40"/>
      <c r="E44" s="38"/>
      <c r="F44" s="38">
        <v>39</v>
      </c>
    </row>
    <row r="45" spans="1:6" x14ac:dyDescent="0.25">
      <c r="A45" s="129"/>
      <c r="B45" s="4"/>
      <c r="C45" s="41">
        <v>45268</v>
      </c>
      <c r="D45" s="40"/>
      <c r="E45" s="38">
        <v>10</v>
      </c>
      <c r="F45" s="38"/>
    </row>
    <row r="46" spans="1:6" x14ac:dyDescent="0.25">
      <c r="A46" s="129"/>
      <c r="B46" s="4"/>
      <c r="C46" s="41">
        <v>45280</v>
      </c>
      <c r="D46" s="40"/>
      <c r="E46" s="38"/>
      <c r="F46" s="38">
        <v>8</v>
      </c>
    </row>
    <row r="47" spans="1:6" x14ac:dyDescent="0.25">
      <c r="A47" s="129"/>
      <c r="B47" s="4"/>
      <c r="C47" s="41">
        <v>45299</v>
      </c>
      <c r="D47" s="40"/>
      <c r="E47" s="38">
        <v>10</v>
      </c>
      <c r="F47" s="38"/>
    </row>
    <row r="48" spans="1:6" x14ac:dyDescent="0.25">
      <c r="A48" s="129"/>
      <c r="B48" s="4"/>
      <c r="C48" s="41">
        <v>45308</v>
      </c>
      <c r="D48" s="40"/>
      <c r="E48" s="38"/>
      <c r="F48" s="38">
        <v>7</v>
      </c>
    </row>
    <row r="49" spans="1:6" x14ac:dyDescent="0.25">
      <c r="A49" s="129"/>
      <c r="B49" s="4"/>
      <c r="C49" s="41">
        <v>45317</v>
      </c>
      <c r="D49" s="40"/>
      <c r="E49" s="38">
        <v>7</v>
      </c>
      <c r="F49" s="38"/>
    </row>
    <row r="50" spans="1:6" x14ac:dyDescent="0.25">
      <c r="A50" s="129"/>
      <c r="B50" s="4"/>
      <c r="C50" s="41">
        <v>45323</v>
      </c>
      <c r="D50" s="40"/>
      <c r="E50" s="38"/>
      <c r="F50" s="38">
        <v>4</v>
      </c>
    </row>
    <row r="51" spans="1:6" x14ac:dyDescent="0.25">
      <c r="A51" s="129"/>
      <c r="B51" s="4"/>
      <c r="C51" s="41">
        <v>45335</v>
      </c>
      <c r="D51" s="40"/>
      <c r="E51" s="38">
        <v>8</v>
      </c>
      <c r="F51" s="38"/>
    </row>
    <row r="52" spans="1:6" x14ac:dyDescent="0.25">
      <c r="A52" s="129"/>
      <c r="B52" s="4"/>
      <c r="C52" s="41">
        <v>45338</v>
      </c>
      <c r="D52" s="40"/>
      <c r="E52" s="38"/>
      <c r="F52" s="38">
        <v>3</v>
      </c>
    </row>
    <row r="53" spans="1:6" x14ac:dyDescent="0.25">
      <c r="A53" s="129"/>
      <c r="B53" s="4"/>
      <c r="C53" s="41">
        <v>45349</v>
      </c>
      <c r="D53" s="40"/>
      <c r="E53" s="38"/>
      <c r="F53" s="38">
        <v>7</v>
      </c>
    </row>
    <row r="54" spans="1:6" x14ac:dyDescent="0.25">
      <c r="A54" s="129"/>
      <c r="B54" s="4"/>
      <c r="C54" s="41">
        <v>45350</v>
      </c>
      <c r="D54" s="40" t="s">
        <v>20</v>
      </c>
      <c r="E54" s="38">
        <v>1</v>
      </c>
      <c r="F54" s="38"/>
    </row>
    <row r="55" spans="1:6" x14ac:dyDescent="0.25">
      <c r="A55" s="4"/>
      <c r="B55" s="4"/>
      <c r="D55" s="6"/>
    </row>
    <row r="56" spans="1:6" x14ac:dyDescent="0.25">
      <c r="A56" s="4"/>
      <c r="B56" s="4"/>
      <c r="C56" s="9" t="s">
        <v>8</v>
      </c>
      <c r="D56" s="9"/>
      <c r="E56" s="9">
        <f>SUM(E8:E55)</f>
        <v>193</v>
      </c>
      <c r="F56" s="9">
        <f>SUM(F8:F55)</f>
        <v>254</v>
      </c>
    </row>
    <row r="57" spans="1:6" x14ac:dyDescent="0.25">
      <c r="C57" s="7"/>
      <c r="D57" s="7"/>
      <c r="E57" s="7"/>
      <c r="F57" s="7"/>
    </row>
    <row r="58" spans="1:6" x14ac:dyDescent="0.25">
      <c r="A58" s="5"/>
      <c r="B58" s="5"/>
      <c r="C58" s="5"/>
      <c r="D58" s="5"/>
      <c r="E58" s="5"/>
      <c r="F58" s="5"/>
    </row>
    <row r="59" spans="1:6" ht="39" customHeight="1" x14ac:dyDescent="0.25">
      <c r="A59" s="4"/>
      <c r="B59" s="4"/>
      <c r="C59" s="4"/>
      <c r="D59" s="4"/>
      <c r="E59" s="4"/>
      <c r="F59" s="4"/>
    </row>
  </sheetData>
  <mergeCells count="2">
    <mergeCell ref="C6:C7"/>
    <mergeCell ref="E7:F7"/>
  </mergeCells>
  <conditionalFormatting sqref="C1:C1048576">
    <cfRule type="top10" dxfId="613" priority="2" rank="1"/>
  </conditionalFormatting>
  <conditionalFormatting sqref="D1">
    <cfRule type="top10" dxfId="612" priority="1" rank="1"/>
  </conditionalFormatting>
  <hyperlinks>
    <hyperlink ref="A1" location="'Spis treści'!A1" display="Spis treści" xr:uid="{00000000-0004-0000-1C00-000000000000}"/>
    <hyperlink ref="B1" location="'Spis treści'!A1" display="Spis treści" xr:uid="{00000000-0004-0000-1C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C00-000000000000}">
          <x14:formula1>
            <xm:f>'C:\Users\fidop\Documents\[NIEPUBLIKOWANE Statystyka Wewnętrzna.xlsm]Zdarzenia'!#REF!</xm:f>
          </x14:formula1>
          <xm:sqref>E57:F57 D2:D1048576</xm:sqref>
        </x14:dataValidation>
        <x14:dataValidation type="list" allowBlank="1" showInputMessage="1" showErrorMessage="1" xr:uid="{00000000-0002-0000-1C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0"/>
  <dimension ref="A1:I39"/>
  <sheetViews>
    <sheetView topLeftCell="A22" zoomScaleNormal="100" zoomScaleSheetLayoutView="160" workbookViewId="0">
      <selection activeCell="A31" sqref="A31:F4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271"/>
      <c r="G1" s="272"/>
    </row>
    <row r="2" spans="1:9" ht="21" x14ac:dyDescent="0.35">
      <c r="C2" s="2" t="s">
        <v>587</v>
      </c>
      <c r="D2" s="2"/>
      <c r="F2" s="3"/>
    </row>
    <row r="3" spans="1:9" ht="26.25" x14ac:dyDescent="0.4">
      <c r="A3" s="127" t="s">
        <v>24</v>
      </c>
      <c r="B3" s="273" t="s">
        <v>109</v>
      </c>
      <c r="C3" s="274" t="s">
        <v>588</v>
      </c>
    </row>
    <row r="5" spans="1:9" ht="15.75" thickBot="1" x14ac:dyDescent="0.3">
      <c r="A5" s="1" t="s">
        <v>589</v>
      </c>
    </row>
    <row r="6" spans="1:9" ht="35.25" customHeight="1" x14ac:dyDescent="0.25">
      <c r="B6" s="275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C7" s="320"/>
      <c r="D7" s="30"/>
      <c r="E7" s="321" t="s">
        <v>9</v>
      </c>
      <c r="F7" s="321"/>
    </row>
    <row r="8" spans="1:9" x14ac:dyDescent="0.25">
      <c r="C8" s="31">
        <v>45510</v>
      </c>
      <c r="D8" s="32" t="s">
        <v>6</v>
      </c>
      <c r="E8" s="33"/>
      <c r="F8" s="34"/>
    </row>
    <row r="9" spans="1:9" x14ac:dyDescent="0.25">
      <c r="C9" s="41">
        <v>45524</v>
      </c>
      <c r="D9" s="36"/>
      <c r="E9" s="37">
        <v>9</v>
      </c>
      <c r="F9" s="38"/>
    </row>
    <row r="10" spans="1:9" x14ac:dyDescent="0.25">
      <c r="C10" s="35">
        <v>45534</v>
      </c>
      <c r="D10" s="276"/>
      <c r="E10" s="38"/>
      <c r="F10" s="37">
        <v>8</v>
      </c>
    </row>
    <row r="11" spans="1:9" x14ac:dyDescent="0.25">
      <c r="C11" s="35">
        <v>45548</v>
      </c>
      <c r="D11" s="40"/>
      <c r="E11" s="37">
        <v>10</v>
      </c>
      <c r="F11" s="38"/>
    </row>
    <row r="12" spans="1:9" x14ac:dyDescent="0.25">
      <c r="A12" s="277"/>
      <c r="C12" s="35">
        <v>45560</v>
      </c>
      <c r="D12" s="40"/>
      <c r="E12" s="38"/>
      <c r="F12" s="37">
        <v>8</v>
      </c>
    </row>
    <row r="13" spans="1:9" x14ac:dyDescent="0.25">
      <c r="C13" s="35">
        <v>45573</v>
      </c>
      <c r="D13" s="40"/>
      <c r="E13" s="37">
        <v>9</v>
      </c>
      <c r="F13" s="38"/>
    </row>
    <row r="14" spans="1:9" x14ac:dyDescent="0.25">
      <c r="A14" s="277"/>
      <c r="C14" s="41">
        <v>45583</v>
      </c>
      <c r="D14" s="40"/>
      <c r="E14" s="38"/>
      <c r="F14" s="38">
        <v>8</v>
      </c>
      <c r="I14" s="130"/>
    </row>
    <row r="15" spans="1:9" x14ac:dyDescent="0.25">
      <c r="A15" s="277"/>
      <c r="C15" s="41">
        <v>45594</v>
      </c>
      <c r="D15" s="40"/>
      <c r="E15" s="38">
        <v>7</v>
      </c>
      <c r="F15" s="38"/>
    </row>
    <row r="16" spans="1:9" x14ac:dyDescent="0.25">
      <c r="A16" s="277"/>
      <c r="C16" s="41">
        <v>45603</v>
      </c>
      <c r="D16" s="40"/>
      <c r="E16" s="38"/>
      <c r="F16" s="38">
        <v>6</v>
      </c>
    </row>
    <row r="17" spans="1:7" x14ac:dyDescent="0.25">
      <c r="A17" s="277"/>
      <c r="C17" s="41">
        <v>45611</v>
      </c>
      <c r="D17" s="40"/>
      <c r="E17" s="38">
        <v>5</v>
      </c>
      <c r="F17" s="38"/>
      <c r="G17" s="1">
        <v>0</v>
      </c>
    </row>
    <row r="18" spans="1:7" x14ac:dyDescent="0.25">
      <c r="A18" s="277"/>
      <c r="C18" s="41">
        <v>45616</v>
      </c>
      <c r="D18" s="40"/>
      <c r="E18" s="38"/>
      <c r="F18" s="38">
        <v>8</v>
      </c>
    </row>
    <row r="19" spans="1:7" x14ac:dyDescent="0.25">
      <c r="A19" s="277"/>
      <c r="C19" s="41">
        <v>45617</v>
      </c>
      <c r="D19" s="40" t="s">
        <v>20</v>
      </c>
      <c r="E19" s="38">
        <v>1</v>
      </c>
      <c r="F19" s="38"/>
    </row>
    <row r="20" spans="1:7" x14ac:dyDescent="0.25">
      <c r="A20" s="277"/>
      <c r="C20" s="41"/>
      <c r="D20" s="40"/>
      <c r="E20" s="38"/>
      <c r="F20" s="38"/>
    </row>
    <row r="21" spans="1:7" x14ac:dyDescent="0.25">
      <c r="A21" s="277"/>
      <c r="C21" s="41"/>
      <c r="D21" s="40"/>
      <c r="E21" s="38"/>
      <c r="F21" s="38"/>
    </row>
    <row r="22" spans="1:7" x14ac:dyDescent="0.25">
      <c r="A22" s="277"/>
      <c r="C22" s="41"/>
      <c r="D22" s="40"/>
      <c r="E22" s="38"/>
      <c r="F22" s="38"/>
    </row>
    <row r="23" spans="1:7" x14ac:dyDescent="0.25">
      <c r="A23" s="277"/>
      <c r="C23" s="41"/>
      <c r="D23" s="40"/>
      <c r="E23" s="38"/>
      <c r="F23" s="38"/>
    </row>
    <row r="24" spans="1:7" x14ac:dyDescent="0.25">
      <c r="A24" s="277"/>
      <c r="C24" s="41"/>
      <c r="D24" s="40"/>
      <c r="E24" s="38"/>
      <c r="F24" s="38"/>
    </row>
    <row r="25" spans="1:7" x14ac:dyDescent="0.25">
      <c r="B25" s="274"/>
      <c r="C25" s="41"/>
      <c r="D25" s="40"/>
      <c r="E25" s="38"/>
      <c r="F25" s="38"/>
    </row>
    <row r="26" spans="1:7" x14ac:dyDescent="0.25">
      <c r="B26" s="274"/>
      <c r="C26" s="152"/>
      <c r="D26" s="278"/>
      <c r="E26" s="279"/>
      <c r="F26" s="279"/>
    </row>
    <row r="27" spans="1:7" x14ac:dyDescent="0.25">
      <c r="D27" s="6"/>
    </row>
    <row r="28" spans="1:7" x14ac:dyDescent="0.25">
      <c r="C28" s="9" t="s">
        <v>8</v>
      </c>
      <c r="D28" s="9"/>
      <c r="E28" s="9">
        <f>SUM(E8:E27)</f>
        <v>41</v>
      </c>
      <c r="F28" s="9">
        <f>SUM(F8:F27)</f>
        <v>38</v>
      </c>
    </row>
    <row r="29" spans="1:7" x14ac:dyDescent="0.25">
      <c r="C29" s="7"/>
      <c r="D29" s="7"/>
      <c r="E29" s="7"/>
      <c r="F29" s="7"/>
    </row>
    <row r="30" spans="1:7" x14ac:dyDescent="0.25">
      <c r="A30" s="5"/>
      <c r="B30" s="5"/>
      <c r="C30" s="5"/>
      <c r="D30" s="5"/>
      <c r="E30" s="5"/>
      <c r="F30" s="5"/>
    </row>
    <row r="31" spans="1:7" ht="39" customHeight="1" x14ac:dyDescent="0.35">
      <c r="C31" s="2" t="str">
        <f>$C$2</f>
        <v>Victoria Dom S.A.</v>
      </c>
    </row>
    <row r="32" spans="1:7" x14ac:dyDescent="0.25">
      <c r="B32" s="273" t="s">
        <v>109</v>
      </c>
      <c r="C32" s="274" t="s">
        <v>22</v>
      </c>
    </row>
    <row r="33" spans="3:6" ht="15.75" thickBot="1" x14ac:dyDescent="0.3"/>
    <row r="34" spans="3:6" ht="30" x14ac:dyDescent="0.25">
      <c r="C34" s="319" t="s">
        <v>2</v>
      </c>
      <c r="D34" s="29"/>
      <c r="E34" s="29" t="s">
        <v>3</v>
      </c>
      <c r="F34" s="29" t="s">
        <v>4</v>
      </c>
    </row>
    <row r="35" spans="3:6" ht="15.75" thickBot="1" x14ac:dyDescent="0.3">
      <c r="C35" s="320"/>
      <c r="D35" s="30"/>
      <c r="E35" s="321" t="s">
        <v>9</v>
      </c>
      <c r="F35" s="321"/>
    </row>
    <row r="36" spans="3:6" ht="15.75" thickBot="1" x14ac:dyDescent="0.3">
      <c r="C36" s="280">
        <v>45672</v>
      </c>
      <c r="D36" s="32" t="s">
        <v>6</v>
      </c>
      <c r="E36" s="33"/>
      <c r="F36" s="34"/>
    </row>
    <row r="37" spans="3:6" x14ac:dyDescent="0.25">
      <c r="C37" s="280">
        <v>45674</v>
      </c>
      <c r="D37" s="40" t="s">
        <v>20</v>
      </c>
      <c r="E37" s="38">
        <v>2</v>
      </c>
      <c r="F37" s="37"/>
    </row>
    <row r="38" spans="3:6" x14ac:dyDescent="0.25">
      <c r="C38" s="152"/>
      <c r="D38" s="278"/>
      <c r="E38" s="279"/>
      <c r="F38" s="279"/>
    </row>
    <row r="39" spans="3:6" x14ac:dyDescent="0.25">
      <c r="C39" s="9" t="s">
        <v>8</v>
      </c>
      <c r="D39" s="9"/>
      <c r="E39" s="62">
        <f>SUM(E36:E38)</f>
        <v>2</v>
      </c>
      <c r="F39" s="62">
        <f>SUM(F36:F38)</f>
        <v>0</v>
      </c>
    </row>
  </sheetData>
  <mergeCells count="4">
    <mergeCell ref="C6:C7"/>
    <mergeCell ref="E7:F7"/>
    <mergeCell ref="C34:C35"/>
    <mergeCell ref="E35:F35"/>
  </mergeCells>
  <conditionalFormatting sqref="C1:C30 C40:C1048576">
    <cfRule type="top10" dxfId="778" priority="3" rank="1"/>
  </conditionalFormatting>
  <conditionalFormatting sqref="D1">
    <cfRule type="top10" dxfId="777" priority="2" rank="1"/>
  </conditionalFormatting>
  <conditionalFormatting sqref="C31:C39">
    <cfRule type="top10" dxfId="776" priority="1" rank="1"/>
  </conditionalFormatting>
  <hyperlinks>
    <hyperlink ref="A1" location="'Spis treści'!A1" display="Spis treści" xr:uid="{00000000-0004-0000-0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'C:\Users\fidop\Documents\[NIEPUBLIKOWANE Statystyka Wewnętrzna.xlsm]Zdarzenia'!#REF!</xm:f>
          </x14:formula1>
          <xm:sqref>D31:D39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usz160"/>
  <dimension ref="A1:I35"/>
  <sheetViews>
    <sheetView topLeftCell="B1" zoomScale="110" zoomScaleNormal="11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391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392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45204</v>
      </c>
      <c r="D8" s="32" t="s">
        <v>6</v>
      </c>
      <c r="E8" s="33"/>
      <c r="F8" s="34"/>
    </row>
    <row r="9" spans="1:9" x14ac:dyDescent="0.25">
      <c r="A9" s="4"/>
      <c r="B9" s="4"/>
      <c r="C9" s="46">
        <v>45218</v>
      </c>
      <c r="D9" s="36"/>
      <c r="E9" s="37">
        <v>10</v>
      </c>
      <c r="F9" s="38"/>
    </row>
    <row r="10" spans="1:9" x14ac:dyDescent="0.25">
      <c r="A10" s="4"/>
      <c r="B10" s="4"/>
      <c r="C10" s="35">
        <v>45233</v>
      </c>
      <c r="D10" s="39"/>
      <c r="E10" s="38"/>
      <c r="F10" s="37">
        <v>10</v>
      </c>
    </row>
    <row r="11" spans="1:9" x14ac:dyDescent="0.25">
      <c r="A11" s="4"/>
      <c r="B11" s="4"/>
      <c r="C11" s="35">
        <v>45247</v>
      </c>
      <c r="D11" s="40"/>
      <c r="E11" s="37">
        <v>10</v>
      </c>
      <c r="F11" s="38"/>
    </row>
    <row r="12" spans="1:9" x14ac:dyDescent="0.25">
      <c r="A12" s="129"/>
      <c r="B12" s="4"/>
      <c r="C12" s="35">
        <v>45258</v>
      </c>
      <c r="D12" s="40"/>
      <c r="E12" s="38"/>
      <c r="F12" s="37">
        <v>7</v>
      </c>
    </row>
    <row r="13" spans="1:9" x14ac:dyDescent="0.25">
      <c r="A13" s="4"/>
      <c r="B13" s="4"/>
      <c r="C13" s="35">
        <v>45271</v>
      </c>
      <c r="D13" s="40"/>
      <c r="E13" s="37">
        <v>9</v>
      </c>
      <c r="F13" s="38"/>
    </row>
    <row r="14" spans="1:9" x14ac:dyDescent="0.25">
      <c r="A14" s="129"/>
      <c r="B14" s="4"/>
      <c r="C14" s="41">
        <v>45278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45282</v>
      </c>
      <c r="D15" s="40"/>
      <c r="E15" s="38">
        <v>4</v>
      </c>
      <c r="F15" s="38"/>
    </row>
    <row r="16" spans="1:9" x14ac:dyDescent="0.25">
      <c r="A16" s="129"/>
      <c r="B16" s="4"/>
      <c r="C16" s="41">
        <v>45287</v>
      </c>
      <c r="D16" s="40"/>
      <c r="E16" s="38"/>
      <c r="F16" s="38">
        <v>1</v>
      </c>
    </row>
    <row r="17" spans="1:6" x14ac:dyDescent="0.25">
      <c r="A17" s="129"/>
      <c r="B17" s="4"/>
      <c r="C17" s="41">
        <v>45288</v>
      </c>
      <c r="D17" s="40"/>
      <c r="E17" s="38">
        <v>1</v>
      </c>
      <c r="F17" s="38"/>
    </row>
    <row r="18" spans="1:6" x14ac:dyDescent="0.25">
      <c r="A18" s="129"/>
      <c r="B18" s="4"/>
      <c r="C18" s="41">
        <v>45289</v>
      </c>
      <c r="D18" s="40" t="s">
        <v>20</v>
      </c>
      <c r="E18" s="38"/>
      <c r="F18" s="38">
        <v>1</v>
      </c>
    </row>
    <row r="19" spans="1:6" x14ac:dyDescent="0.25">
      <c r="A19" s="4"/>
      <c r="B19" s="13"/>
      <c r="C19" s="24"/>
      <c r="D19" s="25"/>
      <c r="E19" s="26"/>
      <c r="F19" s="26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34</v>
      </c>
      <c r="F21" s="9">
        <f>SUM(F8:F20)</f>
        <v>24</v>
      </c>
    </row>
    <row r="22" spans="1:6" x14ac:dyDescent="0.25">
      <c r="C22" s="7"/>
      <c r="D22" s="7"/>
      <c r="E22" s="7"/>
      <c r="F22" s="7"/>
    </row>
    <row r="23" spans="1:6" ht="39" customHeight="1" x14ac:dyDescent="0.25">
      <c r="A23" s="4"/>
      <c r="B23" s="4"/>
      <c r="C23" s="4"/>
      <c r="D23" s="4"/>
      <c r="E23" s="4"/>
      <c r="F23" s="4"/>
    </row>
    <row r="24" spans="1:6" ht="26.25" x14ac:dyDescent="0.4">
      <c r="A24" s="127" t="s">
        <v>23</v>
      </c>
      <c r="C24" s="2" t="str">
        <f>$C$2</f>
        <v>Bloober Team</v>
      </c>
    </row>
    <row r="25" spans="1:6" x14ac:dyDescent="0.25">
      <c r="B25" s="124" t="s">
        <v>109</v>
      </c>
      <c r="C25" s="13" t="s">
        <v>22</v>
      </c>
    </row>
    <row r="26" spans="1:6" ht="15.75" thickBot="1" x14ac:dyDescent="0.3">
      <c r="A26" s="1" t="s">
        <v>393</v>
      </c>
    </row>
    <row r="27" spans="1:6" ht="30" x14ac:dyDescent="0.25">
      <c r="C27" s="319" t="s">
        <v>2</v>
      </c>
      <c r="D27" s="29"/>
      <c r="E27" s="29" t="s">
        <v>3</v>
      </c>
      <c r="F27" s="29" t="s">
        <v>4</v>
      </c>
    </row>
    <row r="28" spans="1:6" ht="15.75" thickBot="1" x14ac:dyDescent="0.3">
      <c r="C28" s="320"/>
      <c r="D28" s="30"/>
      <c r="E28" s="321" t="s">
        <v>9</v>
      </c>
      <c r="F28" s="321"/>
    </row>
    <row r="29" spans="1:6" x14ac:dyDescent="0.25">
      <c r="C29" s="31">
        <v>45289</v>
      </c>
      <c r="D29" s="32" t="s">
        <v>6</v>
      </c>
      <c r="E29" s="33"/>
      <c r="F29" s="34"/>
    </row>
    <row r="30" spans="1:6" x14ac:dyDescent="0.25">
      <c r="C30" s="119">
        <v>45294</v>
      </c>
      <c r="D30" s="68"/>
      <c r="E30" s="69">
        <v>2</v>
      </c>
      <c r="F30" s="153"/>
    </row>
    <row r="31" spans="1:6" x14ac:dyDescent="0.25">
      <c r="C31" s="35">
        <v>45294</v>
      </c>
      <c r="D31" s="36"/>
      <c r="E31" s="37"/>
      <c r="F31" s="38">
        <v>1</v>
      </c>
    </row>
    <row r="32" spans="1:6" x14ac:dyDescent="0.25">
      <c r="C32" s="35">
        <v>45295</v>
      </c>
      <c r="D32" s="40" t="s">
        <v>20</v>
      </c>
      <c r="E32" s="37"/>
      <c r="F32" s="38"/>
    </row>
    <row r="33" spans="3:6" x14ac:dyDescent="0.25">
      <c r="C33" s="41"/>
      <c r="D33" s="40"/>
      <c r="E33" s="38">
        <v>1</v>
      </c>
      <c r="F33" s="37"/>
    </row>
    <row r="34" spans="3:6" x14ac:dyDescent="0.25">
      <c r="C34" s="24"/>
      <c r="D34" s="25"/>
      <c r="E34" s="26"/>
      <c r="F34" s="26"/>
    </row>
    <row r="35" spans="3:6" x14ac:dyDescent="0.25">
      <c r="C35" s="9" t="s">
        <v>8</v>
      </c>
      <c r="D35" s="9"/>
      <c r="E35" s="62">
        <f>SUM(E29:E34)</f>
        <v>3</v>
      </c>
      <c r="F35" s="62">
        <f>SUM(F29:F34)</f>
        <v>1</v>
      </c>
    </row>
  </sheetData>
  <mergeCells count="4">
    <mergeCell ref="C6:C7"/>
    <mergeCell ref="E7:F7"/>
    <mergeCell ref="C27:C28"/>
    <mergeCell ref="E28:F28"/>
  </mergeCells>
  <conditionalFormatting sqref="C1:C23 C36:C1048576">
    <cfRule type="top10" dxfId="611" priority="3" rank="1"/>
  </conditionalFormatting>
  <conditionalFormatting sqref="D1">
    <cfRule type="top10" dxfId="610" priority="2" rank="1"/>
  </conditionalFormatting>
  <conditionalFormatting sqref="C24:C35">
    <cfRule type="top10" dxfId="609" priority="1" rank="1"/>
  </conditionalFormatting>
  <hyperlinks>
    <hyperlink ref="A1" location="'Spis treści'!A1" display="Spis treści" xr:uid="{00000000-0004-0000-1D00-000000000000}"/>
    <hyperlink ref="B1" location="'Spis treści'!A1" display="Spis treści" xr:uid="{00000000-0004-0000-1D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D00-000000000000}">
          <x14:formula1>
            <xm:f>'C:\Users\fidop\Documents\[NIEPUBLIKOWANE Statystyka Wewnętrzna.xlsm]Zdarzenia'!#REF!</xm:f>
          </x14:formula1>
          <xm:sqref>E22:F22 D2:D23 D36:D1048576</xm:sqref>
        </x14:dataValidation>
        <x14:dataValidation type="list" allowBlank="1" showInputMessage="1" showErrorMessage="1" xr:uid="{00000000-0002-0000-1D00-000001000000}">
          <x14:formula1>
            <xm:f>'C:\Users\fidop\Documents\[NIEPUBLIKOWANE Statystyka Wewnętrzna.xlsm]Zdarzenia'!#REF!</xm:f>
          </x14:formula1>
          <xm:sqref>B3 B25 D32:D33</xm:sqref>
        </x14:dataValidation>
        <x14:dataValidation type="list" allowBlank="1" showInputMessage="1" showErrorMessage="1" xr:uid="{00000000-0002-0000-1D00-000002000000}">
          <x14:formula1>
            <xm:f>Zdarzenia!#REF!</xm:f>
          </x14:formula1>
          <xm:sqref>D24:D31 D34:D35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158"/>
  <dimension ref="A1:I70"/>
  <sheetViews>
    <sheetView topLeftCell="B45" zoomScaleNormal="100" zoomScaleSheetLayoutView="160" workbookViewId="0">
      <selection activeCell="B62" sqref="B62:F7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390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389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45071</v>
      </c>
      <c r="D8" s="32" t="s">
        <v>6</v>
      </c>
      <c r="E8" s="33"/>
      <c r="F8" s="34"/>
    </row>
    <row r="9" spans="1:9" x14ac:dyDescent="0.25">
      <c r="A9" s="4"/>
      <c r="B9" s="4"/>
      <c r="C9" s="46">
        <v>45091</v>
      </c>
      <c r="D9" s="36"/>
      <c r="E9" s="37">
        <v>13</v>
      </c>
      <c r="F9" s="38"/>
    </row>
    <row r="10" spans="1:9" x14ac:dyDescent="0.25">
      <c r="A10" s="4"/>
      <c r="B10" s="4"/>
      <c r="C10" s="35">
        <v>45111</v>
      </c>
      <c r="D10" s="39"/>
      <c r="E10" s="38"/>
      <c r="F10" s="37">
        <v>14</v>
      </c>
    </row>
    <row r="11" spans="1:9" x14ac:dyDescent="0.25">
      <c r="A11" s="4"/>
      <c r="B11" s="4"/>
      <c r="C11" s="35">
        <v>45125</v>
      </c>
      <c r="D11" s="40"/>
      <c r="E11" s="37">
        <v>10</v>
      </c>
      <c r="F11" s="38"/>
    </row>
    <row r="12" spans="1:9" x14ac:dyDescent="0.25">
      <c r="A12" s="129"/>
      <c r="B12" s="4"/>
      <c r="C12" s="35">
        <v>45159</v>
      </c>
      <c r="D12" s="40"/>
      <c r="E12" s="38"/>
      <c r="F12" s="37">
        <v>23</v>
      </c>
    </row>
    <row r="13" spans="1:9" x14ac:dyDescent="0.25">
      <c r="A13" s="4"/>
      <c r="B13" s="4"/>
      <c r="C13" s="35">
        <v>45173</v>
      </c>
      <c r="D13" s="40"/>
      <c r="E13" s="37">
        <v>10</v>
      </c>
      <c r="F13" s="38"/>
    </row>
    <row r="14" spans="1:9" x14ac:dyDescent="0.25">
      <c r="A14" s="129"/>
      <c r="B14" s="4"/>
      <c r="C14" s="41">
        <v>45203</v>
      </c>
      <c r="D14" s="40"/>
      <c r="E14" s="38"/>
      <c r="F14" s="38">
        <v>22</v>
      </c>
      <c r="I14" s="130"/>
    </row>
    <row r="15" spans="1:9" x14ac:dyDescent="0.25">
      <c r="A15" s="129"/>
      <c r="B15" s="4"/>
      <c r="C15" s="41">
        <v>45215</v>
      </c>
      <c r="D15" s="40"/>
      <c r="E15" s="38">
        <v>8</v>
      </c>
      <c r="F15" s="38"/>
    </row>
    <row r="16" spans="1:9" x14ac:dyDescent="0.25">
      <c r="A16" s="129"/>
      <c r="B16" s="4"/>
      <c r="C16" s="41">
        <v>45229</v>
      </c>
      <c r="D16" s="40"/>
      <c r="E16" s="38"/>
      <c r="F16" s="38">
        <v>10</v>
      </c>
    </row>
    <row r="17" spans="1:6" x14ac:dyDescent="0.25">
      <c r="A17" s="129"/>
      <c r="B17" s="4"/>
      <c r="C17" s="41">
        <v>45240</v>
      </c>
      <c r="D17" s="40"/>
      <c r="E17" s="38">
        <v>8</v>
      </c>
      <c r="F17" s="38"/>
    </row>
    <row r="18" spans="1:6" x14ac:dyDescent="0.25">
      <c r="A18" s="129"/>
      <c r="B18" s="4"/>
      <c r="C18" s="41">
        <v>45251</v>
      </c>
      <c r="D18" s="40"/>
      <c r="E18" s="38"/>
      <c r="F18" s="38">
        <v>7</v>
      </c>
    </row>
    <row r="19" spans="1:6" x14ac:dyDescent="0.25">
      <c r="A19" s="129"/>
      <c r="B19" s="4"/>
      <c r="C19" s="41">
        <v>45257</v>
      </c>
      <c r="D19" s="40"/>
      <c r="E19" s="38">
        <v>4</v>
      </c>
      <c r="F19" s="38"/>
    </row>
    <row r="20" spans="1:6" x14ac:dyDescent="0.25">
      <c r="A20" s="129"/>
      <c r="B20" s="4"/>
      <c r="C20" s="41">
        <v>45278</v>
      </c>
      <c r="D20" s="40"/>
      <c r="E20" s="38"/>
      <c r="F20" s="38">
        <v>15</v>
      </c>
    </row>
    <row r="21" spans="1:6" x14ac:dyDescent="0.25">
      <c r="A21" s="129"/>
      <c r="B21" s="4"/>
      <c r="C21" s="41">
        <v>45282</v>
      </c>
      <c r="D21" s="40"/>
      <c r="E21" s="38">
        <v>4</v>
      </c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57</v>
      </c>
      <c r="F27" s="9">
        <f>SUM(F8:F26)</f>
        <v>91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26.25" x14ac:dyDescent="0.4">
      <c r="A30" s="127" t="s">
        <v>23</v>
      </c>
      <c r="C30" s="2" t="str">
        <f>$C$2</f>
        <v>Neptis SA</v>
      </c>
    </row>
    <row r="31" spans="1:6" x14ac:dyDescent="0.25">
      <c r="B31" s="124" t="s">
        <v>109</v>
      </c>
      <c r="C31" s="13" t="s">
        <v>22</v>
      </c>
    </row>
    <row r="32" spans="1:6" ht="15.75" thickBot="1" x14ac:dyDescent="0.3"/>
    <row r="33" spans="2:6" ht="30" x14ac:dyDescent="0.25">
      <c r="C33" s="319" t="s">
        <v>2</v>
      </c>
      <c r="D33" s="29"/>
      <c r="E33" s="29" t="s">
        <v>3</v>
      </c>
      <c r="F33" s="29" t="s">
        <v>4</v>
      </c>
    </row>
    <row r="34" spans="2:6" ht="15.75" thickBot="1" x14ac:dyDescent="0.3">
      <c r="C34" s="320"/>
      <c r="D34" s="30"/>
      <c r="E34" s="321" t="s">
        <v>9</v>
      </c>
      <c r="F34" s="321"/>
    </row>
    <row r="35" spans="2:6" x14ac:dyDescent="0.25">
      <c r="C35" s="31">
        <v>45376</v>
      </c>
      <c r="D35" s="32" t="s">
        <v>6</v>
      </c>
      <c r="E35" s="33"/>
      <c r="F35" s="34"/>
    </row>
    <row r="36" spans="2:6" x14ac:dyDescent="0.25">
      <c r="C36" s="47">
        <v>45379</v>
      </c>
      <c r="D36" s="25"/>
      <c r="E36" s="26">
        <v>3</v>
      </c>
      <c r="F36" s="48"/>
    </row>
    <row r="37" spans="2:6" x14ac:dyDescent="0.25">
      <c r="C37" s="47">
        <v>45386</v>
      </c>
      <c r="D37" s="25"/>
      <c r="E37" s="26"/>
      <c r="F37" s="58">
        <v>4</v>
      </c>
    </row>
    <row r="38" spans="2:6" x14ac:dyDescent="0.25">
      <c r="C38" s="83">
        <v>45391</v>
      </c>
      <c r="D38" s="84" t="s">
        <v>20</v>
      </c>
      <c r="E38" s="164">
        <v>3</v>
      </c>
      <c r="F38" s="164"/>
    </row>
    <row r="39" spans="2:6" x14ac:dyDescent="0.25">
      <c r="C39" s="9" t="s">
        <v>8</v>
      </c>
      <c r="D39" s="9"/>
      <c r="E39" s="62">
        <f>SUM(E35:E38)</f>
        <v>6</v>
      </c>
      <c r="F39" s="62">
        <f>SUM(F35:F38)</f>
        <v>4</v>
      </c>
    </row>
    <row r="41" spans="2:6" ht="21" x14ac:dyDescent="0.35">
      <c r="C41" s="2" t="str">
        <f>$C$2</f>
        <v>Neptis SA</v>
      </c>
    </row>
    <row r="42" spans="2:6" x14ac:dyDescent="0.25">
      <c r="B42" s="124" t="s">
        <v>109</v>
      </c>
      <c r="C42" s="13" t="s">
        <v>27</v>
      </c>
    </row>
    <row r="43" spans="2:6" ht="15.75" thickBot="1" x14ac:dyDescent="0.3"/>
    <row r="44" spans="2:6" ht="30" x14ac:dyDescent="0.25">
      <c r="C44" s="319" t="s">
        <v>2</v>
      </c>
      <c r="D44" s="29"/>
      <c r="E44" s="29" t="s">
        <v>3</v>
      </c>
      <c r="F44" s="29" t="s">
        <v>4</v>
      </c>
    </row>
    <row r="45" spans="2:6" ht="15.75" thickBot="1" x14ac:dyDescent="0.3">
      <c r="C45" s="320"/>
      <c r="D45" s="30"/>
      <c r="E45" s="321" t="s">
        <v>9</v>
      </c>
      <c r="F45" s="321"/>
    </row>
    <row r="46" spans="2:6" x14ac:dyDescent="0.25">
      <c r="C46" s="31">
        <v>45429</v>
      </c>
      <c r="D46" s="32" t="s">
        <v>6</v>
      </c>
      <c r="E46" s="33"/>
      <c r="F46" s="34"/>
    </row>
    <row r="47" spans="2:6" x14ac:dyDescent="0.25">
      <c r="C47" s="47">
        <v>45433</v>
      </c>
      <c r="D47" s="25"/>
      <c r="E47" s="26">
        <v>2</v>
      </c>
      <c r="F47" s="48"/>
    </row>
    <row r="48" spans="2:6" x14ac:dyDescent="0.25">
      <c r="C48" s="47">
        <v>45439</v>
      </c>
      <c r="D48" s="25"/>
      <c r="E48" s="26"/>
      <c r="F48" s="58">
        <v>4</v>
      </c>
    </row>
    <row r="49" spans="2:6" x14ac:dyDescent="0.25">
      <c r="C49" s="83">
        <v>45441</v>
      </c>
      <c r="D49" s="84" t="s">
        <v>20</v>
      </c>
      <c r="E49" s="164">
        <v>2</v>
      </c>
      <c r="F49" s="164"/>
    </row>
    <row r="50" spans="2:6" x14ac:dyDescent="0.25">
      <c r="C50" s="9" t="s">
        <v>8</v>
      </c>
      <c r="D50" s="9"/>
      <c r="E50" s="62">
        <f>SUM(E46:E49)</f>
        <v>4</v>
      </c>
      <c r="F50" s="62">
        <f>SUM(F46:F49)</f>
        <v>4</v>
      </c>
    </row>
    <row r="53" spans="2:6" ht="21" x14ac:dyDescent="0.35">
      <c r="C53" s="2" t="str">
        <f>$C$2</f>
        <v>Neptis SA</v>
      </c>
    </row>
    <row r="54" spans="2:6" x14ac:dyDescent="0.25">
      <c r="B54" s="124" t="s">
        <v>109</v>
      </c>
      <c r="C54" s="13" t="s">
        <v>28</v>
      </c>
    </row>
    <row r="55" spans="2:6" ht="15.75" thickBot="1" x14ac:dyDescent="0.3"/>
    <row r="56" spans="2:6" ht="30" x14ac:dyDescent="0.25">
      <c r="C56" s="319" t="s">
        <v>2</v>
      </c>
      <c r="D56" s="29"/>
      <c r="E56" s="29" t="s">
        <v>3</v>
      </c>
      <c r="F56" s="29" t="s">
        <v>4</v>
      </c>
    </row>
    <row r="57" spans="2:6" ht="15.75" thickBot="1" x14ac:dyDescent="0.3">
      <c r="C57" s="320"/>
      <c r="D57" s="30"/>
      <c r="E57" s="321" t="s">
        <v>9</v>
      </c>
      <c r="F57" s="321"/>
    </row>
    <row r="58" spans="2:6" x14ac:dyDescent="0.25">
      <c r="C58" s="31">
        <v>45526</v>
      </c>
      <c r="D58" s="32" t="s">
        <v>6</v>
      </c>
      <c r="E58" s="33"/>
      <c r="F58" s="34"/>
    </row>
    <row r="59" spans="2:6" x14ac:dyDescent="0.25">
      <c r="C59" s="47">
        <v>45533</v>
      </c>
      <c r="D59" s="25" t="s">
        <v>20</v>
      </c>
      <c r="E59" s="26">
        <v>5</v>
      </c>
      <c r="F59" s="48"/>
    </row>
    <row r="60" spans="2:6" x14ac:dyDescent="0.25">
      <c r="C60" s="9" t="s">
        <v>8</v>
      </c>
      <c r="D60" s="9"/>
      <c r="E60" s="62">
        <f>SUM(E58:E59)</f>
        <v>5</v>
      </c>
      <c r="F60" s="62">
        <f>SUM(F58:F59)</f>
        <v>0</v>
      </c>
    </row>
    <row r="62" spans="2:6" ht="21" x14ac:dyDescent="0.35">
      <c r="C62" s="2" t="str">
        <f>$C$2</f>
        <v>Neptis SA</v>
      </c>
    </row>
    <row r="63" spans="2:6" x14ac:dyDescent="0.25">
      <c r="B63" s="124" t="s">
        <v>109</v>
      </c>
      <c r="C63" s="13" t="s">
        <v>29</v>
      </c>
    </row>
    <row r="64" spans="2:6" ht="15.75" thickBot="1" x14ac:dyDescent="0.3"/>
    <row r="65" spans="3:6" ht="30" x14ac:dyDescent="0.25">
      <c r="C65" s="319" t="s">
        <v>2</v>
      </c>
      <c r="D65" s="29"/>
      <c r="E65" s="29" t="s">
        <v>3</v>
      </c>
      <c r="F65" s="29" t="s">
        <v>4</v>
      </c>
    </row>
    <row r="66" spans="3:6" ht="15.75" thickBot="1" x14ac:dyDescent="0.3">
      <c r="C66" s="320"/>
      <c r="D66" s="30"/>
      <c r="E66" s="321" t="s">
        <v>9</v>
      </c>
      <c r="F66" s="321"/>
    </row>
    <row r="67" spans="3:6" x14ac:dyDescent="0.25">
      <c r="C67" s="31">
        <v>45614</v>
      </c>
      <c r="D67" s="32" t="s">
        <v>6</v>
      </c>
      <c r="E67" s="33"/>
      <c r="F67" s="34"/>
    </row>
    <row r="68" spans="3:6" x14ac:dyDescent="0.25">
      <c r="C68" s="47">
        <v>45616</v>
      </c>
      <c r="D68" s="25"/>
      <c r="E68" s="26"/>
      <c r="F68" s="58">
        <v>2</v>
      </c>
    </row>
    <row r="69" spans="3:6" x14ac:dyDescent="0.25">
      <c r="C69" s="47">
        <v>45617</v>
      </c>
      <c r="D69" s="25" t="s">
        <v>20</v>
      </c>
      <c r="E69" s="26">
        <v>1</v>
      </c>
      <c r="F69" s="48"/>
    </row>
    <row r="70" spans="3:6" x14ac:dyDescent="0.25">
      <c r="C70" s="9" t="s">
        <v>8</v>
      </c>
      <c r="D70" s="9"/>
      <c r="E70" s="62">
        <f>SUM(E67:E69)</f>
        <v>1</v>
      </c>
      <c r="F70" s="62">
        <f>SUM(F67:F69)</f>
        <v>2</v>
      </c>
    </row>
  </sheetData>
  <mergeCells count="10">
    <mergeCell ref="C65:C66"/>
    <mergeCell ref="E66:F66"/>
    <mergeCell ref="C56:C57"/>
    <mergeCell ref="E57:F57"/>
    <mergeCell ref="C6:C7"/>
    <mergeCell ref="E7:F7"/>
    <mergeCell ref="C33:C34"/>
    <mergeCell ref="E34:F34"/>
    <mergeCell ref="C44:C45"/>
    <mergeCell ref="E45:F45"/>
  </mergeCells>
  <conditionalFormatting sqref="D1">
    <cfRule type="top10" dxfId="608" priority="7" rank="1"/>
  </conditionalFormatting>
  <conditionalFormatting sqref="C71:C1048576 C61 C40 C1:C29 C51:C52">
    <cfRule type="top10" dxfId="607" priority="237" rank="1"/>
  </conditionalFormatting>
  <conditionalFormatting sqref="C30:C39">
    <cfRule type="top10" dxfId="606" priority="5" rank="1"/>
  </conditionalFormatting>
  <conditionalFormatting sqref="C41:C50">
    <cfRule type="top10" dxfId="605" priority="3" rank="1"/>
  </conditionalFormatting>
  <conditionalFormatting sqref="C53:C60">
    <cfRule type="top10" dxfId="604" priority="269" rank="1"/>
  </conditionalFormatting>
  <conditionalFormatting sqref="C62:C70">
    <cfRule type="top10" dxfId="603" priority="1" rank="1"/>
  </conditionalFormatting>
  <hyperlinks>
    <hyperlink ref="A1" location="'Spis treści'!A1" display="Spis treści" xr:uid="{00000000-0004-0000-1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1E00-000000000000}">
          <x14:formula1>
            <xm:f>'C:\Users\fidop\Documents\[NIEPUBLIKOWANE Statystyka Wewnętrzna.xlsm]Zdarzenia'!#REF!</xm:f>
          </x14:formula1>
          <xm:sqref>E28:F28 D2:D29 D40 D51:D52 D61 D71:D1048576</xm:sqref>
        </x14:dataValidation>
        <x14:dataValidation type="list" allowBlank="1" showInputMessage="1" showErrorMessage="1" xr:uid="{00000000-0002-0000-1E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E00-000002000000}">
          <x14:formula1>
            <xm:f>Zdarzenia!$A$13:$A$17</xm:f>
          </x14:formula1>
          <xm:sqref>B31 B42 B54 B63</xm:sqref>
        </x14:dataValidation>
        <x14:dataValidation type="list" allowBlank="1" showInputMessage="1" showErrorMessage="1" xr:uid="{00000000-0002-0000-1E00-000003000000}">
          <x14:formula1>
            <xm:f>Zdarzenia!$A$2:$A$7</xm:f>
          </x14:formula1>
          <xm:sqref>D30:D39 D41:D50 D53:D60 D62:D70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149"/>
  <dimension ref="A1:I34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387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388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45131</v>
      </c>
      <c r="D8" s="32" t="s">
        <v>6</v>
      </c>
      <c r="E8" s="33"/>
      <c r="F8" s="34"/>
    </row>
    <row r="9" spans="1:9" x14ac:dyDescent="0.25">
      <c r="A9" s="4"/>
      <c r="B9" s="4"/>
      <c r="C9" s="46">
        <v>45159</v>
      </c>
      <c r="D9" s="36"/>
      <c r="E9" s="37">
        <v>19</v>
      </c>
      <c r="F9" s="38"/>
    </row>
    <row r="10" spans="1:9" x14ac:dyDescent="0.25">
      <c r="A10" s="4"/>
      <c r="B10" s="4"/>
      <c r="C10" s="35">
        <v>45191</v>
      </c>
      <c r="D10" s="39"/>
      <c r="E10" s="38"/>
      <c r="F10" s="37">
        <v>24</v>
      </c>
    </row>
    <row r="11" spans="1:9" x14ac:dyDescent="0.25">
      <c r="A11" s="4"/>
      <c r="B11" s="4"/>
      <c r="C11" s="35">
        <v>45204</v>
      </c>
      <c r="D11" s="40"/>
      <c r="E11" s="37">
        <v>9</v>
      </c>
      <c r="F11" s="38"/>
    </row>
    <row r="12" spans="1:9" x14ac:dyDescent="0.25">
      <c r="A12" s="129"/>
      <c r="B12" s="4"/>
      <c r="C12" s="46">
        <v>45218</v>
      </c>
      <c r="D12" s="40"/>
      <c r="E12" s="38"/>
      <c r="F12" s="37">
        <v>10</v>
      </c>
    </row>
    <row r="13" spans="1:9" x14ac:dyDescent="0.25">
      <c r="A13" s="4"/>
      <c r="B13" s="4"/>
      <c r="C13" s="35">
        <v>45229</v>
      </c>
      <c r="D13" s="40"/>
      <c r="E13" s="37">
        <v>7</v>
      </c>
      <c r="F13" s="38"/>
    </row>
    <row r="14" spans="1:9" x14ac:dyDescent="0.25">
      <c r="A14" s="129"/>
      <c r="B14" s="4"/>
      <c r="C14" s="41">
        <v>45244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45252</v>
      </c>
      <c r="D15" s="40"/>
      <c r="E15" s="38">
        <v>6</v>
      </c>
      <c r="F15" s="38"/>
    </row>
    <row r="16" spans="1:9" x14ac:dyDescent="0.25">
      <c r="A16" s="129"/>
      <c r="B16" s="4"/>
      <c r="C16" s="41">
        <v>45266</v>
      </c>
      <c r="D16" s="40"/>
      <c r="E16" s="38"/>
      <c r="F16" s="38">
        <v>10</v>
      </c>
    </row>
    <row r="17" spans="1:6" x14ac:dyDescent="0.25">
      <c r="A17" s="129"/>
      <c r="B17" s="4"/>
      <c r="C17" s="41">
        <v>45271</v>
      </c>
      <c r="D17" s="40"/>
      <c r="E17" s="38">
        <v>3</v>
      </c>
      <c r="F17" s="38"/>
    </row>
    <row r="18" spans="1:6" x14ac:dyDescent="0.25">
      <c r="A18" s="129"/>
      <c r="B18" s="4"/>
      <c r="C18" s="41">
        <v>45274</v>
      </c>
      <c r="D18" s="40"/>
      <c r="E18" s="38"/>
      <c r="F18" s="38">
        <v>3</v>
      </c>
    </row>
    <row r="19" spans="1:6" x14ac:dyDescent="0.25">
      <c r="A19" s="129"/>
      <c r="B19" s="4"/>
      <c r="C19" s="41">
        <v>45280</v>
      </c>
      <c r="D19" s="40" t="s">
        <v>20</v>
      </c>
      <c r="E19" s="38">
        <v>4</v>
      </c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48</v>
      </c>
      <c r="F22" s="9">
        <f>SUM(F8:F21)</f>
        <v>57</v>
      </c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Render Cube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>
      <c r="A27" s="1" t="s">
        <v>397</v>
      </c>
    </row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45336</v>
      </c>
      <c r="D30" s="32" t="s">
        <v>6</v>
      </c>
      <c r="E30" s="33"/>
      <c r="F30" s="34"/>
    </row>
    <row r="31" spans="1:6" x14ac:dyDescent="0.25">
      <c r="C31" s="119">
        <v>45337</v>
      </c>
      <c r="D31" s="40" t="s">
        <v>88</v>
      </c>
      <c r="E31" s="69"/>
      <c r="F31" s="153">
        <v>1</v>
      </c>
    </row>
    <row r="32" spans="1:6" x14ac:dyDescent="0.25">
      <c r="C32" s="35">
        <v>45341</v>
      </c>
      <c r="D32" s="40" t="s">
        <v>20</v>
      </c>
      <c r="E32" s="37">
        <v>2</v>
      </c>
      <c r="F32" s="38"/>
    </row>
    <row r="33" spans="3:6" x14ac:dyDescent="0.25">
      <c r="C33" s="35"/>
      <c r="D33" s="40"/>
      <c r="E33" s="37"/>
      <c r="F33" s="38"/>
    </row>
    <row r="34" spans="3:6" x14ac:dyDescent="0.25">
      <c r="C34" s="9" t="s">
        <v>8</v>
      </c>
      <c r="D34" s="9"/>
      <c r="E34" s="62">
        <f>SUM(E30:E33)</f>
        <v>2</v>
      </c>
      <c r="F34" s="62">
        <f>SUM(F30:F33)</f>
        <v>1</v>
      </c>
    </row>
  </sheetData>
  <mergeCells count="4">
    <mergeCell ref="C6:C7"/>
    <mergeCell ref="E7:F7"/>
    <mergeCell ref="C28:C29"/>
    <mergeCell ref="E29:F29"/>
  </mergeCells>
  <conditionalFormatting sqref="C1:C24 C35:C1048576">
    <cfRule type="top10" dxfId="602" priority="3" rank="1"/>
  </conditionalFormatting>
  <conditionalFormatting sqref="D1">
    <cfRule type="top10" dxfId="601" priority="2" rank="1"/>
  </conditionalFormatting>
  <conditionalFormatting sqref="C25:C34">
    <cfRule type="top10" dxfId="600" priority="1" rank="1"/>
  </conditionalFormatting>
  <hyperlinks>
    <hyperlink ref="A1" location="'Spis treści'!A1" display="Spis treści" xr:uid="{00000000-0004-0000-1F00-000000000000}"/>
    <hyperlink ref="B1" location="'Spis treści'!A1" display="Spis treści" xr:uid="{00000000-0004-0000-1F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F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1F00-000001000000}">
          <x14:formula1>
            <xm:f>'C:\Users\fidop\Documents\[NIEPUBLIKOWANE Statystyka Wewnętrzna.xlsm]Zdarzenia'!#REF!</xm:f>
          </x14:formula1>
          <xm:sqref>D2:D24 D35:D1048576 B26 D31:D33</xm:sqref>
        </x14:dataValidation>
        <x14:dataValidation type="list" allowBlank="1" showInputMessage="1" showErrorMessage="1" xr:uid="{00000000-0002-0000-1F00-000002000000}">
          <x14:formula1>
            <xm:f>Zdarzenia!#REF!</xm:f>
          </x14:formula1>
          <xm:sqref>D25:D30 D34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92"/>
  <dimension ref="A1:I30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386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385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45183</v>
      </c>
      <c r="D8" s="32" t="s">
        <v>6</v>
      </c>
      <c r="E8" s="33"/>
      <c r="F8" s="34"/>
    </row>
    <row r="9" spans="1:9" x14ac:dyDescent="0.25">
      <c r="A9" s="4"/>
      <c r="B9" s="4"/>
      <c r="C9" s="46">
        <v>45197</v>
      </c>
      <c r="D9" s="36"/>
      <c r="E9" s="37">
        <v>10</v>
      </c>
      <c r="F9" s="38"/>
    </row>
    <row r="10" spans="1:9" x14ac:dyDescent="0.25">
      <c r="A10" s="4"/>
      <c r="B10" s="4"/>
      <c r="C10" s="35">
        <v>45205</v>
      </c>
      <c r="D10" s="39"/>
      <c r="E10" s="38"/>
      <c r="F10" s="37">
        <v>6</v>
      </c>
    </row>
    <row r="11" spans="1:9" x14ac:dyDescent="0.25">
      <c r="A11" s="4"/>
      <c r="B11" s="4"/>
      <c r="C11" s="35">
        <v>45219</v>
      </c>
      <c r="D11" s="40"/>
      <c r="E11" s="37">
        <v>10</v>
      </c>
      <c r="F11" s="38"/>
    </row>
    <row r="12" spans="1:9" x14ac:dyDescent="0.25">
      <c r="A12" s="129"/>
      <c r="B12" s="4"/>
      <c r="C12" s="35">
        <v>45233</v>
      </c>
      <c r="D12" s="40"/>
      <c r="E12" s="38"/>
      <c r="F12" s="37">
        <v>9</v>
      </c>
    </row>
    <row r="13" spans="1:9" x14ac:dyDescent="0.25">
      <c r="A13" s="4"/>
      <c r="B13" s="4"/>
      <c r="C13" s="35">
        <v>45244</v>
      </c>
      <c r="D13" s="40"/>
      <c r="E13" s="37">
        <v>7</v>
      </c>
      <c r="F13" s="38"/>
    </row>
    <row r="14" spans="1:9" x14ac:dyDescent="0.25">
      <c r="A14" s="129"/>
      <c r="B14" s="4"/>
      <c r="C14" s="41">
        <v>45254</v>
      </c>
      <c r="D14" s="40"/>
      <c r="E14" s="38"/>
      <c r="F14" s="38">
        <v>8</v>
      </c>
      <c r="I14" s="130"/>
    </row>
    <row r="15" spans="1:9" x14ac:dyDescent="0.25">
      <c r="A15" s="129"/>
      <c r="B15" s="4"/>
      <c r="C15" s="41">
        <v>45260</v>
      </c>
      <c r="D15" s="40"/>
      <c r="E15" s="38">
        <v>4</v>
      </c>
      <c r="F15" s="38"/>
    </row>
    <row r="16" spans="1:9" x14ac:dyDescent="0.25">
      <c r="A16" s="129"/>
      <c r="B16" s="4"/>
      <c r="C16" s="41">
        <v>45266</v>
      </c>
      <c r="D16" s="40"/>
      <c r="E16" s="38"/>
      <c r="F16" s="38">
        <v>4</v>
      </c>
    </row>
    <row r="17" spans="1:6" x14ac:dyDescent="0.25">
      <c r="A17" s="129"/>
      <c r="B17" s="4"/>
      <c r="C17" s="41">
        <v>45267</v>
      </c>
      <c r="D17" s="40"/>
      <c r="E17" s="38">
        <v>1</v>
      </c>
      <c r="F17" s="38"/>
    </row>
    <row r="18" spans="1:6" x14ac:dyDescent="0.25">
      <c r="A18" s="129"/>
      <c r="B18" s="4"/>
      <c r="C18" s="41">
        <v>45268</v>
      </c>
      <c r="D18" s="40"/>
      <c r="E18" s="38"/>
      <c r="F18" s="38">
        <v>1</v>
      </c>
    </row>
    <row r="19" spans="1:6" x14ac:dyDescent="0.25">
      <c r="A19" s="129"/>
      <c r="B19" s="4"/>
      <c r="C19" s="41">
        <v>45271</v>
      </c>
      <c r="D19" s="40"/>
      <c r="E19" s="38"/>
      <c r="F19" s="38">
        <v>1</v>
      </c>
    </row>
    <row r="20" spans="1:6" x14ac:dyDescent="0.25">
      <c r="A20" s="129"/>
      <c r="B20" s="4"/>
      <c r="C20" s="41">
        <v>45271</v>
      </c>
      <c r="D20" s="40"/>
      <c r="E20" s="38">
        <v>0</v>
      </c>
      <c r="F20" s="38"/>
    </row>
    <row r="21" spans="1:6" x14ac:dyDescent="0.25">
      <c r="A21" s="129"/>
      <c r="B21" s="4"/>
      <c r="C21" s="41">
        <v>45272</v>
      </c>
      <c r="D21" s="40"/>
      <c r="E21" s="38"/>
      <c r="F21" s="38">
        <v>1</v>
      </c>
    </row>
    <row r="22" spans="1:6" x14ac:dyDescent="0.25">
      <c r="A22" s="129"/>
      <c r="B22" s="4"/>
      <c r="C22" s="41">
        <v>45272</v>
      </c>
      <c r="D22" s="40" t="s">
        <v>20</v>
      </c>
      <c r="E22" s="38">
        <v>0</v>
      </c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32</v>
      </c>
      <c r="F27" s="9">
        <f>SUM(F8:F26)</f>
        <v>30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599" priority="2" rank="1"/>
  </conditionalFormatting>
  <conditionalFormatting sqref="D1">
    <cfRule type="top10" dxfId="598" priority="1" rank="1"/>
  </conditionalFormatting>
  <hyperlinks>
    <hyperlink ref="A1" location="'Spis treści'!A1" display="Spis treści" xr:uid="{00000000-0004-0000-2000-000000000000}"/>
    <hyperlink ref="B1" location="'Spis treści'!A1" display="Spis treści" xr:uid="{00000000-0004-0000-20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0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20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157"/>
  <dimension ref="A1:I30"/>
  <sheetViews>
    <sheetView topLeftCell="B1" zoomScaleNormal="100" zoomScaleSheetLayoutView="160" workbookViewId="0">
      <selection activeCell="G29" sqref="G29"/>
    </sheetView>
  </sheetViews>
  <sheetFormatPr defaultColWidth="9.42578125" defaultRowHeight="15" x14ac:dyDescent="0.25"/>
  <cols>
    <col min="1" max="1" width="26.42578125" style="217" customWidth="1"/>
    <col min="2" max="2" width="31.5703125" style="217" customWidth="1"/>
    <col min="3" max="3" width="20.5703125" style="217" customWidth="1"/>
    <col min="4" max="4" width="17.5703125" style="217" customWidth="1"/>
    <col min="5" max="6" width="17.42578125" style="217" customWidth="1"/>
    <col min="7" max="16384" width="9.42578125" style="217"/>
  </cols>
  <sheetData>
    <row r="1" spans="1:9" ht="39" customHeight="1" x14ac:dyDescent="0.25">
      <c r="A1" s="205" t="s">
        <v>111</v>
      </c>
      <c r="B1" s="247"/>
      <c r="G1" s="246"/>
    </row>
    <row r="2" spans="1:9" ht="21" x14ac:dyDescent="0.35">
      <c r="C2" s="245" t="s">
        <v>145</v>
      </c>
      <c r="D2" s="245"/>
      <c r="F2" s="244"/>
    </row>
    <row r="3" spans="1:9" ht="26.25" x14ac:dyDescent="0.4">
      <c r="A3" s="243" t="s">
        <v>24</v>
      </c>
      <c r="B3" s="242" t="s">
        <v>109</v>
      </c>
      <c r="C3" s="226" t="s">
        <v>34</v>
      </c>
      <c r="D3" s="218"/>
    </row>
    <row r="4" spans="1:9" x14ac:dyDescent="0.25">
      <c r="A4" s="218"/>
      <c r="B4" s="218"/>
      <c r="C4" s="218"/>
      <c r="D4" s="218"/>
    </row>
    <row r="5" spans="1:9" ht="15.75" thickBot="1" x14ac:dyDescent="0.3">
      <c r="A5" s="218" t="s">
        <v>382</v>
      </c>
      <c r="B5" s="218"/>
      <c r="C5" s="218"/>
      <c r="D5" s="218"/>
      <c r="E5" s="218"/>
      <c r="F5" s="218"/>
    </row>
    <row r="6" spans="1:9" ht="35.25" customHeight="1" x14ac:dyDescent="0.25">
      <c r="A6" s="218"/>
      <c r="B6" s="241"/>
      <c r="C6" s="322" t="s">
        <v>2</v>
      </c>
      <c r="D6" s="240"/>
      <c r="E6" s="240" t="s">
        <v>3</v>
      </c>
      <c r="F6" s="240" t="s">
        <v>4</v>
      </c>
    </row>
    <row r="7" spans="1:9" ht="15.75" thickBot="1" x14ac:dyDescent="0.3">
      <c r="A7" s="218"/>
      <c r="B7" s="218"/>
      <c r="C7" s="323"/>
      <c r="D7" s="239"/>
      <c r="E7" s="324" t="s">
        <v>9</v>
      </c>
      <c r="F7" s="324"/>
    </row>
    <row r="8" spans="1:9" x14ac:dyDescent="0.25">
      <c r="A8" s="218"/>
      <c r="B8" s="218"/>
      <c r="C8" s="238">
        <v>45187</v>
      </c>
      <c r="D8" s="237" t="s">
        <v>6</v>
      </c>
      <c r="E8" s="236"/>
      <c r="F8" s="235"/>
    </row>
    <row r="9" spans="1:9" x14ac:dyDescent="0.25">
      <c r="A9" s="218"/>
      <c r="B9" s="218"/>
      <c r="C9" s="233">
        <v>45198</v>
      </c>
      <c r="D9" s="234"/>
      <c r="E9" s="232">
        <v>9</v>
      </c>
      <c r="F9" s="227"/>
    </row>
    <row r="10" spans="1:9" x14ac:dyDescent="0.25">
      <c r="A10" s="218"/>
      <c r="B10" s="218"/>
      <c r="C10" s="233">
        <v>45209</v>
      </c>
      <c r="D10" s="228"/>
      <c r="E10" s="227"/>
      <c r="F10" s="232">
        <v>7</v>
      </c>
    </row>
    <row r="11" spans="1:9" x14ac:dyDescent="0.25">
      <c r="A11" s="218"/>
      <c r="B11" s="218"/>
      <c r="C11" s="233">
        <v>45222</v>
      </c>
      <c r="D11" s="228"/>
      <c r="E11" s="232">
        <v>9</v>
      </c>
      <c r="F11" s="227"/>
    </row>
    <row r="12" spans="1:9" x14ac:dyDescent="0.25">
      <c r="A12" s="230"/>
      <c r="B12" s="218"/>
      <c r="C12" s="233">
        <v>45236</v>
      </c>
      <c r="D12" s="228"/>
      <c r="E12" s="227"/>
      <c r="F12" s="232">
        <v>9</v>
      </c>
    </row>
    <row r="13" spans="1:9" x14ac:dyDescent="0.25">
      <c r="A13" s="218"/>
      <c r="B13" s="218"/>
      <c r="C13" s="233">
        <v>45243</v>
      </c>
      <c r="D13" s="228"/>
      <c r="E13" s="232">
        <v>5</v>
      </c>
      <c r="F13" s="227"/>
    </row>
    <row r="14" spans="1:9" x14ac:dyDescent="0.25">
      <c r="A14" s="230"/>
      <c r="B14" s="218"/>
      <c r="C14" s="229">
        <v>45251</v>
      </c>
      <c r="D14" s="228"/>
      <c r="E14" s="227"/>
      <c r="F14" s="227">
        <v>5</v>
      </c>
      <c r="I14" s="231"/>
    </row>
    <row r="15" spans="1:9" x14ac:dyDescent="0.25">
      <c r="A15" s="230"/>
      <c r="B15" s="218"/>
      <c r="C15" s="229">
        <v>45252</v>
      </c>
      <c r="D15" s="228"/>
      <c r="E15" s="227">
        <v>1</v>
      </c>
      <c r="F15" s="227"/>
    </row>
    <row r="16" spans="1:9" x14ac:dyDescent="0.25">
      <c r="A16" s="230"/>
      <c r="B16" s="218"/>
      <c r="C16" s="229">
        <v>45257</v>
      </c>
      <c r="D16" s="228"/>
      <c r="E16" s="227"/>
      <c r="F16" s="227">
        <v>3</v>
      </c>
    </row>
    <row r="17" spans="1:6" x14ac:dyDescent="0.25">
      <c r="A17" s="230"/>
      <c r="B17" s="218"/>
      <c r="C17" s="229">
        <v>45257</v>
      </c>
      <c r="D17" s="228" t="s">
        <v>20</v>
      </c>
      <c r="E17" s="227">
        <v>0</v>
      </c>
      <c r="F17" s="227"/>
    </row>
    <row r="18" spans="1:6" x14ac:dyDescent="0.25">
      <c r="A18" s="230"/>
      <c r="B18" s="218"/>
      <c r="C18" s="229"/>
      <c r="D18" s="228"/>
      <c r="E18" s="227"/>
      <c r="F18" s="227"/>
    </row>
    <row r="19" spans="1:6" x14ac:dyDescent="0.25">
      <c r="A19" s="230"/>
      <c r="B19" s="218"/>
      <c r="C19" s="229"/>
      <c r="D19" s="228"/>
      <c r="E19" s="227"/>
      <c r="F19" s="227"/>
    </row>
    <row r="20" spans="1:6" x14ac:dyDescent="0.25">
      <c r="A20" s="230"/>
      <c r="B20" s="218"/>
      <c r="C20" s="229"/>
      <c r="D20" s="228"/>
      <c r="E20" s="227"/>
      <c r="F20" s="227"/>
    </row>
    <row r="21" spans="1:6" x14ac:dyDescent="0.25">
      <c r="A21" s="230"/>
      <c r="B21" s="218"/>
      <c r="C21" s="229"/>
      <c r="D21" s="228"/>
      <c r="E21" s="227"/>
      <c r="F21" s="227"/>
    </row>
    <row r="22" spans="1:6" x14ac:dyDescent="0.25">
      <c r="A22" s="230"/>
      <c r="B22" s="218"/>
      <c r="C22" s="229"/>
      <c r="D22" s="228"/>
      <c r="E22" s="227"/>
      <c r="F22" s="227"/>
    </row>
    <row r="23" spans="1:6" x14ac:dyDescent="0.25">
      <c r="A23" s="230"/>
      <c r="B23" s="218"/>
      <c r="C23" s="229"/>
      <c r="D23" s="228"/>
      <c r="E23" s="227"/>
      <c r="F23" s="227"/>
    </row>
    <row r="24" spans="1:6" x14ac:dyDescent="0.25">
      <c r="A24" s="218"/>
      <c r="B24" s="226"/>
      <c r="C24" s="229"/>
      <c r="D24" s="228"/>
      <c r="E24" s="227"/>
      <c r="F24" s="227"/>
    </row>
    <row r="25" spans="1:6" x14ac:dyDescent="0.25">
      <c r="A25" s="218"/>
      <c r="B25" s="226"/>
      <c r="C25" s="225"/>
      <c r="D25" s="224"/>
      <c r="E25" s="223"/>
      <c r="F25" s="223"/>
    </row>
    <row r="26" spans="1:6" x14ac:dyDescent="0.25">
      <c r="A26" s="218"/>
      <c r="B26" s="218"/>
      <c r="D26" s="222"/>
    </row>
    <row r="27" spans="1:6" x14ac:dyDescent="0.25">
      <c r="A27" s="218"/>
      <c r="B27" s="218"/>
      <c r="C27" s="221" t="s">
        <v>8</v>
      </c>
      <c r="D27" s="221"/>
      <c r="E27" s="221">
        <f>SUM(E8:E26)</f>
        <v>24</v>
      </c>
      <c r="F27" s="221">
        <f>SUM(F8:F26)</f>
        <v>24</v>
      </c>
    </row>
    <row r="28" spans="1:6" x14ac:dyDescent="0.25">
      <c r="C28" s="220"/>
      <c r="D28" s="220"/>
      <c r="E28" s="220"/>
      <c r="F28" s="220"/>
    </row>
    <row r="29" spans="1:6" x14ac:dyDescent="0.25">
      <c r="A29" s="219"/>
      <c r="B29" s="219"/>
      <c r="C29" s="219"/>
      <c r="D29" s="219"/>
      <c r="E29" s="219"/>
      <c r="F29" s="219"/>
    </row>
    <row r="30" spans="1:6" ht="39" customHeight="1" x14ac:dyDescent="0.25">
      <c r="A30" s="218"/>
      <c r="B30" s="218"/>
      <c r="C30" s="218"/>
      <c r="D30" s="218"/>
      <c r="E30" s="218"/>
      <c r="F30" s="218"/>
    </row>
  </sheetData>
  <mergeCells count="2">
    <mergeCell ref="C6:C7"/>
    <mergeCell ref="E7:F7"/>
  </mergeCells>
  <conditionalFormatting sqref="C1:C1048576">
    <cfRule type="top10" dxfId="597" priority="2" rank="1"/>
  </conditionalFormatting>
  <conditionalFormatting sqref="D1">
    <cfRule type="top10" dxfId="596" priority="1" rank="1"/>
  </conditionalFormatting>
  <hyperlinks>
    <hyperlink ref="A1" location="'Spis treści'!A1" display="Spis treści" xr:uid="{00000000-0004-0000-2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1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2100-000001000000}">
          <x14:formula1>
            <xm:f>'C:\Users\fidop\Documents\[NIEPUBLIKOWANE Statystyka Wewnętrzna.xlsm]Zdarzenia'!#REF!</xm:f>
          </x14:formula1>
          <xm:sqref>E28:F28 D2:D1048576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180"/>
  <dimension ref="A1:F31"/>
  <sheetViews>
    <sheetView topLeftCell="A7" workbookViewId="0">
      <selection activeCell="D13" sqref="D13"/>
    </sheetView>
  </sheetViews>
  <sheetFormatPr defaultRowHeight="15" x14ac:dyDescent="0.25"/>
  <cols>
    <col min="1" max="1" width="18.42578125" bestFit="1" customWidth="1"/>
    <col min="2" max="2" width="11.42578125" bestFit="1" customWidth="1"/>
    <col min="3" max="3" width="43.5703125" customWidth="1"/>
    <col min="5" max="5" width="11.5703125" customWidth="1"/>
    <col min="6" max="6" width="12" customWidth="1"/>
  </cols>
  <sheetData>
    <row r="1" spans="1:6" ht="23.25" x14ac:dyDescent="0.25">
      <c r="A1" s="131" t="s">
        <v>111</v>
      </c>
      <c r="B1" s="170"/>
      <c r="C1" s="1"/>
      <c r="D1" s="1"/>
      <c r="E1" s="1"/>
      <c r="F1" s="1"/>
    </row>
    <row r="2" spans="1:6" ht="21" x14ac:dyDescent="0.35">
      <c r="A2" s="1"/>
      <c r="B2" s="1"/>
      <c r="C2" s="2" t="s">
        <v>380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379</v>
      </c>
      <c r="B5" s="4"/>
      <c r="C5" s="4"/>
      <c r="D5" s="4"/>
      <c r="E5" s="4"/>
      <c r="F5" s="4"/>
    </row>
    <row r="6" spans="1:6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45223</v>
      </c>
      <c r="D8" s="32" t="s">
        <v>6</v>
      </c>
      <c r="E8" s="33"/>
      <c r="F8" s="34"/>
    </row>
    <row r="9" spans="1:6" x14ac:dyDescent="0.25">
      <c r="A9" s="4"/>
      <c r="B9" s="4"/>
      <c r="C9" s="46">
        <v>45226</v>
      </c>
      <c r="D9" s="36"/>
      <c r="E9" s="37">
        <v>3</v>
      </c>
      <c r="F9" s="38"/>
    </row>
    <row r="10" spans="1:6" x14ac:dyDescent="0.25">
      <c r="A10" s="4"/>
      <c r="B10" s="4"/>
      <c r="C10" s="35">
        <v>45232</v>
      </c>
      <c r="D10" s="39"/>
      <c r="E10" s="38"/>
      <c r="F10" s="37">
        <v>3</v>
      </c>
    </row>
    <row r="11" spans="1:6" x14ac:dyDescent="0.25">
      <c r="A11" s="4"/>
      <c r="B11" s="4"/>
      <c r="C11" s="35">
        <v>45236</v>
      </c>
      <c r="D11" s="39"/>
      <c r="E11" s="38">
        <v>2</v>
      </c>
      <c r="F11" s="37"/>
    </row>
    <row r="12" spans="1:6" x14ac:dyDescent="0.25">
      <c r="A12" s="4"/>
      <c r="B12" s="4"/>
      <c r="C12" s="35">
        <v>45237</v>
      </c>
      <c r="D12" s="39"/>
      <c r="E12" s="38"/>
      <c r="F12" s="37">
        <v>1</v>
      </c>
    </row>
    <row r="13" spans="1:6" x14ac:dyDescent="0.25">
      <c r="A13" s="4"/>
      <c r="B13" s="4"/>
      <c r="C13" s="35">
        <v>44873</v>
      </c>
      <c r="D13" s="40" t="s">
        <v>20</v>
      </c>
      <c r="E13" s="37">
        <v>1</v>
      </c>
      <c r="F13" s="38"/>
    </row>
    <row r="14" spans="1:6" x14ac:dyDescent="0.25">
      <c r="A14" s="129"/>
      <c r="B14" s="4"/>
      <c r="C14" s="35"/>
      <c r="D14" s="40"/>
      <c r="E14" s="38"/>
      <c r="F14" s="37"/>
    </row>
    <row r="15" spans="1:6" x14ac:dyDescent="0.25">
      <c r="A15" s="4"/>
      <c r="B15" s="4"/>
      <c r="C15" s="35"/>
      <c r="D15" s="40"/>
      <c r="E15" s="37"/>
      <c r="F15" s="38"/>
    </row>
    <row r="16" spans="1:6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129"/>
      <c r="B24" s="4"/>
      <c r="C24" s="41"/>
      <c r="D24" s="40"/>
      <c r="E24" s="38"/>
      <c r="F24" s="38"/>
    </row>
    <row r="25" spans="1:6" x14ac:dyDescent="0.25">
      <c r="A25" s="129"/>
      <c r="B25" s="4"/>
      <c r="C25" s="41"/>
      <c r="D25" s="40"/>
      <c r="E25" s="38"/>
      <c r="F25" s="38"/>
    </row>
    <row r="26" spans="1:6" x14ac:dyDescent="0.25">
      <c r="A26" s="4"/>
      <c r="B26" s="13"/>
      <c r="C26" s="41"/>
      <c r="D26" s="40"/>
      <c r="E26" s="38"/>
      <c r="F26" s="38"/>
    </row>
    <row r="27" spans="1:6" x14ac:dyDescent="0.25">
      <c r="A27" s="4"/>
      <c r="B27" s="13"/>
      <c r="C27" s="24"/>
      <c r="D27" s="25"/>
      <c r="E27" s="26"/>
      <c r="F27" s="26"/>
    </row>
    <row r="28" spans="1:6" x14ac:dyDescent="0.25">
      <c r="A28" s="4"/>
      <c r="B28" s="4"/>
      <c r="C28" s="1"/>
      <c r="D28" s="6"/>
      <c r="E28" s="1"/>
      <c r="F28" s="1"/>
    </row>
    <row r="29" spans="1:6" x14ac:dyDescent="0.25">
      <c r="A29" s="4"/>
      <c r="B29" s="4"/>
      <c r="C29" s="9" t="s">
        <v>8</v>
      </c>
      <c r="D29" s="9"/>
      <c r="E29" s="9">
        <f>SUM(E8:E28)</f>
        <v>6</v>
      </c>
      <c r="F29" s="9">
        <f>SUM(F8:F28)</f>
        <v>4</v>
      </c>
    </row>
    <row r="30" spans="1:6" x14ac:dyDescent="0.25">
      <c r="A30" s="1"/>
      <c r="B30" s="1"/>
      <c r="C30" s="7"/>
      <c r="D30" s="7"/>
      <c r="E30" s="7"/>
      <c r="F30" s="7"/>
    </row>
    <row r="31" spans="1:6" x14ac:dyDescent="0.25">
      <c r="A31" s="5"/>
      <c r="B31" s="5"/>
      <c r="C31" s="5"/>
      <c r="D31" s="5"/>
      <c r="E31" s="5"/>
      <c r="F31" s="5"/>
    </row>
  </sheetData>
  <mergeCells count="2">
    <mergeCell ref="C6:C7"/>
    <mergeCell ref="E7:F7"/>
  </mergeCells>
  <conditionalFormatting sqref="D1">
    <cfRule type="top10" dxfId="595" priority="1" rank="1"/>
  </conditionalFormatting>
  <conditionalFormatting sqref="C1:C31">
    <cfRule type="top10" dxfId="594" priority="2" rank="1"/>
  </conditionalFormatting>
  <hyperlinks>
    <hyperlink ref="A1" location="'Spis treści'!A1" display="Spis treści" xr:uid="{00000000-0004-0000-22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2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2200-000001000000}">
          <x14:formula1>
            <xm:f>'C:\Users\fidop\Documents\[NIEPUBLIKOWANE Statystyka Wewnętrzna.xlsm]Zdarzenia'!#REF!</xm:f>
          </x14:formula1>
          <xm:sqref>E30:F30 D2:D31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Arkusz156"/>
  <dimension ref="A1:I30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378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377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45223</v>
      </c>
      <c r="D8" s="32" t="s">
        <v>6</v>
      </c>
      <c r="E8" s="33"/>
      <c r="F8" s="34"/>
    </row>
    <row r="9" spans="1:9" x14ac:dyDescent="0.25">
      <c r="A9" s="4"/>
      <c r="B9" s="4"/>
      <c r="C9" s="46">
        <v>45226</v>
      </c>
      <c r="D9" s="36"/>
      <c r="E9" s="37">
        <v>3</v>
      </c>
      <c r="F9" s="38"/>
    </row>
    <row r="10" spans="1:9" x14ac:dyDescent="0.25">
      <c r="A10" s="4"/>
      <c r="B10" s="4"/>
      <c r="C10" s="35">
        <v>45232</v>
      </c>
      <c r="D10" s="39"/>
      <c r="E10" s="38"/>
      <c r="F10" s="37">
        <v>3</v>
      </c>
    </row>
    <row r="11" spans="1:9" x14ac:dyDescent="0.25">
      <c r="A11" s="4"/>
      <c r="B11" s="4"/>
      <c r="C11" s="35">
        <v>44873</v>
      </c>
      <c r="D11" s="40" t="s">
        <v>20</v>
      </c>
      <c r="E11" s="37">
        <v>4</v>
      </c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7</v>
      </c>
      <c r="F27" s="9">
        <f>SUM(F8:F26)</f>
        <v>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593" priority="2" rank="1"/>
  </conditionalFormatting>
  <conditionalFormatting sqref="D1">
    <cfRule type="top10" dxfId="592" priority="1" rank="1"/>
  </conditionalFormatting>
  <hyperlinks>
    <hyperlink ref="A1" location="'Spis treści'!A1" display="Spis treści" xr:uid="{00000000-0004-0000-2300-000000000000}"/>
    <hyperlink ref="B1" location="'Spis treści'!A1" display="Spis treści" xr:uid="{00000000-0004-0000-23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3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23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Arkusz159"/>
  <dimension ref="A1:I88"/>
  <sheetViews>
    <sheetView topLeftCell="B1" zoomScaleNormal="100" zoomScaleSheetLayoutView="160" workbookViewId="0">
      <selection activeCell="H23" sqref="H2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372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373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45160</v>
      </c>
      <c r="D8" s="32" t="s">
        <v>6</v>
      </c>
      <c r="E8" s="33"/>
      <c r="F8" s="34"/>
    </row>
    <row r="9" spans="1:9" x14ac:dyDescent="0.25">
      <c r="A9" s="4"/>
      <c r="B9" s="4"/>
      <c r="C9" s="46">
        <v>45162</v>
      </c>
      <c r="D9" s="36"/>
      <c r="E9" s="37">
        <v>2</v>
      </c>
      <c r="F9" s="38"/>
    </row>
    <row r="10" spans="1:9" x14ac:dyDescent="0.25">
      <c r="A10" s="4"/>
      <c r="B10" s="4"/>
      <c r="C10" s="35">
        <v>45166</v>
      </c>
      <c r="D10" s="39"/>
      <c r="E10" s="38"/>
      <c r="F10" s="37">
        <v>2</v>
      </c>
    </row>
    <row r="11" spans="1:9" x14ac:dyDescent="0.25">
      <c r="A11" s="4"/>
      <c r="B11" s="4"/>
      <c r="C11" s="35">
        <v>45177</v>
      </c>
      <c r="D11" s="40"/>
      <c r="E11" s="37">
        <v>9</v>
      </c>
      <c r="F11" s="38"/>
    </row>
    <row r="12" spans="1:9" x14ac:dyDescent="0.25">
      <c r="A12" s="129"/>
      <c r="B12" s="4"/>
      <c r="C12" s="35">
        <v>45189</v>
      </c>
      <c r="D12" s="40"/>
      <c r="E12" s="38"/>
      <c r="F12" s="37">
        <v>8</v>
      </c>
    </row>
    <row r="13" spans="1:9" x14ac:dyDescent="0.25">
      <c r="A13" s="4"/>
      <c r="B13" s="4"/>
      <c r="C13" s="35">
        <v>45197</v>
      </c>
      <c r="D13" s="40"/>
      <c r="E13" s="37">
        <v>6</v>
      </c>
      <c r="F13" s="38"/>
    </row>
    <row r="14" spans="1:9" x14ac:dyDescent="0.25">
      <c r="A14" s="129"/>
      <c r="B14" s="4"/>
      <c r="C14" s="41">
        <v>45210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45218</v>
      </c>
      <c r="D15" s="40"/>
      <c r="E15" s="38">
        <v>6</v>
      </c>
      <c r="F15" s="38"/>
    </row>
    <row r="16" spans="1:9" x14ac:dyDescent="0.25">
      <c r="A16" s="129"/>
      <c r="B16" s="4"/>
      <c r="C16" s="41">
        <v>45222</v>
      </c>
      <c r="D16" s="40"/>
      <c r="E16" s="38"/>
      <c r="F16" s="38">
        <v>2</v>
      </c>
    </row>
    <row r="17" spans="1:6" x14ac:dyDescent="0.25">
      <c r="A17" s="129"/>
      <c r="B17" s="4"/>
      <c r="C17" s="41">
        <v>45223</v>
      </c>
      <c r="D17" s="40"/>
      <c r="E17" s="38">
        <v>1</v>
      </c>
      <c r="F17" s="38"/>
    </row>
    <row r="18" spans="1:6" x14ac:dyDescent="0.25">
      <c r="A18" s="129"/>
      <c r="B18" s="4"/>
      <c r="C18" s="41">
        <v>45229</v>
      </c>
      <c r="D18" s="40"/>
      <c r="E18" s="38"/>
      <c r="F18" s="38">
        <v>4</v>
      </c>
    </row>
    <row r="19" spans="1:6" x14ac:dyDescent="0.25">
      <c r="A19" s="129"/>
      <c r="B19" s="4"/>
      <c r="C19" s="41">
        <v>45230</v>
      </c>
      <c r="D19" s="40" t="s">
        <v>20</v>
      </c>
      <c r="E19" s="38">
        <v>1</v>
      </c>
      <c r="F19" s="38"/>
    </row>
    <row r="20" spans="1:6" x14ac:dyDescent="0.25">
      <c r="A20" s="4"/>
      <c r="B20" s="13"/>
      <c r="C20" s="41"/>
      <c r="D20" s="40"/>
      <c r="E20" s="38"/>
      <c r="F20" s="38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25</v>
      </c>
      <c r="F22" s="9">
        <f>SUM(F8:F21)</f>
        <v>25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25">
      <c r="A25" s="4"/>
      <c r="B25" s="4"/>
      <c r="C25" s="4"/>
      <c r="D25" s="4"/>
      <c r="E25" s="4"/>
      <c r="F25" s="4"/>
    </row>
    <row r="26" spans="1:6" ht="26.25" x14ac:dyDescent="0.4">
      <c r="A26" s="127" t="s">
        <v>23</v>
      </c>
      <c r="C26" s="2" t="str">
        <f>$C$2</f>
        <v>Eques Aktywnego Inwestowania FIZ 2023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5.25" customHeight="1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45250</v>
      </c>
      <c r="D31" s="32" t="s">
        <v>6</v>
      </c>
      <c r="E31" s="33"/>
      <c r="F31" s="34"/>
    </row>
    <row r="32" spans="1:6" x14ac:dyDescent="0.25">
      <c r="C32" s="35">
        <v>45251</v>
      </c>
      <c r="D32" s="36"/>
      <c r="E32" s="37"/>
      <c r="F32" s="38"/>
    </row>
    <row r="33" spans="1:6" x14ac:dyDescent="0.25">
      <c r="C33" s="41">
        <v>45254</v>
      </c>
      <c r="D33" s="39" t="s">
        <v>20</v>
      </c>
      <c r="E33" s="38">
        <v>3</v>
      </c>
      <c r="F33" s="37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SUM(E31:E34)</f>
        <v>3</v>
      </c>
      <c r="F35" s="62">
        <f>SUM(F31:F34)</f>
        <v>0</v>
      </c>
    </row>
    <row r="37" spans="1:6" ht="39" customHeight="1" x14ac:dyDescent="0.25">
      <c r="A37" s="4"/>
      <c r="B37" s="4"/>
      <c r="C37" s="4"/>
      <c r="D37" s="4"/>
      <c r="E37" s="4"/>
      <c r="F37" s="4"/>
    </row>
    <row r="38" spans="1:6" ht="26.25" x14ac:dyDescent="0.4">
      <c r="A38" s="127" t="s">
        <v>23</v>
      </c>
      <c r="C38" s="2" t="str">
        <f>$C$2</f>
        <v>Eques Aktywnego Inwestowania FIZ 2023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/>
    <row r="41" spans="1:6" ht="30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45401</v>
      </c>
      <c r="D43" s="32" t="s">
        <v>6</v>
      </c>
      <c r="E43" s="33"/>
      <c r="F43" s="34"/>
    </row>
    <row r="44" spans="1:6" x14ac:dyDescent="0.25">
      <c r="C44" s="35">
        <v>45404</v>
      </c>
      <c r="D44" s="36"/>
      <c r="E44" s="37">
        <v>1</v>
      </c>
      <c r="F44" s="38"/>
    </row>
    <row r="45" spans="1:6" x14ac:dyDescent="0.25">
      <c r="C45" s="35">
        <v>45405</v>
      </c>
      <c r="D45" s="36"/>
      <c r="E45" s="37"/>
      <c r="F45" s="38">
        <v>1</v>
      </c>
    </row>
    <row r="46" spans="1:6" x14ac:dyDescent="0.25">
      <c r="C46" s="41">
        <v>45407</v>
      </c>
      <c r="D46" s="39" t="s">
        <v>20</v>
      </c>
      <c r="E46" s="38">
        <v>2</v>
      </c>
      <c r="F46" s="37"/>
    </row>
    <row r="47" spans="1:6" x14ac:dyDescent="0.25">
      <c r="C47" s="24"/>
      <c r="D47" s="25"/>
      <c r="E47" s="26"/>
      <c r="F47" s="26"/>
    </row>
    <row r="48" spans="1:6" x14ac:dyDescent="0.25">
      <c r="C48" s="9" t="s">
        <v>8</v>
      </c>
      <c r="D48" s="9"/>
      <c r="E48" s="62">
        <f>SUM(E43:E47)</f>
        <v>3</v>
      </c>
      <c r="F48" s="62">
        <f>SUM(F43:F47)</f>
        <v>1</v>
      </c>
    </row>
    <row r="53" spans="1:6" ht="26.25" x14ac:dyDescent="0.4">
      <c r="A53" s="127" t="s">
        <v>23</v>
      </c>
      <c r="C53" s="2" t="str">
        <f>$C$2</f>
        <v>Eques Aktywnego Inwestowania FIZ 2023</v>
      </c>
    </row>
    <row r="54" spans="1:6" x14ac:dyDescent="0.25">
      <c r="B54" s="124" t="s">
        <v>109</v>
      </c>
      <c r="C54" s="13" t="s">
        <v>28</v>
      </c>
    </row>
    <row r="55" spans="1:6" ht="15.75" thickBot="1" x14ac:dyDescent="0.3"/>
    <row r="56" spans="1:6" ht="30" x14ac:dyDescent="0.25">
      <c r="C56" s="319" t="s">
        <v>2</v>
      </c>
      <c r="D56" s="29"/>
      <c r="E56" s="29" t="s">
        <v>3</v>
      </c>
      <c r="F56" s="29" t="s">
        <v>4</v>
      </c>
    </row>
    <row r="57" spans="1:6" ht="15.75" thickBot="1" x14ac:dyDescent="0.3">
      <c r="C57" s="320"/>
      <c r="D57" s="30"/>
      <c r="E57" s="321" t="s">
        <v>9</v>
      </c>
      <c r="F57" s="321"/>
    </row>
    <row r="58" spans="1:6" x14ac:dyDescent="0.25">
      <c r="C58" s="31">
        <v>45420</v>
      </c>
      <c r="D58" s="32" t="s">
        <v>6</v>
      </c>
      <c r="E58" s="33"/>
      <c r="F58" s="34"/>
    </row>
    <row r="59" spans="1:6" x14ac:dyDescent="0.25">
      <c r="C59" s="35">
        <v>45425</v>
      </c>
      <c r="D59" s="36" t="s">
        <v>20</v>
      </c>
      <c r="E59" s="37">
        <v>3</v>
      </c>
      <c r="F59" s="38"/>
    </row>
    <row r="60" spans="1:6" x14ac:dyDescent="0.25">
      <c r="C60" s="35"/>
      <c r="D60" s="36"/>
      <c r="E60" s="37"/>
      <c r="F60" s="38"/>
    </row>
    <row r="61" spans="1:6" x14ac:dyDescent="0.25">
      <c r="C61" s="41"/>
      <c r="D61" s="39"/>
      <c r="E61" s="38"/>
      <c r="F61" s="37"/>
    </row>
    <row r="62" spans="1:6" x14ac:dyDescent="0.25">
      <c r="C62" s="24"/>
      <c r="D62" s="25"/>
      <c r="E62" s="26"/>
      <c r="F62" s="26"/>
    </row>
    <row r="63" spans="1:6" x14ac:dyDescent="0.25">
      <c r="C63" s="9" t="s">
        <v>8</v>
      </c>
      <c r="D63" s="9"/>
      <c r="E63" s="62">
        <f>SUM(E58:E62)</f>
        <v>3</v>
      </c>
      <c r="F63" s="62">
        <f>SUM(F58:F62)</f>
        <v>0</v>
      </c>
    </row>
    <row r="65" spans="1:6" ht="26.25" x14ac:dyDescent="0.4">
      <c r="A65" s="127" t="s">
        <v>23</v>
      </c>
      <c r="C65" s="2" t="str">
        <f>$C$2</f>
        <v>Eques Aktywnego Inwestowania FIZ 2023</v>
      </c>
    </row>
    <row r="66" spans="1:6" x14ac:dyDescent="0.25">
      <c r="B66" s="124" t="s">
        <v>109</v>
      </c>
      <c r="C66" s="13" t="s">
        <v>29</v>
      </c>
    </row>
    <row r="67" spans="1:6" ht="15.75" thickBot="1" x14ac:dyDescent="0.3"/>
    <row r="68" spans="1:6" ht="30" x14ac:dyDescent="0.25">
      <c r="C68" s="319" t="s">
        <v>2</v>
      </c>
      <c r="D68" s="29"/>
      <c r="E68" s="29" t="s">
        <v>3</v>
      </c>
      <c r="F68" s="29" t="s">
        <v>4</v>
      </c>
    </row>
    <row r="69" spans="1:6" ht="15.75" thickBot="1" x14ac:dyDescent="0.3">
      <c r="C69" s="320"/>
      <c r="D69" s="30"/>
      <c r="E69" s="321" t="s">
        <v>9</v>
      </c>
      <c r="F69" s="321"/>
    </row>
    <row r="70" spans="1:6" x14ac:dyDescent="0.25">
      <c r="C70" s="31">
        <v>45454</v>
      </c>
      <c r="D70" s="32" t="s">
        <v>6</v>
      </c>
      <c r="E70" s="33"/>
      <c r="F70" s="34"/>
    </row>
    <row r="71" spans="1:6" x14ac:dyDescent="0.25">
      <c r="C71" s="35">
        <v>45457</v>
      </c>
      <c r="D71" s="36"/>
      <c r="E71" s="37">
        <v>3</v>
      </c>
      <c r="F71" s="38"/>
    </row>
    <row r="72" spans="1:6" x14ac:dyDescent="0.25">
      <c r="C72" s="35">
        <v>45460</v>
      </c>
      <c r="D72" s="36"/>
      <c r="E72" s="37"/>
      <c r="F72" s="38">
        <v>1</v>
      </c>
    </row>
    <row r="73" spans="1:6" x14ac:dyDescent="0.25">
      <c r="C73" s="41">
        <v>45462</v>
      </c>
      <c r="D73" s="39" t="s">
        <v>20</v>
      </c>
      <c r="E73" s="38">
        <v>2</v>
      </c>
      <c r="F73" s="37"/>
    </row>
    <row r="74" spans="1:6" x14ac:dyDescent="0.25">
      <c r="C74" s="24"/>
      <c r="D74" s="25"/>
      <c r="E74" s="26"/>
      <c r="F74" s="26"/>
    </row>
    <row r="75" spans="1:6" x14ac:dyDescent="0.25">
      <c r="C75" s="9" t="s">
        <v>8</v>
      </c>
      <c r="D75" s="9"/>
      <c r="E75" s="62">
        <f>SUM(E70:E74)</f>
        <v>5</v>
      </c>
      <c r="F75" s="62">
        <f>SUM(F70:F74)</f>
        <v>1</v>
      </c>
    </row>
    <row r="80" spans="1:6" ht="26.25" x14ac:dyDescent="0.4">
      <c r="A80" s="127" t="s">
        <v>23</v>
      </c>
      <c r="C80" s="2" t="str">
        <f>$C$2</f>
        <v>Eques Aktywnego Inwestowania FIZ 2023</v>
      </c>
    </row>
    <row r="81" spans="2:6" x14ac:dyDescent="0.25">
      <c r="B81" s="124" t="s">
        <v>109</v>
      </c>
      <c r="C81" s="13" t="s">
        <v>123</v>
      </c>
    </row>
    <row r="82" spans="2:6" ht="15.75" thickBot="1" x14ac:dyDescent="0.3"/>
    <row r="83" spans="2:6" ht="30" x14ac:dyDescent="0.25">
      <c r="C83" s="319" t="s">
        <v>2</v>
      </c>
      <c r="D83" s="29"/>
      <c r="E83" s="29" t="s">
        <v>3</v>
      </c>
      <c r="F83" s="29" t="s">
        <v>4</v>
      </c>
    </row>
    <row r="84" spans="2:6" ht="15.75" thickBot="1" x14ac:dyDescent="0.3">
      <c r="C84" s="320"/>
      <c r="D84" s="30"/>
      <c r="E84" s="321" t="s">
        <v>9</v>
      </c>
      <c r="F84" s="321"/>
    </row>
    <row r="85" spans="2:6" x14ac:dyDescent="0.25">
      <c r="C85" s="31">
        <v>45506</v>
      </c>
      <c r="D85" s="32" t="s">
        <v>6</v>
      </c>
      <c r="E85" s="33"/>
      <c r="F85" s="34"/>
    </row>
    <row r="86" spans="2:6" x14ac:dyDescent="0.25">
      <c r="C86" s="46">
        <v>45511</v>
      </c>
      <c r="D86" s="36" t="s">
        <v>20</v>
      </c>
      <c r="E86" s="37">
        <v>3</v>
      </c>
      <c r="F86" s="38"/>
    </row>
    <row r="87" spans="2:6" x14ac:dyDescent="0.25">
      <c r="C87" s="24"/>
      <c r="D87" s="25"/>
      <c r="E87" s="26"/>
      <c r="F87" s="26"/>
    </row>
    <row r="88" spans="2:6" x14ac:dyDescent="0.25">
      <c r="C88" s="9" t="s">
        <v>8</v>
      </c>
      <c r="D88" s="9"/>
      <c r="E88" s="62">
        <f>SUM(E85:E87)</f>
        <v>3</v>
      </c>
      <c r="F88" s="62">
        <f>SUM(F85:F87)</f>
        <v>0</v>
      </c>
    </row>
  </sheetData>
  <mergeCells count="12">
    <mergeCell ref="C83:C84"/>
    <mergeCell ref="E84:F84"/>
    <mergeCell ref="C68:C69"/>
    <mergeCell ref="E69:F69"/>
    <mergeCell ref="C56:C57"/>
    <mergeCell ref="E57:F57"/>
    <mergeCell ref="C6:C7"/>
    <mergeCell ref="E7:F7"/>
    <mergeCell ref="C29:C30"/>
    <mergeCell ref="E30:F30"/>
    <mergeCell ref="C41:C42"/>
    <mergeCell ref="E42:F42"/>
  </mergeCells>
  <conditionalFormatting sqref="C90:C1048576 C49:C52 C1:C36 C76:C79">
    <cfRule type="top10" dxfId="591" priority="10" rank="1"/>
  </conditionalFormatting>
  <conditionalFormatting sqref="D1">
    <cfRule type="top10" dxfId="590" priority="9" rank="1"/>
  </conditionalFormatting>
  <conditionalFormatting sqref="C37:C48">
    <cfRule type="top10" dxfId="589" priority="8" rank="1"/>
  </conditionalFormatting>
  <conditionalFormatting sqref="C64">
    <cfRule type="top10" dxfId="588" priority="7" rank="1"/>
  </conditionalFormatting>
  <conditionalFormatting sqref="C53:C63">
    <cfRule type="top10" dxfId="587" priority="6" rank="1"/>
  </conditionalFormatting>
  <conditionalFormatting sqref="C65:C70 C72:C75">
    <cfRule type="top10" dxfId="586" priority="5" rank="1"/>
  </conditionalFormatting>
  <conditionalFormatting sqref="C71">
    <cfRule type="top10" dxfId="585" priority="4" rank="1"/>
  </conditionalFormatting>
  <conditionalFormatting sqref="C89">
    <cfRule type="top10" dxfId="584" priority="3" rank="1"/>
  </conditionalFormatting>
  <conditionalFormatting sqref="C86">
    <cfRule type="top10" dxfId="583" priority="1" rank="1"/>
  </conditionalFormatting>
  <conditionalFormatting sqref="C80:C85 C87:C88">
    <cfRule type="top10" dxfId="582" priority="255" rank="1"/>
  </conditionalFormatting>
  <hyperlinks>
    <hyperlink ref="A1" location="'Spis treści'!A1" display="Spis treści" xr:uid="{00000000-0004-0000-2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400-000000000000}">
          <x14:formula1>
            <xm:f>Zdarzenia!$A$13:$A$17</xm:f>
          </x14:formula1>
          <xm:sqref>B3 B27 B39 B54 B66 B81</xm:sqref>
        </x14:dataValidation>
        <x14:dataValidation type="list" allowBlank="1" showInputMessage="1" showErrorMessage="1" xr:uid="{00000000-0002-0000-2400-000001000000}">
          <x14:formula1>
            <xm:f>Zdarzenia!$A$2:$A$7</xm:f>
          </x14:formula1>
          <xm:sqref>E23:F23 D2:D1048576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181"/>
  <dimension ref="A1:F88"/>
  <sheetViews>
    <sheetView topLeftCell="B1" workbookViewId="0">
      <selection activeCell="G95" sqref="G95"/>
    </sheetView>
  </sheetViews>
  <sheetFormatPr defaultRowHeight="15" x14ac:dyDescent="0.25"/>
  <cols>
    <col min="1" max="1" width="18.42578125" bestFit="1" customWidth="1"/>
    <col min="2" max="2" width="39.42578125" customWidth="1"/>
    <col min="3" max="3" width="24.5703125" customWidth="1"/>
    <col min="4" max="4" width="15.5703125" customWidth="1"/>
    <col min="5" max="5" width="11.5703125" customWidth="1"/>
    <col min="6" max="6" width="12.42578125" customWidth="1"/>
  </cols>
  <sheetData>
    <row r="1" spans="1:6" x14ac:dyDescent="0.25">
      <c r="A1" s="131" t="s">
        <v>111</v>
      </c>
      <c r="B1" s="4"/>
      <c r="C1" s="1"/>
      <c r="D1" s="1"/>
      <c r="E1" s="1"/>
      <c r="F1" s="1"/>
    </row>
    <row r="2" spans="1:6" ht="21" x14ac:dyDescent="0.35">
      <c r="A2" s="1"/>
      <c r="B2" s="1"/>
      <c r="C2" s="2" t="s">
        <v>375</v>
      </c>
      <c r="D2" s="2"/>
      <c r="E2" s="1"/>
      <c r="F2" s="3"/>
    </row>
    <row r="3" spans="1:6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</row>
    <row r="4" spans="1:6" x14ac:dyDescent="0.25">
      <c r="A4" s="4"/>
      <c r="B4" s="4"/>
      <c r="C4" s="4"/>
      <c r="D4" s="4"/>
      <c r="E4" s="1"/>
      <c r="F4" s="1"/>
    </row>
    <row r="5" spans="1:6" ht="15.75" thickBot="1" x14ac:dyDescent="0.3">
      <c r="A5" s="4" t="s">
        <v>376</v>
      </c>
      <c r="B5" s="4"/>
      <c r="C5" s="4"/>
      <c r="D5" s="4"/>
      <c r="E5" s="4"/>
      <c r="F5" s="4"/>
    </row>
    <row r="6" spans="1:6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6" ht="15.75" thickBot="1" x14ac:dyDescent="0.3">
      <c r="A7" s="4"/>
      <c r="B7" s="4"/>
      <c r="C7" s="320"/>
      <c r="D7" s="30"/>
      <c r="E7" s="321" t="s">
        <v>9</v>
      </c>
      <c r="F7" s="321"/>
    </row>
    <row r="8" spans="1:6" x14ac:dyDescent="0.25">
      <c r="A8" s="4"/>
      <c r="B8" s="4"/>
      <c r="C8" s="31">
        <v>45160</v>
      </c>
      <c r="D8" s="32" t="s">
        <v>6</v>
      </c>
      <c r="E8" s="33"/>
      <c r="F8" s="34"/>
    </row>
    <row r="9" spans="1:6" x14ac:dyDescent="0.25">
      <c r="A9" s="4"/>
      <c r="B9" s="4"/>
      <c r="C9" s="46">
        <v>45162</v>
      </c>
      <c r="D9" s="36"/>
      <c r="E9" s="37">
        <v>2</v>
      </c>
      <c r="F9" s="38"/>
    </row>
    <row r="10" spans="1:6" x14ac:dyDescent="0.25">
      <c r="A10" s="4"/>
      <c r="B10" s="4"/>
      <c r="C10" s="35">
        <v>45166</v>
      </c>
      <c r="D10" s="39"/>
      <c r="E10" s="38"/>
      <c r="F10" s="37">
        <v>2</v>
      </c>
    </row>
    <row r="11" spans="1:6" x14ac:dyDescent="0.25">
      <c r="A11" s="4"/>
      <c r="B11" s="4"/>
      <c r="C11" s="35">
        <v>45177</v>
      </c>
      <c r="D11" s="40"/>
      <c r="E11" s="37">
        <v>9</v>
      </c>
      <c r="F11" s="38"/>
    </row>
    <row r="12" spans="1:6" x14ac:dyDescent="0.25">
      <c r="A12" s="129"/>
      <c r="B12" s="4"/>
      <c r="C12" s="35">
        <v>45189</v>
      </c>
      <c r="D12" s="40"/>
      <c r="E12" s="38"/>
      <c r="F12" s="37">
        <v>8</v>
      </c>
    </row>
    <row r="13" spans="1:6" x14ac:dyDescent="0.25">
      <c r="A13" s="4"/>
      <c r="B13" s="4"/>
      <c r="C13" s="35">
        <v>45197</v>
      </c>
      <c r="D13" s="40"/>
      <c r="E13" s="37">
        <v>6</v>
      </c>
      <c r="F13" s="38"/>
    </row>
    <row r="14" spans="1:6" x14ac:dyDescent="0.25">
      <c r="A14" s="129"/>
      <c r="B14" s="4"/>
      <c r="C14" s="41">
        <v>45210</v>
      </c>
      <c r="D14" s="40"/>
      <c r="E14" s="38"/>
      <c r="F14" s="38">
        <v>9</v>
      </c>
    </row>
    <row r="15" spans="1:6" x14ac:dyDescent="0.25">
      <c r="A15" s="129"/>
      <c r="B15" s="4"/>
      <c r="C15" s="41">
        <v>45218</v>
      </c>
      <c r="D15" s="40"/>
      <c r="E15" s="38">
        <v>6</v>
      </c>
      <c r="F15" s="38"/>
    </row>
    <row r="16" spans="1:6" x14ac:dyDescent="0.25">
      <c r="A16" s="129"/>
      <c r="B16" s="4"/>
      <c r="C16" s="41">
        <v>45222</v>
      </c>
      <c r="D16" s="40"/>
      <c r="E16" s="38"/>
      <c r="F16" s="38">
        <v>2</v>
      </c>
    </row>
    <row r="17" spans="1:6" x14ac:dyDescent="0.25">
      <c r="A17" s="129"/>
      <c r="B17" s="4"/>
      <c r="C17" s="41">
        <v>45223</v>
      </c>
      <c r="D17" s="40"/>
      <c r="E17" s="38">
        <v>1</v>
      </c>
      <c r="F17" s="38"/>
    </row>
    <row r="18" spans="1:6" x14ac:dyDescent="0.25">
      <c r="A18" s="129"/>
      <c r="B18" s="4"/>
      <c r="C18" s="41">
        <v>45229</v>
      </c>
      <c r="D18" s="40"/>
      <c r="E18" s="38"/>
      <c r="F18" s="38">
        <v>4</v>
      </c>
    </row>
    <row r="19" spans="1:6" x14ac:dyDescent="0.25">
      <c r="A19" s="4"/>
      <c r="B19" s="13"/>
      <c r="C19" s="41">
        <v>45230</v>
      </c>
      <c r="D19" s="40" t="s">
        <v>20</v>
      </c>
      <c r="E19" s="38">
        <v>1</v>
      </c>
      <c r="F19" s="38"/>
    </row>
    <row r="20" spans="1:6" x14ac:dyDescent="0.25">
      <c r="A20" s="4"/>
      <c r="B20" s="4"/>
      <c r="C20" s="1"/>
      <c r="D20" s="6"/>
      <c r="E20" s="1"/>
      <c r="F20" s="1"/>
    </row>
    <row r="21" spans="1:6" x14ac:dyDescent="0.25">
      <c r="A21" s="4"/>
      <c r="B21" s="4"/>
      <c r="C21" s="9" t="s">
        <v>8</v>
      </c>
      <c r="D21" s="9"/>
      <c r="E21" s="9">
        <f>SUM(E8:E20)</f>
        <v>25</v>
      </c>
      <c r="F21" s="9">
        <f>SUM(F8:F20)</f>
        <v>25</v>
      </c>
    </row>
    <row r="22" spans="1:6" x14ac:dyDescent="0.25">
      <c r="A22" s="1"/>
      <c r="B22" s="1"/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B25" s="1"/>
      <c r="C25" s="2" t="str">
        <f>$C$2</f>
        <v>Eques Akcji Sektora Prywatnego FIZ 2023</v>
      </c>
      <c r="D25" s="1"/>
      <c r="E25" s="1"/>
      <c r="F25" s="1"/>
    </row>
    <row r="26" spans="1:6" x14ac:dyDescent="0.25">
      <c r="A26" s="1"/>
      <c r="B26" s="124" t="s">
        <v>109</v>
      </c>
      <c r="C26" s="13" t="s">
        <v>22</v>
      </c>
      <c r="D26" s="1"/>
      <c r="E26" s="1"/>
      <c r="F26" s="1"/>
    </row>
    <row r="27" spans="1:6" ht="15.75" thickBot="1" x14ac:dyDescent="0.3">
      <c r="A27" s="1"/>
      <c r="B27" s="1"/>
      <c r="C27" s="1"/>
      <c r="D27" s="1"/>
      <c r="E27" s="1"/>
      <c r="F27" s="1"/>
    </row>
    <row r="28" spans="1:6" ht="45" x14ac:dyDescent="0.25">
      <c r="A28" s="1"/>
      <c r="B28" s="1"/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A29" s="1"/>
      <c r="B29" s="1"/>
      <c r="C29" s="320"/>
      <c r="D29" s="30"/>
      <c r="E29" s="321" t="s">
        <v>9</v>
      </c>
      <c r="F29" s="321"/>
    </row>
    <row r="30" spans="1:6" x14ac:dyDescent="0.25">
      <c r="A30" s="1"/>
      <c r="B30" s="1"/>
      <c r="C30" s="31">
        <v>45250</v>
      </c>
      <c r="D30" s="32" t="s">
        <v>6</v>
      </c>
      <c r="E30" s="33"/>
      <c r="F30" s="34"/>
    </row>
    <row r="31" spans="1:6" x14ac:dyDescent="0.25">
      <c r="A31" s="1"/>
      <c r="B31" s="1"/>
      <c r="C31" s="35">
        <v>45251</v>
      </c>
      <c r="D31" s="36" t="s">
        <v>88</v>
      </c>
      <c r="F31" s="37">
        <v>1</v>
      </c>
    </row>
    <row r="32" spans="1:6" x14ac:dyDescent="0.25">
      <c r="A32" s="1"/>
      <c r="B32" s="1"/>
      <c r="C32" s="41">
        <v>45254</v>
      </c>
      <c r="D32" s="40"/>
      <c r="E32" s="38">
        <v>3</v>
      </c>
      <c r="F32" s="37"/>
    </row>
    <row r="33" spans="1:6" x14ac:dyDescent="0.25">
      <c r="A33" s="1"/>
      <c r="B33" s="1"/>
      <c r="C33" s="24"/>
      <c r="D33" s="25"/>
      <c r="E33" s="26"/>
      <c r="F33" s="26"/>
    </row>
    <row r="34" spans="1:6" x14ac:dyDescent="0.25">
      <c r="A34" s="1"/>
      <c r="B34" s="1"/>
      <c r="C34" s="9" t="s">
        <v>8</v>
      </c>
      <c r="D34" s="9"/>
      <c r="E34" s="62">
        <f>SUM(E30:E33)</f>
        <v>3</v>
      </c>
      <c r="F34" s="62">
        <f>SUM(F30:F33)</f>
        <v>1</v>
      </c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4"/>
      <c r="B36" s="4"/>
      <c r="C36" s="4"/>
      <c r="D36" s="4"/>
      <c r="E36" s="4"/>
      <c r="F36" s="4"/>
    </row>
    <row r="37" spans="1:6" ht="26.25" x14ac:dyDescent="0.4">
      <c r="A37" s="127" t="s">
        <v>23</v>
      </c>
      <c r="B37" s="1"/>
      <c r="C37" s="2" t="str">
        <f>$C$2</f>
        <v>Eques Akcji Sektora Prywatnego FIZ 2023</v>
      </c>
      <c r="D37" s="1"/>
      <c r="E37" s="1"/>
      <c r="F37" s="1"/>
    </row>
    <row r="38" spans="1:6" x14ac:dyDescent="0.25">
      <c r="A38" s="1"/>
      <c r="B38" s="124" t="s">
        <v>109</v>
      </c>
      <c r="C38" s="13" t="s">
        <v>27</v>
      </c>
      <c r="D38" s="1"/>
      <c r="E38" s="1"/>
      <c r="F38" s="1"/>
    </row>
    <row r="39" spans="1:6" ht="15.75" thickBot="1" x14ac:dyDescent="0.3">
      <c r="A39" s="1"/>
      <c r="B39" s="1"/>
      <c r="C39" s="1"/>
      <c r="D39" s="1"/>
      <c r="E39" s="1"/>
      <c r="F39" s="1"/>
    </row>
    <row r="40" spans="1:6" ht="45" x14ac:dyDescent="0.25">
      <c r="A40" s="1"/>
      <c r="B40" s="1"/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A41" s="1"/>
      <c r="B41" s="1"/>
      <c r="C41" s="320"/>
      <c r="D41" s="30"/>
      <c r="E41" s="321" t="s">
        <v>9</v>
      </c>
      <c r="F41" s="321"/>
    </row>
    <row r="42" spans="1:6" x14ac:dyDescent="0.25">
      <c r="A42" s="1"/>
      <c r="B42" s="1"/>
      <c r="C42" s="31">
        <v>45401</v>
      </c>
      <c r="D42" s="32" t="s">
        <v>6</v>
      </c>
      <c r="E42" s="33"/>
      <c r="F42" s="34"/>
    </row>
    <row r="43" spans="1:6" x14ac:dyDescent="0.25">
      <c r="A43" s="1"/>
      <c r="B43" s="1"/>
      <c r="C43" s="158">
        <v>45404</v>
      </c>
      <c r="D43" s="167"/>
      <c r="E43" s="252">
        <v>1</v>
      </c>
      <c r="F43" s="78"/>
    </row>
    <row r="44" spans="1:6" x14ac:dyDescent="0.25">
      <c r="A44" s="1"/>
      <c r="B44" s="1"/>
      <c r="C44" s="255">
        <v>45405</v>
      </c>
      <c r="D44" s="256"/>
      <c r="E44" s="257"/>
      <c r="F44" s="258">
        <v>1</v>
      </c>
    </row>
    <row r="45" spans="1:6" x14ac:dyDescent="0.25">
      <c r="A45" s="1"/>
      <c r="B45" s="1"/>
      <c r="C45" s="140">
        <v>45407</v>
      </c>
      <c r="D45" s="253" t="s">
        <v>20</v>
      </c>
      <c r="E45" s="254">
        <v>2</v>
      </c>
      <c r="F45" s="143"/>
    </row>
    <row r="46" spans="1:6" x14ac:dyDescent="0.25">
      <c r="A46" s="1"/>
      <c r="B46" s="1"/>
      <c r="C46" s="67"/>
      <c r="D46" s="68"/>
      <c r="E46" s="69"/>
      <c r="F46" s="112"/>
    </row>
    <row r="47" spans="1:6" x14ac:dyDescent="0.25">
      <c r="A47" s="1"/>
      <c r="B47" s="1"/>
      <c r="C47" s="24"/>
      <c r="D47" s="25"/>
      <c r="E47" s="26"/>
      <c r="F47" s="26"/>
    </row>
    <row r="48" spans="1:6" x14ac:dyDescent="0.25">
      <c r="A48" s="1"/>
      <c r="B48" s="1"/>
      <c r="C48" s="9" t="s">
        <v>8</v>
      </c>
      <c r="D48" s="9"/>
      <c r="E48" s="62">
        <f>SUM(E42:E47)</f>
        <v>3</v>
      </c>
      <c r="F48" s="62">
        <f>SUM(F42:F47)</f>
        <v>1</v>
      </c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4"/>
      <c r="B50" s="4"/>
      <c r="C50" s="4"/>
      <c r="D50" s="4"/>
      <c r="E50" s="4"/>
      <c r="F50" s="4"/>
    </row>
    <row r="51" spans="1:6" ht="26.25" x14ac:dyDescent="0.4">
      <c r="A51" s="127" t="s">
        <v>23</v>
      </c>
      <c r="B51" s="1"/>
      <c r="C51" s="2" t="str">
        <f>$C$2</f>
        <v>Eques Akcji Sektora Prywatnego FIZ 2023</v>
      </c>
      <c r="D51" s="1"/>
      <c r="E51" s="1"/>
      <c r="F51" s="1"/>
    </row>
    <row r="52" spans="1:6" x14ac:dyDescent="0.25">
      <c r="A52" s="1"/>
      <c r="B52" s="124" t="s">
        <v>109</v>
      </c>
      <c r="C52" s="13" t="s">
        <v>28</v>
      </c>
      <c r="D52" s="1"/>
      <c r="E52" s="1"/>
      <c r="F52" s="1"/>
    </row>
    <row r="53" spans="1:6" ht="15.75" thickBot="1" x14ac:dyDescent="0.3">
      <c r="A53" s="1"/>
      <c r="B53" s="1"/>
      <c r="C53" s="1"/>
      <c r="D53" s="1"/>
      <c r="E53" s="1"/>
      <c r="F53" s="1"/>
    </row>
    <row r="54" spans="1:6" ht="45" x14ac:dyDescent="0.25">
      <c r="A54" s="1"/>
      <c r="B54" s="1"/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A55" s="1"/>
      <c r="B55" s="1"/>
      <c r="C55" s="320"/>
      <c r="D55" s="30"/>
      <c r="E55" s="321" t="s">
        <v>9</v>
      </c>
      <c r="F55" s="321"/>
    </row>
    <row r="56" spans="1:6" x14ac:dyDescent="0.25">
      <c r="A56" s="1"/>
      <c r="B56" s="1"/>
      <c r="C56" s="31">
        <v>45420</v>
      </c>
      <c r="D56" s="32" t="s">
        <v>6</v>
      </c>
      <c r="E56" s="33"/>
      <c r="F56" s="34"/>
    </row>
    <row r="57" spans="1:6" x14ac:dyDescent="0.25">
      <c r="A57" s="1"/>
      <c r="B57" s="1"/>
      <c r="C57" s="158">
        <v>45425</v>
      </c>
      <c r="D57" s="167" t="s">
        <v>20</v>
      </c>
      <c r="E57" s="252">
        <v>3</v>
      </c>
      <c r="F57" s="78"/>
    </row>
    <row r="58" spans="1:6" x14ac:dyDescent="0.25">
      <c r="A58" s="1"/>
      <c r="B58" s="1"/>
      <c r="C58" s="255"/>
      <c r="D58" s="256"/>
      <c r="E58" s="257"/>
      <c r="F58" s="258"/>
    </row>
    <row r="59" spans="1:6" x14ac:dyDescent="0.25">
      <c r="A59" s="1"/>
      <c r="B59" s="1"/>
      <c r="C59" s="140"/>
      <c r="D59" s="253"/>
      <c r="E59" s="254"/>
      <c r="F59" s="143"/>
    </row>
    <row r="60" spans="1:6" x14ac:dyDescent="0.25">
      <c r="A60" s="1"/>
      <c r="B60" s="1"/>
      <c r="C60" s="67"/>
      <c r="D60" s="68"/>
      <c r="E60" s="69"/>
      <c r="F60" s="112"/>
    </row>
    <row r="61" spans="1:6" x14ac:dyDescent="0.25">
      <c r="A61" s="1"/>
      <c r="B61" s="1"/>
      <c r="C61" s="24"/>
      <c r="D61" s="25"/>
      <c r="E61" s="26"/>
      <c r="F61" s="26"/>
    </row>
    <row r="62" spans="1:6" x14ac:dyDescent="0.25">
      <c r="A62" s="1"/>
      <c r="B62" s="1"/>
      <c r="C62" s="9" t="s">
        <v>8</v>
      </c>
      <c r="D62" s="9"/>
      <c r="E62" s="62">
        <f>SUM(E56:E61)</f>
        <v>3</v>
      </c>
      <c r="F62" s="62">
        <f>SUM(F56:F61)</f>
        <v>0</v>
      </c>
    </row>
    <row r="63" spans="1:6" ht="26.25" x14ac:dyDescent="0.4">
      <c r="A63" s="127" t="s">
        <v>23</v>
      </c>
      <c r="B63" s="1"/>
      <c r="C63" s="2" t="str">
        <f>$C$2</f>
        <v>Eques Akcji Sektora Prywatnego FIZ 2023</v>
      </c>
      <c r="D63" s="1"/>
      <c r="E63" s="1"/>
      <c r="F63" s="1"/>
    </row>
    <row r="64" spans="1:6" x14ac:dyDescent="0.25">
      <c r="A64" s="1"/>
      <c r="B64" s="124" t="s">
        <v>109</v>
      </c>
      <c r="C64" s="13" t="s">
        <v>29</v>
      </c>
      <c r="D64" s="1"/>
      <c r="E64" s="1"/>
      <c r="F64" s="1"/>
    </row>
    <row r="65" spans="1:6" ht="15.75" thickBot="1" x14ac:dyDescent="0.3">
      <c r="A65" s="1"/>
      <c r="B65" s="1"/>
      <c r="C65" s="1"/>
      <c r="D65" s="1"/>
      <c r="E65" s="1"/>
      <c r="F65" s="1"/>
    </row>
    <row r="66" spans="1:6" ht="45" x14ac:dyDescent="0.25">
      <c r="A66" s="1"/>
      <c r="B66" s="1"/>
      <c r="C66" s="319" t="s">
        <v>2</v>
      </c>
      <c r="D66" s="29"/>
      <c r="E66" s="29" t="s">
        <v>3</v>
      </c>
      <c r="F66" s="29" t="s">
        <v>4</v>
      </c>
    </row>
    <row r="67" spans="1:6" ht="15.75" thickBot="1" x14ac:dyDescent="0.3">
      <c r="A67" s="1"/>
      <c r="B67" s="1"/>
      <c r="C67" s="320"/>
      <c r="D67" s="30"/>
      <c r="E67" s="321" t="s">
        <v>9</v>
      </c>
      <c r="F67" s="321"/>
    </row>
    <row r="68" spans="1:6" x14ac:dyDescent="0.25">
      <c r="A68" s="1"/>
      <c r="B68" s="1"/>
      <c r="C68" s="31">
        <v>45454</v>
      </c>
      <c r="D68" s="32" t="s">
        <v>6</v>
      </c>
      <c r="E68" s="33"/>
      <c r="F68" s="34"/>
    </row>
    <row r="69" spans="1:6" x14ac:dyDescent="0.25">
      <c r="A69" s="1"/>
      <c r="B69" s="1"/>
      <c r="C69" s="158">
        <v>45457</v>
      </c>
      <c r="D69" s="167"/>
      <c r="E69" s="252">
        <v>3</v>
      </c>
      <c r="F69" s="78"/>
    </row>
    <row r="70" spans="1:6" x14ac:dyDescent="0.25">
      <c r="A70" s="1"/>
      <c r="B70" s="1"/>
      <c r="C70" s="172">
        <v>45460</v>
      </c>
      <c r="D70" s="256"/>
      <c r="E70" s="257"/>
      <c r="F70" s="260">
        <v>1</v>
      </c>
    </row>
    <row r="71" spans="1:6" x14ac:dyDescent="0.25">
      <c r="A71" s="1"/>
      <c r="B71" s="1"/>
      <c r="C71" s="140">
        <v>45462</v>
      </c>
      <c r="D71" s="253" t="s">
        <v>20</v>
      </c>
      <c r="E71" s="254">
        <v>2</v>
      </c>
      <c r="F71" s="143"/>
    </row>
    <row r="72" spans="1:6" x14ac:dyDescent="0.25">
      <c r="A72" s="1"/>
      <c r="B72" s="1"/>
      <c r="C72" s="67"/>
      <c r="D72" s="68"/>
      <c r="E72" s="69"/>
      <c r="F72" s="112"/>
    </row>
    <row r="73" spans="1:6" x14ac:dyDescent="0.25">
      <c r="A73" s="1"/>
      <c r="B73" s="1"/>
      <c r="C73" s="24"/>
      <c r="D73" s="25"/>
      <c r="E73" s="26"/>
      <c r="F73" s="26"/>
    </row>
    <row r="74" spans="1:6" x14ac:dyDescent="0.25">
      <c r="A74" s="1"/>
      <c r="B74" s="1"/>
      <c r="C74" s="9" t="s">
        <v>8</v>
      </c>
      <c r="D74" s="9"/>
      <c r="E74" s="62">
        <f>SUM(E68:E73)</f>
        <v>5</v>
      </c>
      <c r="F74" s="62">
        <f>SUM(F68:F73)</f>
        <v>1</v>
      </c>
    </row>
    <row r="76" spans="1:6" x14ac:dyDescent="0.25">
      <c r="A76" s="1"/>
      <c r="B76" s="1"/>
      <c r="C76" s="9" t="s">
        <v>8</v>
      </c>
      <c r="D76" s="9"/>
      <c r="E76" s="62">
        <f>SUM(E70:E75)</f>
        <v>7</v>
      </c>
      <c r="F76" s="62">
        <f>SUM(F70:F75)</f>
        <v>2</v>
      </c>
    </row>
    <row r="77" spans="1:6" ht="26.25" x14ac:dyDescent="0.4">
      <c r="A77" s="127" t="s">
        <v>23</v>
      </c>
      <c r="B77" s="1"/>
      <c r="C77" s="2" t="str">
        <f>$C$2</f>
        <v>Eques Akcji Sektora Prywatnego FIZ 2023</v>
      </c>
      <c r="D77" s="1"/>
      <c r="E77" s="1"/>
      <c r="F77" s="1"/>
    </row>
    <row r="78" spans="1:6" x14ac:dyDescent="0.25">
      <c r="A78" s="1"/>
      <c r="B78" s="124" t="s">
        <v>109</v>
      </c>
      <c r="C78" s="13" t="s">
        <v>123</v>
      </c>
      <c r="D78" s="1"/>
      <c r="E78" s="1"/>
      <c r="F78" s="1"/>
    </row>
    <row r="79" spans="1:6" ht="15.75" thickBot="1" x14ac:dyDescent="0.3">
      <c r="A79" s="1"/>
      <c r="B79" s="1"/>
      <c r="C79" s="1"/>
      <c r="D79" s="1"/>
      <c r="E79" s="1"/>
      <c r="F79" s="1"/>
    </row>
    <row r="80" spans="1:6" ht="45" x14ac:dyDescent="0.25">
      <c r="A80" s="1"/>
      <c r="B80" s="1"/>
      <c r="C80" s="319" t="s">
        <v>2</v>
      </c>
      <c r="D80" s="29"/>
      <c r="E80" s="29" t="s">
        <v>3</v>
      </c>
      <c r="F80" s="29" t="s">
        <v>4</v>
      </c>
    </row>
    <row r="81" spans="1:6" ht="15.75" thickBot="1" x14ac:dyDescent="0.3">
      <c r="A81" s="1"/>
      <c r="B81" s="1"/>
      <c r="C81" s="320"/>
      <c r="D81" s="30"/>
      <c r="E81" s="321" t="s">
        <v>9</v>
      </c>
      <c r="F81" s="321"/>
    </row>
    <row r="82" spans="1:6" x14ac:dyDescent="0.25">
      <c r="A82" s="1"/>
      <c r="B82" s="1"/>
      <c r="C82" s="31">
        <v>45505</v>
      </c>
      <c r="D82" s="32" t="s">
        <v>6</v>
      </c>
      <c r="E82" s="33"/>
      <c r="F82" s="34"/>
    </row>
    <row r="83" spans="1:6" x14ac:dyDescent="0.25">
      <c r="A83" s="1"/>
      <c r="B83" s="1"/>
      <c r="C83" s="158">
        <v>45506</v>
      </c>
      <c r="D83" s="167" t="s">
        <v>88</v>
      </c>
      <c r="E83" s="252"/>
      <c r="F83" s="78">
        <v>1</v>
      </c>
    </row>
    <row r="84" spans="1:6" x14ac:dyDescent="0.25">
      <c r="A84" s="1"/>
      <c r="B84" s="1"/>
      <c r="C84" s="172">
        <v>45511</v>
      </c>
      <c r="D84" s="256" t="s">
        <v>20</v>
      </c>
      <c r="E84" s="257">
        <v>3</v>
      </c>
      <c r="F84" s="260"/>
    </row>
    <row r="85" spans="1:6" x14ac:dyDescent="0.25">
      <c r="A85" s="1"/>
      <c r="B85" s="1"/>
      <c r="C85" s="140"/>
      <c r="D85" s="253"/>
      <c r="E85" s="254"/>
      <c r="F85" s="143"/>
    </row>
    <row r="86" spans="1:6" x14ac:dyDescent="0.25">
      <c r="A86" s="1"/>
      <c r="B86" s="1"/>
      <c r="C86" s="67"/>
      <c r="D86" s="68"/>
      <c r="E86" s="69"/>
      <c r="F86" s="112"/>
    </row>
    <row r="87" spans="1:6" x14ac:dyDescent="0.25">
      <c r="A87" s="1"/>
      <c r="B87" s="1"/>
      <c r="C87" s="24"/>
      <c r="D87" s="25"/>
      <c r="E87" s="26"/>
      <c r="F87" s="26"/>
    </row>
    <row r="88" spans="1:6" x14ac:dyDescent="0.25">
      <c r="A88" s="1"/>
      <c r="B88" s="1"/>
      <c r="C88" s="9" t="s">
        <v>8</v>
      </c>
      <c r="D88" s="9"/>
      <c r="E88" s="62">
        <f>SUM(E82:E87)</f>
        <v>3</v>
      </c>
      <c r="F88" s="62">
        <f>SUM(F82:F87)</f>
        <v>1</v>
      </c>
    </row>
  </sheetData>
  <mergeCells count="12">
    <mergeCell ref="C80:C81"/>
    <mergeCell ref="E81:F81"/>
    <mergeCell ref="E67:F67"/>
    <mergeCell ref="C66:C67"/>
    <mergeCell ref="C6:C7"/>
    <mergeCell ref="E7:F7"/>
    <mergeCell ref="C40:C41"/>
    <mergeCell ref="E41:F41"/>
    <mergeCell ref="C54:C55"/>
    <mergeCell ref="E55:F55"/>
    <mergeCell ref="C28:C29"/>
    <mergeCell ref="E29:F29"/>
  </mergeCells>
  <conditionalFormatting sqref="C1:C23">
    <cfRule type="top10" dxfId="581" priority="11" rank="1"/>
  </conditionalFormatting>
  <conditionalFormatting sqref="D1">
    <cfRule type="top10" dxfId="580" priority="10" rank="1"/>
  </conditionalFormatting>
  <conditionalFormatting sqref="C24:C35">
    <cfRule type="top10" dxfId="579" priority="7" rank="1"/>
  </conditionalFormatting>
  <conditionalFormatting sqref="C36:C48">
    <cfRule type="top10" dxfId="578" priority="6" rank="1"/>
  </conditionalFormatting>
  <conditionalFormatting sqref="C49">
    <cfRule type="top10" dxfId="577" priority="5" rank="1"/>
  </conditionalFormatting>
  <conditionalFormatting sqref="C50:C62">
    <cfRule type="top10" dxfId="576" priority="4" rank="1"/>
  </conditionalFormatting>
  <conditionalFormatting sqref="C63:C74">
    <cfRule type="top10" dxfId="575" priority="3" rank="1"/>
  </conditionalFormatting>
  <conditionalFormatting sqref="C76">
    <cfRule type="top10" dxfId="574" priority="2" rank="1"/>
  </conditionalFormatting>
  <conditionalFormatting sqref="C77:C88">
    <cfRule type="top10" dxfId="573" priority="1" rank="1"/>
  </conditionalFormatting>
  <hyperlinks>
    <hyperlink ref="A1" location="'Spis treści'!A1" display="Spis treści" xr:uid="{00000000-0004-0000-2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500-000000000000}">
          <x14:formula1>
            <xm:f>Zdarzenia!$A$2:$A$7</xm:f>
          </x14:formula1>
          <xm:sqref>E22:F22 D2:D74 D76:D88</xm:sqref>
        </x14:dataValidation>
        <x14:dataValidation type="list" allowBlank="1" showInputMessage="1" showErrorMessage="1" xr:uid="{00000000-0002-0000-2500-000001000000}">
          <x14:formula1>
            <xm:f>Zdarzenia!$A$13:$A$17</xm:f>
          </x14:formula1>
          <xm:sqref>B3 B26 B38 B52 B64 B78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155"/>
  <dimension ref="A1:I97"/>
  <sheetViews>
    <sheetView topLeftCell="A82" zoomScaleNormal="100" zoomScaleSheetLayoutView="160" workbookViewId="0">
      <selection activeCell="H94" sqref="H9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374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371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45190</v>
      </c>
      <c r="D8" s="32" t="s">
        <v>6</v>
      </c>
      <c r="E8" s="33"/>
      <c r="F8" s="34"/>
    </row>
    <row r="9" spans="1:9" x14ac:dyDescent="0.25">
      <c r="A9" s="4"/>
      <c r="B9" s="4"/>
      <c r="C9" s="46">
        <v>45197</v>
      </c>
      <c r="D9" s="36"/>
      <c r="E9" s="37">
        <v>5</v>
      </c>
      <c r="F9" s="38"/>
    </row>
    <row r="10" spans="1:9" x14ac:dyDescent="0.25">
      <c r="A10" s="4"/>
      <c r="B10" s="4"/>
      <c r="C10" s="35">
        <v>45210</v>
      </c>
      <c r="D10" s="39"/>
      <c r="E10" s="38"/>
      <c r="F10" s="37">
        <v>9</v>
      </c>
    </row>
    <row r="11" spans="1:9" x14ac:dyDescent="0.25">
      <c r="A11" s="4"/>
      <c r="B11" s="4"/>
      <c r="C11" s="46">
        <v>45218</v>
      </c>
      <c r="D11" s="40"/>
      <c r="E11" s="37">
        <v>6</v>
      </c>
      <c r="F11" s="38"/>
    </row>
    <row r="12" spans="1:9" x14ac:dyDescent="0.25">
      <c r="A12" s="129"/>
      <c r="B12" s="4"/>
      <c r="C12" s="35">
        <v>45222</v>
      </c>
      <c r="D12" s="40"/>
      <c r="E12" s="38"/>
      <c r="F12" s="37">
        <v>2</v>
      </c>
    </row>
    <row r="13" spans="1:9" x14ac:dyDescent="0.25">
      <c r="A13" s="4"/>
      <c r="B13" s="4"/>
      <c r="C13" s="35">
        <v>45223</v>
      </c>
      <c r="D13" s="40"/>
      <c r="E13" s="37">
        <v>1</v>
      </c>
      <c r="F13" s="38"/>
    </row>
    <row r="14" spans="1:9" x14ac:dyDescent="0.25">
      <c r="A14" s="129"/>
      <c r="B14" s="4"/>
      <c r="C14" s="41">
        <v>45229</v>
      </c>
      <c r="D14" s="40"/>
      <c r="E14" s="38"/>
      <c r="F14" s="38">
        <v>4</v>
      </c>
      <c r="I14" s="130"/>
    </row>
    <row r="15" spans="1:9" x14ac:dyDescent="0.25">
      <c r="A15" s="129"/>
      <c r="B15" s="4"/>
      <c r="C15" s="41">
        <v>45230</v>
      </c>
      <c r="D15" s="39" t="s">
        <v>20</v>
      </c>
      <c r="E15" s="38">
        <v>1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13</v>
      </c>
      <c r="F21" s="9">
        <f>SUM(F8:F20)</f>
        <v>15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Eques Akumulacji Majątku FIZ 2023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45250</v>
      </c>
      <c r="D30" s="32" t="s">
        <v>6</v>
      </c>
      <c r="E30" s="33"/>
      <c r="F30" s="34"/>
    </row>
    <row r="31" spans="1:6" x14ac:dyDescent="0.25">
      <c r="C31" s="35">
        <v>45251</v>
      </c>
      <c r="D31" s="36" t="s">
        <v>88</v>
      </c>
      <c r="E31" s="37"/>
      <c r="F31" s="38"/>
    </row>
    <row r="32" spans="1:6" x14ac:dyDescent="0.25">
      <c r="C32" s="41">
        <v>45253</v>
      </c>
      <c r="D32" s="40" t="s">
        <v>88</v>
      </c>
      <c r="E32" s="38"/>
      <c r="F32" s="37"/>
    </row>
    <row r="33" spans="1:6" x14ac:dyDescent="0.25">
      <c r="C33" s="107">
        <v>45254</v>
      </c>
      <c r="D33" s="108" t="s">
        <v>20</v>
      </c>
      <c r="E33" s="109">
        <v>1</v>
      </c>
      <c r="F33" s="78"/>
    </row>
    <row r="34" spans="1:6" x14ac:dyDescent="0.25">
      <c r="C34" s="24"/>
      <c r="D34" s="25"/>
      <c r="E34" s="26"/>
      <c r="F34" s="26"/>
    </row>
    <row r="35" spans="1:6" x14ac:dyDescent="0.25">
      <c r="C35" s="9" t="s">
        <v>8</v>
      </c>
      <c r="D35" s="9"/>
      <c r="E35" s="62">
        <f>SUM(E30:E34)</f>
        <v>1</v>
      </c>
      <c r="F35" s="62">
        <f>SUM(F30:F34)</f>
        <v>0</v>
      </c>
    </row>
    <row r="37" spans="1:6" ht="39" customHeight="1" x14ac:dyDescent="0.25">
      <c r="A37" s="4"/>
      <c r="B37" s="4"/>
      <c r="C37" s="4"/>
      <c r="D37" s="4"/>
      <c r="E37" s="4"/>
      <c r="F37" s="4"/>
    </row>
    <row r="39" spans="1:6" x14ac:dyDescent="0.25">
      <c r="A39" s="4"/>
      <c r="B39" s="4"/>
      <c r="C39" s="4"/>
      <c r="D39" s="4"/>
      <c r="E39" s="4"/>
      <c r="F39" s="4"/>
    </row>
    <row r="40" spans="1:6" ht="26.25" x14ac:dyDescent="0.4">
      <c r="A40" s="127" t="s">
        <v>23</v>
      </c>
      <c r="C40" s="2" t="str">
        <f>$C$2</f>
        <v>Eques Akumulacji Majątku FIZ 2023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45265</v>
      </c>
      <c r="D45" s="32" t="s">
        <v>6</v>
      </c>
      <c r="E45" s="33"/>
      <c r="F45" s="34"/>
    </row>
    <row r="46" spans="1:6" x14ac:dyDescent="0.25">
      <c r="C46" s="107">
        <v>45267</v>
      </c>
      <c r="D46" s="108" t="s">
        <v>20</v>
      </c>
      <c r="E46" s="109">
        <v>2</v>
      </c>
      <c r="F46" s="78"/>
    </row>
    <row r="47" spans="1:6" x14ac:dyDescent="0.25">
      <c r="C47" s="24"/>
      <c r="D47" s="25"/>
      <c r="E47" s="26"/>
      <c r="F47" s="26"/>
    </row>
    <row r="48" spans="1:6" x14ac:dyDescent="0.25">
      <c r="C48" s="9" t="s">
        <v>8</v>
      </c>
      <c r="D48" s="9"/>
      <c r="E48" s="62">
        <f>SUM(E45:E47)</f>
        <v>2</v>
      </c>
      <c r="F48" s="62">
        <f>SUM(F45:F47)</f>
        <v>0</v>
      </c>
    </row>
    <row r="50" spans="1:6" ht="26.25" x14ac:dyDescent="0.4">
      <c r="A50" s="127" t="s">
        <v>23</v>
      </c>
      <c r="C50" s="2" t="str">
        <f>$C$2</f>
        <v>Eques Akumulacji Majątku FIZ 2023</v>
      </c>
    </row>
    <row r="51" spans="1:6" x14ac:dyDescent="0.25">
      <c r="B51" s="124" t="s">
        <v>109</v>
      </c>
      <c r="C51" s="13" t="s">
        <v>28</v>
      </c>
    </row>
    <row r="52" spans="1:6" ht="15.75" thickBot="1" x14ac:dyDescent="0.3"/>
    <row r="53" spans="1:6" ht="30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1">
        <v>45401</v>
      </c>
      <c r="D55" s="32" t="s">
        <v>6</v>
      </c>
      <c r="E55" s="33"/>
      <c r="F55" s="34"/>
    </row>
    <row r="56" spans="1:6" x14ac:dyDescent="0.25">
      <c r="C56" s="158">
        <v>45404</v>
      </c>
      <c r="D56" s="108"/>
      <c r="E56" s="109">
        <v>1</v>
      </c>
      <c r="F56" s="259"/>
    </row>
    <row r="57" spans="1:6" x14ac:dyDescent="0.25">
      <c r="C57" s="47">
        <v>45405</v>
      </c>
      <c r="D57" s="25"/>
      <c r="E57" s="26"/>
      <c r="F57" s="58">
        <v>1</v>
      </c>
    </row>
    <row r="58" spans="1:6" x14ac:dyDescent="0.25">
      <c r="C58" s="107">
        <v>45407</v>
      </c>
      <c r="D58" s="108" t="s">
        <v>20</v>
      </c>
      <c r="E58" s="109">
        <v>2</v>
      </c>
      <c r="F58" s="78"/>
    </row>
    <row r="59" spans="1:6" x14ac:dyDescent="0.25">
      <c r="C59" s="24"/>
      <c r="D59" s="25"/>
      <c r="E59" s="26"/>
      <c r="F59" s="26"/>
    </row>
    <row r="60" spans="1:6" x14ac:dyDescent="0.25">
      <c r="C60" s="9" t="s">
        <v>8</v>
      </c>
      <c r="D60" s="9"/>
      <c r="E60" s="62">
        <f>SUM(E55:E59)</f>
        <v>3</v>
      </c>
      <c r="F60" s="62">
        <f>SUM(F55:F59)</f>
        <v>1</v>
      </c>
    </row>
    <row r="63" spans="1:6" ht="26.25" x14ac:dyDescent="0.4">
      <c r="A63" s="127" t="s">
        <v>23</v>
      </c>
      <c r="C63" s="2" t="str">
        <f>$C$2</f>
        <v>Eques Akumulacji Majątku FIZ 2023</v>
      </c>
    </row>
    <row r="64" spans="1:6" x14ac:dyDescent="0.25">
      <c r="B64" s="124" t="s">
        <v>109</v>
      </c>
      <c r="C64" s="13" t="s">
        <v>29</v>
      </c>
    </row>
    <row r="65" spans="1:6" ht="15.75" thickBot="1" x14ac:dyDescent="0.3"/>
    <row r="66" spans="1:6" ht="30" x14ac:dyDescent="0.25">
      <c r="C66" s="319" t="s">
        <v>2</v>
      </c>
      <c r="D66" s="29"/>
      <c r="E66" s="29" t="s">
        <v>3</v>
      </c>
      <c r="F66" s="29" t="s">
        <v>4</v>
      </c>
    </row>
    <row r="67" spans="1:6" ht="15.75" thickBot="1" x14ac:dyDescent="0.3">
      <c r="C67" s="320"/>
      <c r="D67" s="30"/>
      <c r="E67" s="321" t="s">
        <v>9</v>
      </c>
      <c r="F67" s="321"/>
    </row>
    <row r="68" spans="1:6" x14ac:dyDescent="0.25">
      <c r="C68" s="31">
        <v>45420</v>
      </c>
      <c r="D68" s="32" t="s">
        <v>6</v>
      </c>
      <c r="E68" s="33"/>
      <c r="F68" s="34"/>
    </row>
    <row r="69" spans="1:6" x14ac:dyDescent="0.25">
      <c r="C69" s="158">
        <v>45425</v>
      </c>
      <c r="D69" s="108" t="s">
        <v>20</v>
      </c>
      <c r="E69" s="109">
        <v>3</v>
      </c>
      <c r="F69" s="259"/>
    </row>
    <row r="70" spans="1:6" x14ac:dyDescent="0.25">
      <c r="C70" s="47"/>
      <c r="D70" s="25"/>
      <c r="E70" s="26"/>
      <c r="F70" s="58"/>
    </row>
    <row r="71" spans="1:6" x14ac:dyDescent="0.25">
      <c r="C71" s="107"/>
      <c r="D71" s="108"/>
      <c r="E71" s="109"/>
      <c r="F71" s="78"/>
    </row>
    <row r="72" spans="1:6" x14ac:dyDescent="0.25">
      <c r="C72" s="24"/>
      <c r="D72" s="25"/>
      <c r="E72" s="26"/>
      <c r="F72" s="26"/>
    </row>
    <row r="73" spans="1:6" x14ac:dyDescent="0.25">
      <c r="C73" s="9" t="s">
        <v>8</v>
      </c>
      <c r="D73" s="9"/>
      <c r="E73" s="62">
        <f>SUM(E68:E72)</f>
        <v>3</v>
      </c>
      <c r="F73" s="62">
        <f>SUM(F68:F72)</f>
        <v>0</v>
      </c>
    </row>
    <row r="76" spans="1:6" ht="26.25" x14ac:dyDescent="0.4">
      <c r="A76" s="127" t="s">
        <v>23</v>
      </c>
      <c r="C76" s="2" t="str">
        <f>$C$2</f>
        <v>Eques Akumulacji Majątku FIZ 2023</v>
      </c>
    </row>
    <row r="77" spans="1:6" x14ac:dyDescent="0.25">
      <c r="B77" s="124" t="s">
        <v>109</v>
      </c>
      <c r="C77" s="13" t="s">
        <v>123</v>
      </c>
    </row>
    <row r="78" spans="1:6" ht="15.75" thickBot="1" x14ac:dyDescent="0.3"/>
    <row r="79" spans="1:6" ht="30" x14ac:dyDescent="0.25">
      <c r="C79" s="319" t="s">
        <v>2</v>
      </c>
      <c r="D79" s="29"/>
      <c r="E79" s="29" t="s">
        <v>3</v>
      </c>
      <c r="F79" s="29" t="s">
        <v>4</v>
      </c>
    </row>
    <row r="80" spans="1:6" ht="15.75" thickBot="1" x14ac:dyDescent="0.3">
      <c r="C80" s="320"/>
      <c r="D80" s="30"/>
      <c r="E80" s="321" t="s">
        <v>9</v>
      </c>
      <c r="F80" s="321"/>
    </row>
    <row r="81" spans="1:6" x14ac:dyDescent="0.25">
      <c r="C81" s="31">
        <v>45454</v>
      </c>
      <c r="D81" s="32" t="s">
        <v>6</v>
      </c>
      <c r="E81" s="33"/>
      <c r="F81" s="34"/>
    </row>
    <row r="82" spans="1:6" x14ac:dyDescent="0.25">
      <c r="C82" s="158">
        <v>45457</v>
      </c>
      <c r="D82" s="108"/>
      <c r="E82" s="109">
        <v>3</v>
      </c>
      <c r="F82" s="259"/>
    </row>
    <row r="83" spans="1:6" x14ac:dyDescent="0.25">
      <c r="C83" s="47">
        <v>45460</v>
      </c>
      <c r="D83" s="25"/>
      <c r="E83" s="26"/>
      <c r="F83" s="58">
        <v>1</v>
      </c>
    </row>
    <row r="84" spans="1:6" x14ac:dyDescent="0.25">
      <c r="C84" s="107">
        <v>45462</v>
      </c>
      <c r="D84" s="108" t="s">
        <v>20</v>
      </c>
      <c r="E84" s="109">
        <v>2</v>
      </c>
      <c r="F84" s="78"/>
    </row>
    <row r="85" spans="1:6" x14ac:dyDescent="0.25">
      <c r="C85" s="24"/>
      <c r="D85" s="25"/>
      <c r="E85" s="26"/>
      <c r="F85" s="26"/>
    </row>
    <row r="86" spans="1:6" x14ac:dyDescent="0.25">
      <c r="C86" s="9" t="s">
        <v>8</v>
      </c>
      <c r="D86" s="9"/>
      <c r="E86" s="62">
        <f>SUM(E81:E85)</f>
        <v>5</v>
      </c>
      <c r="F86" s="62">
        <f>SUM(F81:F85)</f>
        <v>1</v>
      </c>
    </row>
    <row r="89" spans="1:6" ht="26.25" x14ac:dyDescent="0.4">
      <c r="A89" s="127" t="s">
        <v>23</v>
      </c>
      <c r="C89" s="2" t="str">
        <f>$C$2</f>
        <v>Eques Akumulacji Majątku FIZ 2023</v>
      </c>
    </row>
    <row r="90" spans="1:6" x14ac:dyDescent="0.25">
      <c r="B90" s="124" t="s">
        <v>109</v>
      </c>
      <c r="C90" s="13" t="s">
        <v>133</v>
      </c>
    </row>
    <row r="91" spans="1:6" ht="15.75" thickBot="1" x14ac:dyDescent="0.3"/>
    <row r="92" spans="1:6" ht="30" x14ac:dyDescent="0.25">
      <c r="C92" s="319" t="s">
        <v>2</v>
      </c>
      <c r="D92" s="29"/>
      <c r="E92" s="29" t="s">
        <v>3</v>
      </c>
      <c r="F92" s="29" t="s">
        <v>4</v>
      </c>
    </row>
    <row r="93" spans="1:6" ht="15.75" thickBot="1" x14ac:dyDescent="0.3">
      <c r="C93" s="320"/>
      <c r="D93" s="30"/>
      <c r="E93" s="321" t="s">
        <v>9</v>
      </c>
      <c r="F93" s="321"/>
    </row>
    <row r="94" spans="1:6" x14ac:dyDescent="0.25">
      <c r="C94" s="31">
        <v>45505</v>
      </c>
      <c r="D94" s="32" t="s">
        <v>6</v>
      </c>
      <c r="E94" s="33"/>
      <c r="F94" s="34"/>
    </row>
    <row r="95" spans="1:6" x14ac:dyDescent="0.25">
      <c r="C95" s="107">
        <v>45511</v>
      </c>
      <c r="D95" s="108" t="s">
        <v>20</v>
      </c>
      <c r="E95" s="109">
        <v>4</v>
      </c>
      <c r="F95" s="78"/>
    </row>
    <row r="96" spans="1:6" x14ac:dyDescent="0.25">
      <c r="C96" s="24"/>
      <c r="D96" s="25"/>
      <c r="E96" s="26"/>
      <c r="F96" s="26"/>
    </row>
    <row r="97" spans="3:6" x14ac:dyDescent="0.25">
      <c r="C97" s="9" t="s">
        <v>8</v>
      </c>
      <c r="D97" s="9"/>
      <c r="E97" s="62">
        <f>SUM(E94:E96)</f>
        <v>4</v>
      </c>
      <c r="F97" s="62">
        <f>SUM(F94:F96)</f>
        <v>0</v>
      </c>
    </row>
  </sheetData>
  <mergeCells count="14">
    <mergeCell ref="C53:C54"/>
    <mergeCell ref="E54:F54"/>
    <mergeCell ref="C6:C7"/>
    <mergeCell ref="E7:F7"/>
    <mergeCell ref="C28:C29"/>
    <mergeCell ref="E29:F29"/>
    <mergeCell ref="C43:C44"/>
    <mergeCell ref="E44:F44"/>
    <mergeCell ref="C92:C93"/>
    <mergeCell ref="E93:F93"/>
    <mergeCell ref="C79:C80"/>
    <mergeCell ref="E80:F80"/>
    <mergeCell ref="C66:C67"/>
    <mergeCell ref="E67:F67"/>
  </mergeCells>
  <conditionalFormatting sqref="C99:C1048576 C61 C1:C38 C74:C75 C88">
    <cfRule type="top10" dxfId="572" priority="10" rank="1"/>
  </conditionalFormatting>
  <conditionalFormatting sqref="D1">
    <cfRule type="top10" dxfId="571" priority="9" rank="1"/>
  </conditionalFormatting>
  <conditionalFormatting sqref="C39:C49">
    <cfRule type="top10" dxfId="570" priority="223" rank="1"/>
  </conditionalFormatting>
  <conditionalFormatting sqref="C50:C60">
    <cfRule type="top10" dxfId="569" priority="7" rank="1"/>
  </conditionalFormatting>
  <conditionalFormatting sqref="C62">
    <cfRule type="top10" dxfId="568" priority="6" rank="1"/>
  </conditionalFormatting>
  <conditionalFormatting sqref="C63:C73">
    <cfRule type="top10" dxfId="567" priority="5" rank="1"/>
  </conditionalFormatting>
  <conditionalFormatting sqref="C87">
    <cfRule type="top10" dxfId="566" priority="4" rank="1"/>
  </conditionalFormatting>
  <conditionalFormatting sqref="C76:C86">
    <cfRule type="top10" dxfId="565" priority="3" rank="1"/>
  </conditionalFormatting>
  <conditionalFormatting sqref="C98">
    <cfRule type="top10" dxfId="564" priority="2" rank="1"/>
  </conditionalFormatting>
  <conditionalFormatting sqref="C89:C97">
    <cfRule type="top10" dxfId="563" priority="282" rank="1"/>
  </conditionalFormatting>
  <hyperlinks>
    <hyperlink ref="A1" location="'Spis treści'!A1" display="Spis treści" xr:uid="{00000000-0004-0000-2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600-000000000000}">
          <x14:formula1>
            <xm:f>Zdarzenia!$A$13:$A$17</xm:f>
          </x14:formula1>
          <xm:sqref>B3 B26 B41 B51 B64 B77 B90</xm:sqref>
        </x14:dataValidation>
        <x14:dataValidation type="list" allowBlank="1" showInputMessage="1" showErrorMessage="1" xr:uid="{00000000-0002-0000-26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39"/>
  <dimension ref="A1:I36"/>
  <sheetViews>
    <sheetView topLeftCell="A13" zoomScaleNormal="100" zoomScaleSheetLayoutView="160" workbookViewId="0">
      <selection activeCell="B28" sqref="B28:F3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586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585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45492</v>
      </c>
      <c r="D8" s="32" t="s">
        <v>6</v>
      </c>
      <c r="E8" s="33"/>
      <c r="F8" s="34"/>
    </row>
    <row r="9" spans="1:9" x14ac:dyDescent="0.25">
      <c r="A9" s="4"/>
      <c r="B9" s="4"/>
      <c r="C9" s="46">
        <v>45520</v>
      </c>
      <c r="D9" s="36"/>
      <c r="E9" s="37">
        <v>19</v>
      </c>
      <c r="F9" s="38"/>
    </row>
    <row r="10" spans="1:9" x14ac:dyDescent="0.25">
      <c r="A10" s="4"/>
      <c r="B10" s="4"/>
      <c r="C10" s="35">
        <v>45534</v>
      </c>
      <c r="D10" s="39"/>
      <c r="E10" s="38"/>
      <c r="F10" s="37">
        <v>10</v>
      </c>
    </row>
    <row r="11" spans="1:9" x14ac:dyDescent="0.25">
      <c r="A11" s="4"/>
      <c r="B11" s="4"/>
      <c r="C11" s="35">
        <v>45548</v>
      </c>
      <c r="D11" s="40"/>
      <c r="E11" s="37">
        <v>10</v>
      </c>
      <c r="F11" s="38"/>
    </row>
    <row r="12" spans="1:9" x14ac:dyDescent="0.25">
      <c r="A12" s="129"/>
      <c r="B12" s="4"/>
      <c r="C12" s="35">
        <v>45562</v>
      </c>
      <c r="D12" s="40"/>
      <c r="E12" s="38"/>
      <c r="F12" s="37">
        <v>10</v>
      </c>
    </row>
    <row r="13" spans="1:9" x14ac:dyDescent="0.25">
      <c r="A13" s="4"/>
      <c r="B13" s="4"/>
      <c r="C13" s="35">
        <v>45575</v>
      </c>
      <c r="D13" s="40"/>
      <c r="E13" s="37">
        <v>9</v>
      </c>
      <c r="F13" s="38"/>
    </row>
    <row r="14" spans="1:9" x14ac:dyDescent="0.25">
      <c r="A14" s="129"/>
      <c r="B14" s="4"/>
      <c r="C14" s="41">
        <v>45582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45593</v>
      </c>
      <c r="D15" s="40"/>
      <c r="E15" s="38">
        <v>7</v>
      </c>
      <c r="F15" s="38"/>
    </row>
    <row r="16" spans="1:9" x14ac:dyDescent="0.25">
      <c r="A16" s="129"/>
      <c r="B16" s="4"/>
      <c r="C16" s="41">
        <v>45595</v>
      </c>
      <c r="D16" s="40"/>
      <c r="E16" s="38"/>
      <c r="F16" s="38">
        <v>2</v>
      </c>
    </row>
    <row r="17" spans="1:6" x14ac:dyDescent="0.25">
      <c r="A17" s="129"/>
      <c r="B17" s="4"/>
      <c r="C17" s="41">
        <v>45602</v>
      </c>
      <c r="D17" s="40"/>
      <c r="E17" s="38">
        <v>4</v>
      </c>
      <c r="F17" s="38"/>
    </row>
    <row r="18" spans="1:6" x14ac:dyDescent="0.25">
      <c r="A18" s="129"/>
      <c r="B18" s="4"/>
      <c r="C18" s="41">
        <v>45603</v>
      </c>
      <c r="D18" s="40"/>
      <c r="E18" s="38"/>
      <c r="F18" s="38">
        <v>1</v>
      </c>
    </row>
    <row r="19" spans="1:6" x14ac:dyDescent="0.25">
      <c r="A19" s="129"/>
      <c r="B19" s="4"/>
      <c r="C19" s="41">
        <v>45608</v>
      </c>
      <c r="D19" s="40" t="s">
        <v>20</v>
      </c>
      <c r="E19" s="38">
        <v>2</v>
      </c>
      <c r="F19" s="38"/>
    </row>
    <row r="20" spans="1:6" x14ac:dyDescent="0.25">
      <c r="A20" s="129"/>
      <c r="B20" s="4"/>
      <c r="C20" s="24"/>
      <c r="D20" s="25"/>
      <c r="E20" s="26"/>
      <c r="F20" s="26"/>
    </row>
    <row r="21" spans="1:6" x14ac:dyDescent="0.25">
      <c r="A21" s="129"/>
      <c r="B21" s="4"/>
      <c r="D21" s="6"/>
    </row>
    <row r="22" spans="1:6" x14ac:dyDescent="0.25">
      <c r="A22" s="129"/>
      <c r="B22" s="4"/>
      <c r="C22" s="9" t="s">
        <v>8</v>
      </c>
      <c r="D22" s="9"/>
      <c r="E22" s="9">
        <f>SUM(E8:E21)</f>
        <v>51</v>
      </c>
      <c r="F22" s="9">
        <f>SUM(F8:F21)</f>
        <v>28</v>
      </c>
    </row>
    <row r="23" spans="1:6" x14ac:dyDescent="0.25">
      <c r="A23" s="129"/>
      <c r="B23" s="4"/>
      <c r="C23" s="7"/>
      <c r="D23" s="7"/>
      <c r="E23" s="7"/>
      <c r="F23" s="7"/>
    </row>
    <row r="24" spans="1:6" x14ac:dyDescent="0.25">
      <c r="A24" s="4"/>
      <c r="B24" s="13"/>
      <c r="C24" s="5"/>
      <c r="D24" s="5"/>
      <c r="E24" s="5"/>
      <c r="F24" s="5"/>
    </row>
    <row r="25" spans="1:6" x14ac:dyDescent="0.25">
      <c r="A25" s="4"/>
      <c r="B25" s="13"/>
      <c r="C25" s="4"/>
      <c r="D25" s="4"/>
      <c r="E25" s="4"/>
      <c r="F25" s="4"/>
    </row>
    <row r="26" spans="1:6" x14ac:dyDescent="0.25">
      <c r="A26" s="4"/>
      <c r="B26" s="4"/>
    </row>
    <row r="27" spans="1:6" x14ac:dyDescent="0.25">
      <c r="A27" s="4"/>
      <c r="B27" s="4"/>
    </row>
    <row r="28" spans="1:6" ht="21" x14ac:dyDescent="0.35">
      <c r="C28" s="2" t="str">
        <f>$C$2</f>
        <v>4MASS S.A.</v>
      </c>
    </row>
    <row r="29" spans="1:6" x14ac:dyDescent="0.25">
      <c r="B29" s="273" t="s">
        <v>109</v>
      </c>
      <c r="C29" s="274" t="s">
        <v>22</v>
      </c>
    </row>
    <row r="30" spans="1:6" ht="15.75" thickBot="1" x14ac:dyDescent="0.3"/>
    <row r="31" spans="1:6" ht="30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3:6" ht="15.75" thickBot="1" x14ac:dyDescent="0.3">
      <c r="C33" s="280">
        <v>45611</v>
      </c>
      <c r="D33" s="32" t="s">
        <v>6</v>
      </c>
      <c r="E33" s="33"/>
      <c r="F33" s="34"/>
    </row>
    <row r="34" spans="3:6" x14ac:dyDescent="0.25">
      <c r="C34" s="280">
        <v>45614</v>
      </c>
      <c r="D34" s="40" t="s">
        <v>20</v>
      </c>
      <c r="E34" s="38">
        <v>1</v>
      </c>
      <c r="F34" s="37"/>
    </row>
    <row r="35" spans="3:6" x14ac:dyDescent="0.25">
      <c r="C35" s="152"/>
      <c r="D35" s="278"/>
      <c r="E35" s="279"/>
      <c r="F35" s="279"/>
    </row>
    <row r="36" spans="3:6" x14ac:dyDescent="0.25">
      <c r="C36" s="9" t="s">
        <v>8</v>
      </c>
      <c r="D36" s="9"/>
      <c r="E36" s="62">
        <f>SUM(E33:E35)</f>
        <v>1</v>
      </c>
      <c r="F36" s="62">
        <f>SUM(F33:F35)</f>
        <v>0</v>
      </c>
    </row>
  </sheetData>
  <mergeCells count="4">
    <mergeCell ref="C6:C7"/>
    <mergeCell ref="E7:F7"/>
    <mergeCell ref="C31:C32"/>
    <mergeCell ref="E32:F32"/>
  </mergeCells>
  <conditionalFormatting sqref="C1:C27 C37:C1048576">
    <cfRule type="top10" dxfId="775" priority="3" rank="1"/>
  </conditionalFormatting>
  <conditionalFormatting sqref="D1">
    <cfRule type="top10" dxfId="774" priority="2" rank="1"/>
  </conditionalFormatting>
  <conditionalFormatting sqref="C28:C36">
    <cfRule type="top10" dxfId="773" priority="1" rank="1"/>
  </conditionalFormatting>
  <hyperlinks>
    <hyperlink ref="A1" location="'Spis treści'!A1" display="Spis treści" xr:uid="{00000000-0004-0000-0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0000000}">
          <x14:formula1>
            <xm:f>'H:\BAZY KNF\statystyki postępowań\[NIEPUBLIKOWANE Statystyka Wewnętrzna.xlsm]Zdarzenia'!#REF!</xm:f>
          </x14:formula1>
          <xm:sqref>E23:F23 D2:D27 D37:D1048576</xm:sqref>
        </x14:dataValidation>
        <x14:dataValidation type="list" allowBlank="1" showInputMessage="1" showErrorMessage="1" xr:uid="{00000000-0002-0000-0300-000001000000}">
          <x14:formula1>
            <xm:f>'H:\BAZY KNF\statystyki postępowań\[NIEPUBLIKOWANE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300-000002000000}">
          <x14:formula1>
            <xm:f>'C:\Users\fidop\Documents\[NIEPUBLIKOWANE Statystyka Wewnętrzna.xlsm]Zdarzenia'!#REF!</xm:f>
          </x14:formula1>
          <xm:sqref>D28:D36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153"/>
  <dimension ref="A1:I30"/>
  <sheetViews>
    <sheetView topLeftCell="C1" zoomScaleNormal="100" zoomScaleSheetLayoutView="160" workbookViewId="0">
      <selection activeCell="C1" sqref="C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C1" s="131" t="s">
        <v>111</v>
      </c>
      <c r="G1" s="175"/>
    </row>
    <row r="2" spans="1:9" ht="21" x14ac:dyDescent="0.35">
      <c r="C2" s="2" t="s">
        <v>290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45163</v>
      </c>
      <c r="D8" s="76" t="s">
        <v>6</v>
      </c>
      <c r="E8" s="33"/>
      <c r="F8" s="34"/>
    </row>
    <row r="9" spans="1:9" x14ac:dyDescent="0.25">
      <c r="A9" s="4"/>
      <c r="B9" s="4"/>
      <c r="C9" s="46">
        <v>45177</v>
      </c>
      <c r="D9" s="138" t="s">
        <v>88</v>
      </c>
      <c r="E9" s="37"/>
      <c r="F9" s="38"/>
    </row>
    <row r="10" spans="1:9" x14ac:dyDescent="0.25">
      <c r="A10" s="4"/>
      <c r="B10" s="4"/>
      <c r="C10" s="35">
        <v>45188</v>
      </c>
      <c r="D10" s="39"/>
      <c r="E10" s="38">
        <v>7</v>
      </c>
      <c r="F10" s="37"/>
    </row>
    <row r="11" spans="1:9" x14ac:dyDescent="0.25">
      <c r="A11" s="4"/>
      <c r="B11" s="4"/>
      <c r="C11" s="46">
        <v>45203</v>
      </c>
      <c r="D11" s="40"/>
      <c r="E11" s="37"/>
      <c r="F11" s="38">
        <v>11</v>
      </c>
    </row>
    <row r="12" spans="1:9" x14ac:dyDescent="0.25">
      <c r="A12" s="129"/>
      <c r="B12" s="4"/>
      <c r="C12" s="35">
        <v>45209</v>
      </c>
      <c r="D12" s="40"/>
      <c r="E12" s="38">
        <v>4</v>
      </c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11</v>
      </c>
      <c r="F27" s="9">
        <f>SUM(F8:F26)</f>
        <v>11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2:C7 C13:C1048576">
    <cfRule type="top10" dxfId="562" priority="3" rank="1"/>
  </conditionalFormatting>
  <conditionalFormatting sqref="D1">
    <cfRule type="top10" dxfId="561" priority="2" rank="1"/>
  </conditionalFormatting>
  <conditionalFormatting sqref="C8:C12">
    <cfRule type="top10" dxfId="560" priority="1" rank="1"/>
  </conditionalFormatting>
  <hyperlinks>
    <hyperlink ref="A1" location="'Spis treści'!A1" display="Spis treści" xr:uid="{00000000-0004-0000-2700-000000000000}"/>
    <hyperlink ref="C1" location="'Spis treści'!A1" display="Spis treści" xr:uid="{00000000-0004-0000-27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700-000000000000}">
          <x14:formula1>
            <xm:f>'C:\Users\fidop\Documents\[NIEPUBLIKOWANE Statystyka Wewnętrzna.xlsm]Zdarzenia'!#REF!</xm:f>
          </x14:formula1>
          <xm:sqref>D8:D12</xm:sqref>
        </x14:dataValidation>
        <x14:dataValidation type="list" allowBlank="1" showInputMessage="1" showErrorMessage="1" xr:uid="{00000000-0002-0000-2700-000001000000}">
          <x14:formula1>
            <xm:f>'C:\Users\fidop\Documents\[NIEPUBLIKOWANE Statystyka Wewnętrzna.xlsm]Zdarzenia'!#REF!</xm:f>
          </x14:formula1>
          <xm:sqref>E28:F28 D2:D7 D13:D1048576 B3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Arkusz152"/>
  <dimension ref="A1:I58"/>
  <sheetViews>
    <sheetView topLeftCell="B1" zoomScaleNormal="100" zoomScaleSheetLayoutView="160" workbookViewId="0">
      <selection activeCell="D17" sqref="D1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244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364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45161</v>
      </c>
      <c r="D8" s="32" t="s">
        <v>6</v>
      </c>
      <c r="E8" s="33"/>
      <c r="F8" s="34"/>
    </row>
    <row r="9" spans="1:9" x14ac:dyDescent="0.25">
      <c r="A9" s="4"/>
      <c r="B9" s="4"/>
      <c r="C9" s="46">
        <v>45173</v>
      </c>
      <c r="D9" s="36"/>
      <c r="E9" s="37">
        <v>8</v>
      </c>
      <c r="F9" s="38"/>
    </row>
    <row r="10" spans="1:9" x14ac:dyDescent="0.25">
      <c r="A10" s="4"/>
      <c r="B10" s="4"/>
      <c r="C10" s="35">
        <v>45176</v>
      </c>
      <c r="D10" s="39"/>
      <c r="E10" s="38"/>
      <c r="F10" s="37">
        <v>3</v>
      </c>
    </row>
    <row r="11" spans="1:9" x14ac:dyDescent="0.25">
      <c r="A11" s="4"/>
      <c r="B11" s="4"/>
      <c r="C11" s="35">
        <v>45182</v>
      </c>
      <c r="D11" s="40"/>
      <c r="E11" s="37">
        <v>4</v>
      </c>
      <c r="F11" s="38"/>
    </row>
    <row r="12" spans="1:9" x14ac:dyDescent="0.25">
      <c r="A12" s="129"/>
      <c r="B12" s="4"/>
      <c r="C12" s="35">
        <v>45195</v>
      </c>
      <c r="D12" s="40"/>
      <c r="E12" s="38"/>
      <c r="F12" s="37">
        <v>9</v>
      </c>
    </row>
    <row r="13" spans="1:9" x14ac:dyDescent="0.25">
      <c r="A13" s="4"/>
      <c r="B13" s="4"/>
      <c r="C13" s="35">
        <v>45203</v>
      </c>
      <c r="D13" s="40"/>
      <c r="E13" s="37">
        <v>6</v>
      </c>
      <c r="F13" s="38"/>
    </row>
    <row r="14" spans="1:9" x14ac:dyDescent="0.25">
      <c r="A14" s="129"/>
      <c r="B14" s="4"/>
      <c r="C14" s="41">
        <v>45204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45208</v>
      </c>
      <c r="D15" s="40" t="s">
        <v>20</v>
      </c>
      <c r="E15" s="38">
        <v>2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20</v>
      </c>
      <c r="F27" s="9">
        <f>SUM(F8:F26)</f>
        <v>13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35">
      <c r="A30" s="4"/>
      <c r="B30" s="4"/>
      <c r="C30" s="2" t="s">
        <v>244</v>
      </c>
      <c r="D30" s="2"/>
      <c r="E30" s="4"/>
      <c r="F30" s="4"/>
    </row>
    <row r="32" spans="1:6" x14ac:dyDescent="0.25">
      <c r="B32" s="124" t="s">
        <v>109</v>
      </c>
      <c r="C32" s="13" t="s">
        <v>22</v>
      </c>
    </row>
    <row r="33" spans="2:6" ht="15.75" thickBot="1" x14ac:dyDescent="0.3"/>
    <row r="34" spans="2:6" ht="30" x14ac:dyDescent="0.25">
      <c r="C34" s="319" t="s">
        <v>2</v>
      </c>
      <c r="D34" s="29"/>
      <c r="E34" s="29" t="s">
        <v>3</v>
      </c>
      <c r="F34" s="29" t="s">
        <v>4</v>
      </c>
    </row>
    <row r="35" spans="2:6" ht="15.75" thickBot="1" x14ac:dyDescent="0.3">
      <c r="C35" s="320"/>
      <c r="D35" s="30"/>
      <c r="E35" s="321" t="s">
        <v>9</v>
      </c>
      <c r="F35" s="321"/>
    </row>
    <row r="36" spans="2:6" x14ac:dyDescent="0.25">
      <c r="C36" s="31">
        <v>45386</v>
      </c>
      <c r="D36" s="32" t="s">
        <v>6</v>
      </c>
      <c r="E36" s="33"/>
      <c r="F36" s="34"/>
    </row>
    <row r="37" spans="2:6" x14ac:dyDescent="0.25">
      <c r="C37" s="35">
        <v>45387</v>
      </c>
      <c r="D37" s="36"/>
      <c r="E37" s="37">
        <v>1</v>
      </c>
      <c r="F37" s="38"/>
    </row>
    <row r="38" spans="2:6" x14ac:dyDescent="0.25">
      <c r="C38" s="35">
        <v>45390</v>
      </c>
      <c r="D38" s="36"/>
      <c r="E38" s="37"/>
      <c r="F38" s="38">
        <v>1</v>
      </c>
    </row>
    <row r="39" spans="2:6" x14ac:dyDescent="0.25">
      <c r="C39" s="41">
        <v>45392</v>
      </c>
      <c r="D39" s="40"/>
      <c r="E39" s="38">
        <v>2</v>
      </c>
      <c r="F39" s="37"/>
    </row>
    <row r="40" spans="2:6" x14ac:dyDescent="0.25">
      <c r="C40" s="24"/>
      <c r="D40" s="25"/>
      <c r="E40" s="26"/>
      <c r="F40" s="26"/>
    </row>
    <row r="41" spans="2:6" x14ac:dyDescent="0.25">
      <c r="C41" s="9" t="s">
        <v>8</v>
      </c>
      <c r="D41" s="9"/>
      <c r="E41" s="62">
        <f>SUM(E36:E40)</f>
        <v>3</v>
      </c>
      <c r="F41" s="62">
        <f>SUM(F36:F40)</f>
        <v>1</v>
      </c>
    </row>
    <row r="47" spans="2:6" ht="21" x14ac:dyDescent="0.35">
      <c r="B47" s="4"/>
      <c r="C47" s="2" t="s">
        <v>244</v>
      </c>
      <c r="D47" s="2"/>
      <c r="E47" s="4"/>
      <c r="F47" s="4"/>
    </row>
    <row r="49" spans="2:6" x14ac:dyDescent="0.25">
      <c r="B49" s="124" t="s">
        <v>109</v>
      </c>
      <c r="C49" s="13" t="s">
        <v>27</v>
      </c>
    </row>
    <row r="50" spans="2:6" ht="15.75" thickBot="1" x14ac:dyDescent="0.3"/>
    <row r="51" spans="2:6" ht="30" x14ac:dyDescent="0.25">
      <c r="C51" s="319" t="s">
        <v>2</v>
      </c>
      <c r="D51" s="29"/>
      <c r="E51" s="29" t="s">
        <v>3</v>
      </c>
      <c r="F51" s="29" t="s">
        <v>4</v>
      </c>
    </row>
    <row r="52" spans="2:6" ht="15.75" thickBot="1" x14ac:dyDescent="0.3">
      <c r="C52" s="320"/>
      <c r="D52" s="30"/>
      <c r="E52" s="321" t="s">
        <v>9</v>
      </c>
      <c r="F52" s="321"/>
    </row>
    <row r="53" spans="2:6" x14ac:dyDescent="0.25">
      <c r="C53" s="31">
        <v>45411</v>
      </c>
      <c r="D53" s="32" t="s">
        <v>6</v>
      </c>
      <c r="E53" s="33"/>
      <c r="F53" s="34"/>
    </row>
    <row r="54" spans="2:6" x14ac:dyDescent="0.25">
      <c r="C54" s="35">
        <v>45384</v>
      </c>
      <c r="D54" s="36"/>
      <c r="E54" s="37">
        <v>2</v>
      </c>
      <c r="F54" s="38"/>
    </row>
    <row r="55" spans="2:6" x14ac:dyDescent="0.25">
      <c r="C55" s="35">
        <v>45388</v>
      </c>
      <c r="D55" s="36"/>
      <c r="E55" s="37"/>
      <c r="F55" s="38">
        <v>1</v>
      </c>
    </row>
    <row r="56" spans="2:6" x14ac:dyDescent="0.25">
      <c r="C56" s="41">
        <v>45390</v>
      </c>
      <c r="D56" s="40"/>
      <c r="E56" s="38">
        <v>2</v>
      </c>
      <c r="F56" s="37"/>
    </row>
    <row r="57" spans="2:6" x14ac:dyDescent="0.25">
      <c r="C57" s="24"/>
      <c r="D57" s="25"/>
      <c r="E57" s="26"/>
      <c r="F57" s="26"/>
    </row>
    <row r="58" spans="2:6" x14ac:dyDescent="0.25">
      <c r="C58" s="9" t="s">
        <v>8</v>
      </c>
      <c r="D58" s="9"/>
      <c r="E58" s="62">
        <f>SUM(E53:E57)</f>
        <v>4</v>
      </c>
      <c r="F58" s="62">
        <f>SUM(F53:F57)</f>
        <v>1</v>
      </c>
    </row>
  </sheetData>
  <mergeCells count="6">
    <mergeCell ref="C6:C7"/>
    <mergeCell ref="E7:F7"/>
    <mergeCell ref="C34:C35"/>
    <mergeCell ref="E35:F35"/>
    <mergeCell ref="C51:C52"/>
    <mergeCell ref="E52:F52"/>
  </mergeCells>
  <conditionalFormatting sqref="C42:C46 C1:C29 C31 C59:C1048576">
    <cfRule type="top10" dxfId="559" priority="7" rank="1"/>
  </conditionalFormatting>
  <conditionalFormatting sqref="D1">
    <cfRule type="top10" dxfId="558" priority="6" rank="1"/>
  </conditionalFormatting>
  <conditionalFormatting sqref="C32:C41">
    <cfRule type="top10" dxfId="557" priority="5" rank="1"/>
  </conditionalFormatting>
  <conditionalFormatting sqref="C30">
    <cfRule type="top10" dxfId="556" priority="4" rank="1"/>
  </conditionalFormatting>
  <conditionalFormatting sqref="C48">
    <cfRule type="top10" dxfId="555" priority="3" rank="1"/>
  </conditionalFormatting>
  <conditionalFormatting sqref="C49:C58">
    <cfRule type="top10" dxfId="554" priority="2" rank="1"/>
  </conditionalFormatting>
  <conditionalFormatting sqref="C47">
    <cfRule type="top10" dxfId="553" priority="1" rank="1"/>
  </conditionalFormatting>
  <hyperlinks>
    <hyperlink ref="A1" location="'Spis treści'!A1" display="Spis treści" xr:uid="{00000000-0004-0000-2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2800-000000000000}">
          <x14:formula1>
            <xm:f>'C:\Users\fidop\Documents\[NIEPUBLIKOWANE Statystyka Wewnętrzna.xlsm]Zdarzenia'!#REF!</xm:f>
          </x14:formula1>
          <xm:sqref>E28:F28 D2:D31 D42:D48 D59:D1048576</xm:sqref>
        </x14:dataValidation>
        <x14:dataValidation type="list" allowBlank="1" showInputMessage="1" showErrorMessage="1" xr:uid="{00000000-0002-0000-28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2800-000002000000}">
          <x14:formula1>
            <xm:f>Zdarzenia!$A$2:$A$7</xm:f>
          </x14:formula1>
          <xm:sqref>D32:D41 D49:D58</xm:sqref>
        </x14:dataValidation>
        <x14:dataValidation type="list" allowBlank="1" showInputMessage="1" showErrorMessage="1" xr:uid="{00000000-0002-0000-2800-000003000000}">
          <x14:formula1>
            <xm:f>Zdarzenia!$A$13:$A$17</xm:f>
          </x14:formula1>
          <xm:sqref>B32 B49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Arkusz154"/>
  <dimension ref="A1:I36"/>
  <sheetViews>
    <sheetView topLeftCell="B1" zoomScaleNormal="100" zoomScaleSheetLayoutView="160" workbookViewId="0">
      <selection activeCell="D19" sqref="D1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366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45163</v>
      </c>
      <c r="D8" s="32" t="s">
        <v>6</v>
      </c>
      <c r="E8" s="33"/>
      <c r="F8" s="34"/>
    </row>
    <row r="9" spans="1:9" x14ac:dyDescent="0.25">
      <c r="A9" s="4"/>
      <c r="B9" s="4"/>
      <c r="C9" s="46">
        <v>45168</v>
      </c>
      <c r="D9" s="36"/>
      <c r="E9" s="37">
        <v>3</v>
      </c>
      <c r="F9" s="38"/>
    </row>
    <row r="10" spans="1:9" x14ac:dyDescent="0.25">
      <c r="A10" s="4"/>
      <c r="B10" s="4"/>
      <c r="C10" s="35">
        <v>45176</v>
      </c>
      <c r="D10" s="39"/>
      <c r="E10" s="38"/>
      <c r="F10" s="37">
        <v>6</v>
      </c>
    </row>
    <row r="11" spans="1:9" x14ac:dyDescent="0.25">
      <c r="A11" s="4"/>
      <c r="B11" s="4"/>
      <c r="C11" s="35">
        <v>45187</v>
      </c>
      <c r="D11" s="40"/>
      <c r="E11" s="37">
        <v>7</v>
      </c>
      <c r="F11" s="38"/>
    </row>
    <row r="12" spans="1:9" x14ac:dyDescent="0.25">
      <c r="A12" s="129"/>
      <c r="B12" s="4"/>
      <c r="C12" s="35">
        <v>45201</v>
      </c>
      <c r="D12" s="40"/>
      <c r="E12" s="38"/>
      <c r="F12" s="37">
        <v>10</v>
      </c>
    </row>
    <row r="13" spans="1:9" x14ac:dyDescent="0.25">
      <c r="A13" s="4"/>
      <c r="B13" s="4"/>
      <c r="C13" s="35">
        <v>45204</v>
      </c>
      <c r="D13" s="40"/>
      <c r="E13" s="37">
        <v>3</v>
      </c>
      <c r="F13" s="38"/>
    </row>
    <row r="14" spans="1:9" x14ac:dyDescent="0.25">
      <c r="A14" s="129"/>
      <c r="B14" s="4"/>
      <c r="C14" s="41">
        <v>45204</v>
      </c>
      <c r="D14" s="40"/>
      <c r="E14" s="38"/>
      <c r="F14" s="38">
        <v>0</v>
      </c>
      <c r="I14" s="130"/>
    </row>
    <row r="15" spans="1:9" x14ac:dyDescent="0.25">
      <c r="A15" s="129"/>
      <c r="B15" s="4"/>
      <c r="C15" s="41">
        <v>45205</v>
      </c>
      <c r="D15" s="40"/>
      <c r="E15" s="38">
        <v>1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14</v>
      </c>
      <c r="F21" s="9">
        <f>SUM(F8:F20)</f>
        <v>16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TBSP PFIZ 2023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1048576">
    <cfRule type="top10" dxfId="552" priority="2" rank="1"/>
  </conditionalFormatting>
  <conditionalFormatting sqref="D1">
    <cfRule type="top10" dxfId="551" priority="1" rank="1"/>
  </conditionalFormatting>
  <hyperlinks>
    <hyperlink ref="A1" location="'Spis treści'!A1" display="Spis treści" xr:uid="{00000000-0004-0000-2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9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29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Arkusz151"/>
  <dimension ref="A1:I30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363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45163</v>
      </c>
      <c r="D8" s="76" t="s">
        <v>6</v>
      </c>
      <c r="E8" s="33"/>
      <c r="F8" s="34"/>
    </row>
    <row r="9" spans="1:9" x14ac:dyDescent="0.25">
      <c r="A9" s="4"/>
      <c r="B9" s="4"/>
      <c r="C9" s="46">
        <v>45177</v>
      </c>
      <c r="D9" s="138" t="s">
        <v>88</v>
      </c>
      <c r="E9" s="37"/>
      <c r="F9" s="38"/>
    </row>
    <row r="10" spans="1:9" x14ac:dyDescent="0.25">
      <c r="A10" s="4"/>
      <c r="B10" s="4"/>
      <c r="C10" s="35">
        <v>45188</v>
      </c>
      <c r="D10" s="39"/>
      <c r="E10" s="38">
        <v>7</v>
      </c>
      <c r="F10" s="37"/>
    </row>
    <row r="11" spans="1:9" x14ac:dyDescent="0.25">
      <c r="A11" s="4"/>
      <c r="B11" s="4"/>
      <c r="C11" s="35">
        <v>45203</v>
      </c>
      <c r="D11" s="40"/>
      <c r="E11" s="37"/>
      <c r="F11" s="38">
        <v>11</v>
      </c>
    </row>
    <row r="12" spans="1:9" x14ac:dyDescent="0.25">
      <c r="A12" s="129"/>
      <c r="B12" s="4"/>
      <c r="C12" s="35">
        <v>45205</v>
      </c>
      <c r="D12" s="40"/>
      <c r="E12" s="38">
        <v>2</v>
      </c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9</v>
      </c>
      <c r="F27" s="9">
        <f>SUM(F8:F26)</f>
        <v>11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550" priority="2" rank="1"/>
  </conditionalFormatting>
  <conditionalFormatting sqref="D1">
    <cfRule type="top10" dxfId="549" priority="1" rank="1"/>
  </conditionalFormatting>
  <hyperlinks>
    <hyperlink ref="A1" location="'Spis treści'!A1" display="Spis treści" xr:uid="{00000000-0004-0000-2A00-000000000000}"/>
    <hyperlink ref="B1" location="'Spis treści'!A1" display="Spis treści" xr:uid="{00000000-0004-0000-2A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A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2A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Arkusz150"/>
  <dimension ref="A1:I42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360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361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45079</v>
      </c>
      <c r="D8" s="32" t="s">
        <v>6</v>
      </c>
      <c r="E8" s="33"/>
      <c r="F8" s="34"/>
    </row>
    <row r="9" spans="1:9" x14ac:dyDescent="0.25">
      <c r="A9" s="4"/>
      <c r="B9" s="4"/>
      <c r="C9" s="46">
        <v>45090</v>
      </c>
      <c r="D9" s="36" t="s">
        <v>88</v>
      </c>
      <c r="E9" s="37"/>
      <c r="F9" s="38"/>
    </row>
    <row r="10" spans="1:9" x14ac:dyDescent="0.25">
      <c r="A10" s="4"/>
      <c r="B10" s="4"/>
      <c r="C10" s="35">
        <v>45099</v>
      </c>
      <c r="D10" s="39"/>
      <c r="E10" s="38">
        <v>7</v>
      </c>
      <c r="F10" s="37"/>
    </row>
    <row r="11" spans="1:9" x14ac:dyDescent="0.25">
      <c r="A11" s="4"/>
      <c r="B11" s="4"/>
      <c r="C11" s="35">
        <v>45113</v>
      </c>
      <c r="D11" s="40"/>
      <c r="E11" s="37"/>
      <c r="F11" s="38">
        <v>10</v>
      </c>
    </row>
    <row r="12" spans="1:9" x14ac:dyDescent="0.25">
      <c r="A12" s="129"/>
      <c r="B12" s="4"/>
      <c r="C12" s="35">
        <v>45127</v>
      </c>
      <c r="D12" s="40"/>
      <c r="E12" s="38">
        <v>10</v>
      </c>
      <c r="F12" s="37"/>
    </row>
    <row r="13" spans="1:9" x14ac:dyDescent="0.25">
      <c r="A13" s="4"/>
      <c r="B13" s="4"/>
      <c r="C13" s="35">
        <v>45141</v>
      </c>
      <c r="D13" s="40"/>
      <c r="E13" s="37"/>
      <c r="F13" s="38">
        <v>10</v>
      </c>
    </row>
    <row r="14" spans="1:9" x14ac:dyDescent="0.25">
      <c r="A14" s="129"/>
      <c r="B14" s="4"/>
      <c r="C14" s="41">
        <v>45149</v>
      </c>
      <c r="D14" s="40"/>
      <c r="E14" s="38">
        <v>6</v>
      </c>
      <c r="F14" s="38"/>
      <c r="I14" s="130"/>
    </row>
    <row r="15" spans="1:9" x14ac:dyDescent="0.25">
      <c r="A15" s="129"/>
      <c r="B15" s="4"/>
      <c r="C15" s="41">
        <v>45161</v>
      </c>
      <c r="D15" s="40"/>
      <c r="E15" s="38"/>
      <c r="F15" s="38">
        <v>7</v>
      </c>
    </row>
    <row r="16" spans="1:9" x14ac:dyDescent="0.25">
      <c r="A16" s="129"/>
      <c r="B16" s="4"/>
      <c r="C16" s="41">
        <v>45169</v>
      </c>
      <c r="D16" s="40"/>
      <c r="E16" s="38">
        <v>6</v>
      </c>
      <c r="F16" s="38"/>
    </row>
    <row r="17" spans="1:6" x14ac:dyDescent="0.25">
      <c r="A17" s="129"/>
      <c r="B17" s="4"/>
      <c r="C17" s="41">
        <v>45182</v>
      </c>
      <c r="D17" s="40"/>
      <c r="E17" s="38"/>
      <c r="F17" s="38">
        <v>9</v>
      </c>
    </row>
    <row r="18" spans="1:6" x14ac:dyDescent="0.25">
      <c r="A18" s="129"/>
      <c r="B18" s="4"/>
      <c r="C18" s="41">
        <v>45187</v>
      </c>
      <c r="D18" s="40"/>
      <c r="E18" s="38">
        <v>3</v>
      </c>
      <c r="F18" s="38"/>
    </row>
    <row r="19" spans="1:6" x14ac:dyDescent="0.25">
      <c r="A19" s="129"/>
      <c r="B19" s="4"/>
      <c r="C19" s="41">
        <v>45191</v>
      </c>
      <c r="D19" s="40"/>
      <c r="E19" s="38"/>
      <c r="F19" s="38">
        <v>1</v>
      </c>
    </row>
    <row r="20" spans="1:6" x14ac:dyDescent="0.25">
      <c r="A20" s="129"/>
      <c r="B20" s="4"/>
      <c r="C20" s="41">
        <v>45194</v>
      </c>
      <c r="D20" s="40" t="s">
        <v>20</v>
      </c>
      <c r="E20" s="38">
        <v>1</v>
      </c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62">
        <f>SUM(E8:E26)</f>
        <v>33</v>
      </c>
      <c r="F27" s="62">
        <f>SUM(F8:F26)</f>
        <v>37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6.25" x14ac:dyDescent="0.4">
      <c r="A31" s="127" t="s">
        <v>23</v>
      </c>
      <c r="C31" s="2" t="str">
        <f>$C$2</f>
        <v>Ghelamco Invest sp. z o.o.</v>
      </c>
    </row>
    <row r="32" spans="1:6" x14ac:dyDescent="0.25">
      <c r="B32" s="124" t="s">
        <v>109</v>
      </c>
      <c r="C32" s="13" t="s">
        <v>22</v>
      </c>
    </row>
    <row r="33" spans="3:6" ht="15.75" thickBot="1" x14ac:dyDescent="0.3"/>
    <row r="34" spans="3:6" ht="30" x14ac:dyDescent="0.25">
      <c r="C34" s="319" t="s">
        <v>2</v>
      </c>
      <c r="D34" s="29"/>
      <c r="E34" s="29" t="s">
        <v>3</v>
      </c>
      <c r="F34" s="29" t="s">
        <v>4</v>
      </c>
    </row>
    <row r="35" spans="3:6" ht="15.75" thickBot="1" x14ac:dyDescent="0.3">
      <c r="C35" s="320"/>
      <c r="D35" s="30"/>
      <c r="E35" s="321" t="s">
        <v>9</v>
      </c>
      <c r="F35" s="321"/>
    </row>
    <row r="36" spans="3:6" x14ac:dyDescent="0.25">
      <c r="C36" s="31">
        <v>45205</v>
      </c>
      <c r="D36" s="32" t="s">
        <v>6</v>
      </c>
      <c r="E36" s="33"/>
      <c r="F36" s="34"/>
    </row>
    <row r="37" spans="3:6" x14ac:dyDescent="0.25">
      <c r="C37" s="35">
        <v>45211</v>
      </c>
      <c r="D37" s="36"/>
      <c r="E37" s="37">
        <v>4</v>
      </c>
      <c r="F37" s="38"/>
    </row>
    <row r="38" spans="3:6" x14ac:dyDescent="0.25">
      <c r="C38" s="41">
        <v>45212</v>
      </c>
      <c r="D38" s="40"/>
      <c r="E38" s="38"/>
      <c r="F38" s="37">
        <v>1</v>
      </c>
    </row>
    <row r="39" spans="3:6" x14ac:dyDescent="0.25">
      <c r="C39" s="107">
        <v>45216</v>
      </c>
      <c r="D39" s="141"/>
      <c r="E39" s="142">
        <v>2</v>
      </c>
      <c r="F39" s="143"/>
    </row>
    <row r="40" spans="3:6" x14ac:dyDescent="0.25">
      <c r="C40" s="87">
        <v>45216</v>
      </c>
      <c r="D40" s="141"/>
      <c r="E40" s="142"/>
      <c r="F40" s="143">
        <v>0</v>
      </c>
    </row>
    <row r="41" spans="3:6" x14ac:dyDescent="0.25">
      <c r="C41" s="83">
        <v>45217</v>
      </c>
      <c r="D41" s="84" t="s">
        <v>20</v>
      </c>
      <c r="E41" s="164">
        <v>1</v>
      </c>
      <c r="F41" s="164"/>
    </row>
    <row r="42" spans="3:6" x14ac:dyDescent="0.25">
      <c r="C42" s="9" t="s">
        <v>8</v>
      </c>
      <c r="D42" s="9"/>
      <c r="E42" s="62">
        <f>SUM(E36:E41)</f>
        <v>7</v>
      </c>
      <c r="F42" s="62">
        <f>SUM(F36:F41)</f>
        <v>1</v>
      </c>
    </row>
  </sheetData>
  <mergeCells count="4">
    <mergeCell ref="C6:C7"/>
    <mergeCell ref="E7:F7"/>
    <mergeCell ref="C34:C35"/>
    <mergeCell ref="E35:F35"/>
  </mergeCells>
  <conditionalFormatting sqref="C43:C1048576 C1:C30">
    <cfRule type="top10" dxfId="548" priority="3" rank="1"/>
  </conditionalFormatting>
  <conditionalFormatting sqref="D1">
    <cfRule type="top10" dxfId="547" priority="2" rank="1"/>
  </conditionalFormatting>
  <conditionalFormatting sqref="C31:C42">
    <cfRule type="top10" dxfId="546" priority="1" rank="1"/>
  </conditionalFormatting>
  <hyperlinks>
    <hyperlink ref="A1" location="'Spis treści'!A1" display="Spis treści" xr:uid="{00000000-0004-0000-2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2B00-000000000000}">
          <x14:formula1>
            <xm:f>'C:\Users\fidop\Documents\[NIEPUBLIKOWANE Statystyka Wewnętrzna.xlsm]Zdarzenia'!#REF!</xm:f>
          </x14:formula1>
          <xm:sqref>E28:F28 D2:D30 D43:D1048576</xm:sqref>
        </x14:dataValidation>
        <x14:dataValidation type="list" allowBlank="1" showInputMessage="1" showErrorMessage="1" xr:uid="{00000000-0002-0000-2B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2B00-000002000000}">
          <x14:formula1>
            <xm:f>Zdarzenia!$A$2:$A$7</xm:f>
          </x14:formula1>
          <xm:sqref>D31:D42</xm:sqref>
        </x14:dataValidation>
        <x14:dataValidation type="list" allowBlank="1" showInputMessage="1" showErrorMessage="1" xr:uid="{00000000-0002-0000-2B00-000003000000}">
          <x14:formula1>
            <xm:f>Zdarzenia!$A$13:$A$17</xm:f>
          </x14:formula1>
          <xm:sqref>B32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Arkusz148"/>
  <dimension ref="A1:I84"/>
  <sheetViews>
    <sheetView topLeftCell="C7" zoomScaleNormal="100" zoomScaleSheetLayoutView="160" workbookViewId="0">
      <selection activeCell="I16" sqref="I1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384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358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45139</v>
      </c>
      <c r="D8" s="32" t="s">
        <v>6</v>
      </c>
      <c r="E8" s="33"/>
      <c r="F8" s="34"/>
    </row>
    <row r="9" spans="1:9" x14ac:dyDescent="0.25">
      <c r="A9" s="4"/>
      <c r="B9" s="4"/>
      <c r="C9" s="46">
        <v>45149</v>
      </c>
      <c r="D9" s="36"/>
      <c r="E9" s="37">
        <v>8</v>
      </c>
      <c r="F9" s="38"/>
    </row>
    <row r="10" spans="1:9" x14ac:dyDescent="0.25">
      <c r="A10" s="4"/>
      <c r="B10" s="4"/>
      <c r="C10" s="35">
        <v>45155</v>
      </c>
      <c r="D10" s="39"/>
      <c r="E10" s="38"/>
      <c r="F10" s="37">
        <v>3</v>
      </c>
    </row>
    <row r="11" spans="1:9" x14ac:dyDescent="0.25">
      <c r="A11" s="4"/>
      <c r="B11" s="4"/>
      <c r="C11" s="35">
        <v>45169</v>
      </c>
      <c r="D11" s="40"/>
      <c r="E11" s="37">
        <v>10</v>
      </c>
      <c r="F11" s="38"/>
    </row>
    <row r="12" spans="1:9" x14ac:dyDescent="0.25">
      <c r="A12" s="129"/>
      <c r="B12" s="4"/>
      <c r="C12" s="35">
        <v>45181</v>
      </c>
      <c r="D12" s="40"/>
      <c r="E12" s="38"/>
      <c r="F12" s="37">
        <v>8</v>
      </c>
    </row>
    <row r="13" spans="1:9" x14ac:dyDescent="0.25">
      <c r="A13" s="4"/>
      <c r="B13" s="4"/>
      <c r="C13" s="35">
        <v>45182</v>
      </c>
      <c r="D13" s="40"/>
      <c r="E13" s="37"/>
      <c r="F13" s="38">
        <v>1</v>
      </c>
    </row>
    <row r="14" spans="1:9" x14ac:dyDescent="0.25">
      <c r="A14" s="129"/>
      <c r="B14" s="4"/>
      <c r="C14" s="41">
        <v>45183</v>
      </c>
      <c r="D14" s="40" t="s">
        <v>20</v>
      </c>
      <c r="E14" s="38">
        <v>1</v>
      </c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19</v>
      </c>
      <c r="F27" s="9">
        <f>SUM(F8:F26)</f>
        <v>12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4">
      <c r="A30" s="127" t="s">
        <v>23</v>
      </c>
      <c r="C30" s="2" t="str">
        <f>$C$2</f>
        <v>PragmaGO - obligacje niezabezpieczone (2023)</v>
      </c>
    </row>
    <row r="31" spans="1:6" x14ac:dyDescent="0.25">
      <c r="B31" s="124" t="s">
        <v>109</v>
      </c>
      <c r="C31" s="13" t="s">
        <v>394</v>
      </c>
    </row>
    <row r="32" spans="1:6" ht="15.75" thickBot="1" x14ac:dyDescent="0.3"/>
    <row r="33" spans="1:6" ht="30" x14ac:dyDescent="0.25">
      <c r="C33" s="319" t="s">
        <v>2</v>
      </c>
      <c r="D33" s="29"/>
      <c r="E33" s="29" t="s">
        <v>3</v>
      </c>
      <c r="F33" s="29" t="s">
        <v>4</v>
      </c>
    </row>
    <row r="34" spans="1:6" ht="15.75" thickBot="1" x14ac:dyDescent="0.3">
      <c r="C34" s="320"/>
      <c r="D34" s="30"/>
      <c r="E34" s="321" t="s">
        <v>9</v>
      </c>
      <c r="F34" s="321"/>
    </row>
    <row r="35" spans="1:6" x14ac:dyDescent="0.25">
      <c r="C35" s="31">
        <v>45190</v>
      </c>
      <c r="D35" s="32" t="s">
        <v>6</v>
      </c>
      <c r="E35" s="33"/>
      <c r="F35" s="34"/>
    </row>
    <row r="36" spans="1:6" x14ac:dyDescent="0.25">
      <c r="C36" s="83">
        <v>45195</v>
      </c>
      <c r="D36" s="84" t="s">
        <v>20</v>
      </c>
      <c r="E36" s="164">
        <v>3</v>
      </c>
      <c r="F36" s="164"/>
    </row>
    <row r="37" spans="1:6" x14ac:dyDescent="0.25">
      <c r="C37" s="9" t="s">
        <v>8</v>
      </c>
      <c r="D37" s="9"/>
      <c r="E37" s="62">
        <f>SUM(E35:E36)</f>
        <v>3</v>
      </c>
      <c r="F37" s="62">
        <f>SUM(F35:F36)</f>
        <v>0</v>
      </c>
    </row>
    <row r="39" spans="1:6" ht="26.25" x14ac:dyDescent="0.4">
      <c r="A39" s="127"/>
      <c r="C39" s="2" t="str">
        <f>$C$2</f>
        <v>PragmaGO - obligacje niezabezpieczone (2023)</v>
      </c>
    </row>
    <row r="40" spans="1:6" x14ac:dyDescent="0.25">
      <c r="B40" s="124" t="s">
        <v>109</v>
      </c>
      <c r="C40" s="13" t="s">
        <v>395</v>
      </c>
    </row>
    <row r="41" spans="1:6" ht="15.75" thickBot="1" x14ac:dyDescent="0.3"/>
    <row r="42" spans="1:6" ht="30" x14ac:dyDescent="0.25"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C43" s="320"/>
      <c r="D43" s="30"/>
      <c r="E43" s="321" t="s">
        <v>9</v>
      </c>
      <c r="F43" s="321"/>
    </row>
    <row r="44" spans="1:6" x14ac:dyDescent="0.25">
      <c r="C44" s="31">
        <v>45245</v>
      </c>
      <c r="D44" s="32" t="s">
        <v>6</v>
      </c>
      <c r="E44" s="33"/>
      <c r="F44" s="34"/>
    </row>
    <row r="45" spans="1:6" x14ac:dyDescent="0.25">
      <c r="C45" s="35">
        <v>45246</v>
      </c>
      <c r="D45" s="36"/>
      <c r="E45" s="37"/>
      <c r="F45" s="38">
        <v>1</v>
      </c>
    </row>
    <row r="46" spans="1:6" x14ac:dyDescent="0.25">
      <c r="C46" s="83">
        <v>45247</v>
      </c>
      <c r="D46" s="84" t="s">
        <v>20</v>
      </c>
      <c r="E46" s="164">
        <v>1</v>
      </c>
      <c r="F46" s="164"/>
    </row>
    <row r="47" spans="1:6" x14ac:dyDescent="0.25">
      <c r="C47" s="9" t="s">
        <v>8</v>
      </c>
      <c r="D47" s="9"/>
      <c r="E47" s="62">
        <f>SUM(E44:E46)</f>
        <v>1</v>
      </c>
      <c r="F47" s="62">
        <f>SUM(F44:F46)</f>
        <v>1</v>
      </c>
    </row>
    <row r="49" spans="1:6" ht="26.25" x14ac:dyDescent="0.4">
      <c r="A49" s="127"/>
      <c r="C49" s="2" t="str">
        <f>$C$2</f>
        <v>PragmaGO - obligacje niezabezpieczone (2023)</v>
      </c>
    </row>
    <row r="50" spans="1:6" x14ac:dyDescent="0.25">
      <c r="B50" s="124" t="s">
        <v>109</v>
      </c>
      <c r="C50" s="13" t="s">
        <v>396</v>
      </c>
    </row>
    <row r="51" spans="1:6" ht="15.75" thickBot="1" x14ac:dyDescent="0.3"/>
    <row r="52" spans="1:6" ht="30" x14ac:dyDescent="0.25">
      <c r="C52" s="319" t="s">
        <v>2</v>
      </c>
      <c r="D52" s="29"/>
      <c r="E52" s="29" t="s">
        <v>3</v>
      </c>
      <c r="F52" s="29" t="s">
        <v>4</v>
      </c>
    </row>
    <row r="53" spans="1:6" ht="15.75" thickBot="1" x14ac:dyDescent="0.3">
      <c r="C53" s="320"/>
      <c r="D53" s="30"/>
      <c r="E53" s="321" t="s">
        <v>9</v>
      </c>
      <c r="F53" s="321"/>
    </row>
    <row r="54" spans="1:6" x14ac:dyDescent="0.25">
      <c r="C54" s="31">
        <v>45328</v>
      </c>
      <c r="D54" s="32" t="s">
        <v>6</v>
      </c>
      <c r="E54" s="33"/>
      <c r="F54" s="34"/>
    </row>
    <row r="55" spans="1:6" x14ac:dyDescent="0.25">
      <c r="C55" s="83">
        <v>45335</v>
      </c>
      <c r="D55" s="84" t="s">
        <v>20</v>
      </c>
      <c r="E55" s="164">
        <v>5</v>
      </c>
      <c r="F55" s="164"/>
    </row>
    <row r="56" spans="1:6" x14ac:dyDescent="0.25">
      <c r="C56" s="9" t="s">
        <v>8</v>
      </c>
      <c r="D56" s="9"/>
      <c r="E56" s="62">
        <f>SUM(E54:E55)</f>
        <v>5</v>
      </c>
      <c r="F56" s="62">
        <f>SUM(F54:F55)</f>
        <v>0</v>
      </c>
    </row>
    <row r="57" spans="1:6" ht="21" x14ac:dyDescent="0.35">
      <c r="C57" s="2" t="str">
        <f>$C$2</f>
        <v>PragmaGO - obligacje niezabezpieczone (2023)</v>
      </c>
    </row>
    <row r="58" spans="1:6" x14ac:dyDescent="0.25">
      <c r="B58" s="124" t="s">
        <v>109</v>
      </c>
      <c r="C58" s="13" t="s">
        <v>404</v>
      </c>
    </row>
    <row r="59" spans="1:6" ht="15.75" thickBot="1" x14ac:dyDescent="0.3"/>
    <row r="60" spans="1:6" ht="30" x14ac:dyDescent="0.25">
      <c r="C60" s="319" t="s">
        <v>2</v>
      </c>
      <c r="D60" s="29"/>
      <c r="E60" s="29" t="s">
        <v>3</v>
      </c>
      <c r="F60" s="29" t="s">
        <v>4</v>
      </c>
    </row>
    <row r="61" spans="1:6" ht="15.75" thickBot="1" x14ac:dyDescent="0.3">
      <c r="C61" s="320"/>
      <c r="D61" s="30"/>
      <c r="E61" s="321" t="s">
        <v>9</v>
      </c>
      <c r="F61" s="321"/>
    </row>
    <row r="62" spans="1:6" x14ac:dyDescent="0.25">
      <c r="C62" s="31">
        <v>45399</v>
      </c>
      <c r="D62" s="32" t="s">
        <v>6</v>
      </c>
      <c r="E62" s="33"/>
      <c r="F62" s="34"/>
    </row>
    <row r="63" spans="1:6" x14ac:dyDescent="0.25">
      <c r="C63" s="83">
        <v>45400</v>
      </c>
      <c r="D63" s="84" t="s">
        <v>20</v>
      </c>
      <c r="E63" s="164">
        <v>1</v>
      </c>
      <c r="F63" s="164"/>
    </row>
    <row r="64" spans="1:6" x14ac:dyDescent="0.25">
      <c r="C64" s="9" t="s">
        <v>8</v>
      </c>
      <c r="D64" s="9"/>
      <c r="E64" s="62">
        <f>SUM(E62:E63)</f>
        <v>1</v>
      </c>
      <c r="F64" s="62">
        <f>SUM(F62:F63)</f>
        <v>0</v>
      </c>
    </row>
    <row r="66" spans="2:6" ht="21" x14ac:dyDescent="0.35">
      <c r="C66" s="2" t="str">
        <f>$C$2</f>
        <v>PragmaGO - obligacje niezabezpieczone (2023)</v>
      </c>
    </row>
    <row r="67" spans="2:6" x14ac:dyDescent="0.25">
      <c r="B67" s="124" t="s">
        <v>109</v>
      </c>
      <c r="C67" s="13" t="s">
        <v>409</v>
      </c>
    </row>
    <row r="68" spans="2:6" ht="15.75" thickBot="1" x14ac:dyDescent="0.3"/>
    <row r="69" spans="2:6" ht="30" x14ac:dyDescent="0.25">
      <c r="C69" s="319" t="s">
        <v>2</v>
      </c>
      <c r="D69" s="29"/>
      <c r="E69" s="29" t="s">
        <v>3</v>
      </c>
      <c r="F69" s="29" t="s">
        <v>4</v>
      </c>
    </row>
    <row r="70" spans="2:6" ht="15.75" thickBot="1" x14ac:dyDescent="0.3">
      <c r="C70" s="320"/>
      <c r="D70" s="30"/>
      <c r="E70" s="321" t="s">
        <v>9</v>
      </c>
      <c r="F70" s="321"/>
    </row>
    <row r="71" spans="2:6" x14ac:dyDescent="0.25">
      <c r="C71" s="31">
        <v>45408</v>
      </c>
      <c r="D71" s="32" t="s">
        <v>6</v>
      </c>
      <c r="E71" s="33"/>
      <c r="F71" s="34"/>
    </row>
    <row r="72" spans="2:6" x14ac:dyDescent="0.25">
      <c r="C72" s="47">
        <v>45411</v>
      </c>
      <c r="D72" s="25"/>
      <c r="E72" s="26"/>
      <c r="F72" s="48">
        <v>1</v>
      </c>
    </row>
    <row r="73" spans="2:6" x14ac:dyDescent="0.25">
      <c r="C73" s="83">
        <v>45418</v>
      </c>
      <c r="D73" s="84" t="s">
        <v>20</v>
      </c>
      <c r="E73" s="164">
        <v>3</v>
      </c>
      <c r="F73" s="164"/>
    </row>
    <row r="74" spans="2:6" x14ac:dyDescent="0.25">
      <c r="C74" s="9" t="s">
        <v>8</v>
      </c>
      <c r="D74" s="9"/>
      <c r="E74" s="62">
        <f>SUM(E71:E73)</f>
        <v>3</v>
      </c>
      <c r="F74" s="62">
        <f>SUM(F71:F73)</f>
        <v>1</v>
      </c>
    </row>
    <row r="76" spans="2:6" ht="21" x14ac:dyDescent="0.35">
      <c r="C76" s="2" t="str">
        <f>$C$2</f>
        <v>PragmaGO - obligacje niezabezpieczone (2023)</v>
      </c>
    </row>
    <row r="77" spans="2:6" x14ac:dyDescent="0.25">
      <c r="B77" s="124" t="s">
        <v>109</v>
      </c>
      <c r="C77" s="13" t="s">
        <v>413</v>
      </c>
    </row>
    <row r="78" spans="2:6" ht="15.75" thickBot="1" x14ac:dyDescent="0.3"/>
    <row r="79" spans="2:6" ht="30" x14ac:dyDescent="0.25">
      <c r="C79" s="319" t="s">
        <v>2</v>
      </c>
      <c r="D79" s="29"/>
      <c r="E79" s="29" t="s">
        <v>3</v>
      </c>
      <c r="F79" s="29" t="s">
        <v>4</v>
      </c>
    </row>
    <row r="80" spans="2:6" ht="15.75" thickBot="1" x14ac:dyDescent="0.3">
      <c r="C80" s="320"/>
      <c r="D80" s="30"/>
      <c r="E80" s="321" t="s">
        <v>9</v>
      </c>
      <c r="F80" s="321"/>
    </row>
    <row r="81" spans="3:6" x14ac:dyDescent="0.25">
      <c r="C81" s="31">
        <v>45441</v>
      </c>
      <c r="D81" s="32" t="s">
        <v>6</v>
      </c>
      <c r="E81" s="33"/>
      <c r="F81" s="34"/>
    </row>
    <row r="82" spans="3:6" x14ac:dyDescent="0.25">
      <c r="C82" s="47">
        <v>45443</v>
      </c>
      <c r="D82" s="25"/>
      <c r="E82" s="26"/>
      <c r="F82" s="58">
        <v>1</v>
      </c>
    </row>
    <row r="83" spans="3:6" x14ac:dyDescent="0.25">
      <c r="C83" s="83">
        <v>45448</v>
      </c>
      <c r="D83" s="84" t="s">
        <v>20</v>
      </c>
      <c r="E83" s="164">
        <v>3</v>
      </c>
      <c r="F83" s="164"/>
    </row>
    <row r="84" spans="3:6" x14ac:dyDescent="0.25">
      <c r="C84" s="9" t="s">
        <v>8</v>
      </c>
      <c r="D84" s="9"/>
      <c r="E84" s="62">
        <f>SUM(E81:E83)</f>
        <v>3</v>
      </c>
      <c r="F84" s="62">
        <f>SUM(F81:F83)</f>
        <v>1</v>
      </c>
    </row>
  </sheetData>
  <mergeCells count="14">
    <mergeCell ref="C79:C80"/>
    <mergeCell ref="E80:F80"/>
    <mergeCell ref="C6:C7"/>
    <mergeCell ref="E7:F7"/>
    <mergeCell ref="C33:C34"/>
    <mergeCell ref="E34:F34"/>
    <mergeCell ref="C42:C43"/>
    <mergeCell ref="E43:F43"/>
    <mergeCell ref="C69:C70"/>
    <mergeCell ref="E70:F70"/>
    <mergeCell ref="C60:C61"/>
    <mergeCell ref="E61:F61"/>
    <mergeCell ref="C52:C53"/>
    <mergeCell ref="E53:F53"/>
  </mergeCells>
  <conditionalFormatting sqref="C1:C29 C65 C75 C85:C1048576">
    <cfRule type="top10" dxfId="545" priority="10" rank="1"/>
  </conditionalFormatting>
  <conditionalFormatting sqref="D1">
    <cfRule type="top10" dxfId="544" priority="9" rank="1"/>
  </conditionalFormatting>
  <conditionalFormatting sqref="C48 C38">
    <cfRule type="top10" dxfId="543" priority="5" rank="1"/>
  </conditionalFormatting>
  <conditionalFormatting sqref="C30:C37">
    <cfRule type="top10" dxfId="542" priority="6" rank="1"/>
  </conditionalFormatting>
  <conditionalFormatting sqref="C39:C47">
    <cfRule type="top10" dxfId="541" priority="7" rank="1"/>
  </conditionalFormatting>
  <conditionalFormatting sqref="C49:C56">
    <cfRule type="top10" dxfId="540" priority="8" rank="1"/>
  </conditionalFormatting>
  <conditionalFormatting sqref="C57:C64">
    <cfRule type="top10" dxfId="539" priority="4" rank="1"/>
  </conditionalFormatting>
  <conditionalFormatting sqref="C66:C74">
    <cfRule type="top10" dxfId="538" priority="2" rank="1"/>
  </conditionalFormatting>
  <conditionalFormatting sqref="C76:C84">
    <cfRule type="top10" dxfId="537" priority="1" rank="1"/>
  </conditionalFormatting>
  <hyperlinks>
    <hyperlink ref="A1" location="'Spis treści'!A1" display="Spis treści" xr:uid="{00000000-0004-0000-2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2C00-000000000000}">
          <x14:formula1>
            <xm:f>'C:\Users\fidop\Documents\[NIEPUBLIKOWANE Statystyka Wewnętrzna.xlsm]Zdarzenia'!#REF!</xm:f>
          </x14:formula1>
          <xm:sqref>E28:F28 D2:D29 D65 D75 D85:D1048576</xm:sqref>
        </x14:dataValidation>
        <x14:dataValidation type="list" allowBlank="1" showInputMessage="1" showErrorMessage="1" xr:uid="{00000000-0002-0000-2C00-000001000000}">
          <x14:formula1>
            <xm:f>'C:\Users\fidop\Documents\[NIEPUBLIKOWANE Statystyka Wewnętrzna.xlsm]Zdarzenia'!#REF!</xm:f>
          </x14:formula1>
          <xm:sqref>B3 D38 D48</xm:sqref>
        </x14:dataValidation>
        <x14:dataValidation type="list" allowBlank="1" showInputMessage="1" showErrorMessage="1" xr:uid="{00000000-0002-0000-2C00-000002000000}">
          <x14:formula1>
            <xm:f>Zdarzenia!$A$2:$A$7</xm:f>
          </x14:formula1>
          <xm:sqref>D30:D37 D39:D47 D49:D64 D66:D74 D76:D84</xm:sqref>
        </x14:dataValidation>
        <x14:dataValidation type="list" allowBlank="1" showInputMessage="1" showErrorMessage="1" xr:uid="{00000000-0002-0000-2C00-000003000000}">
          <x14:formula1>
            <xm:f>Zdarzenia!$A$13:$A$17</xm:f>
          </x14:formula1>
          <xm:sqref>B31 B40 B50 B58 B67 B77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Arkusz147"/>
  <dimension ref="A1:I104"/>
  <sheetViews>
    <sheetView topLeftCell="B7" zoomScaleNormal="100" zoomScaleSheetLayoutView="160" workbookViewId="0">
      <selection activeCell="F16" sqref="F1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383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357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45020</v>
      </c>
      <c r="D8" s="32" t="s">
        <v>6</v>
      </c>
      <c r="E8" s="33"/>
      <c r="F8" s="34"/>
    </row>
    <row r="9" spans="1:9" x14ac:dyDescent="0.25">
      <c r="A9" s="4"/>
      <c r="B9" s="4"/>
      <c r="C9" s="46">
        <v>45034</v>
      </c>
      <c r="D9" s="36"/>
      <c r="E9" s="37">
        <v>9</v>
      </c>
      <c r="F9" s="38"/>
    </row>
    <row r="10" spans="1:9" x14ac:dyDescent="0.25">
      <c r="A10" s="4"/>
      <c r="B10" s="4"/>
      <c r="C10" s="35">
        <v>45055</v>
      </c>
      <c r="D10" s="39"/>
      <c r="E10" s="38"/>
      <c r="F10" s="37">
        <v>13</v>
      </c>
    </row>
    <row r="11" spans="1:9" x14ac:dyDescent="0.25">
      <c r="A11" s="4"/>
      <c r="B11" s="4"/>
      <c r="C11" s="35">
        <v>45069</v>
      </c>
      <c r="D11" s="40"/>
      <c r="E11" s="37">
        <v>10</v>
      </c>
      <c r="F11" s="38"/>
    </row>
    <row r="12" spans="1:9" x14ac:dyDescent="0.25">
      <c r="A12" s="129"/>
      <c r="B12" s="4"/>
      <c r="C12" s="35">
        <v>45083</v>
      </c>
      <c r="D12" s="40"/>
      <c r="E12" s="38"/>
      <c r="F12" s="37">
        <v>10</v>
      </c>
    </row>
    <row r="13" spans="1:9" x14ac:dyDescent="0.25">
      <c r="A13" s="4"/>
      <c r="B13" s="4"/>
      <c r="C13" s="35">
        <v>45098</v>
      </c>
      <c r="D13" s="40"/>
      <c r="E13" s="37">
        <v>10</v>
      </c>
      <c r="F13" s="38"/>
    </row>
    <row r="14" spans="1:9" x14ac:dyDescent="0.25">
      <c r="A14" s="129"/>
      <c r="B14" s="4"/>
      <c r="C14" s="41">
        <v>45106</v>
      </c>
      <c r="D14" s="40"/>
      <c r="E14" s="38"/>
      <c r="F14" s="38">
        <v>6</v>
      </c>
      <c r="I14" s="130"/>
    </row>
    <row r="15" spans="1:9" x14ac:dyDescent="0.25">
      <c r="A15" s="129"/>
      <c r="B15" s="4"/>
      <c r="C15" s="41">
        <v>45120</v>
      </c>
      <c r="D15" s="40"/>
      <c r="E15" s="38">
        <v>10</v>
      </c>
      <c r="F15" s="38"/>
    </row>
    <row r="16" spans="1:9" x14ac:dyDescent="0.25">
      <c r="A16" s="129"/>
      <c r="B16" s="4"/>
      <c r="C16" s="41">
        <v>45134</v>
      </c>
      <c r="D16" s="40"/>
      <c r="E16" s="38"/>
      <c r="F16" s="38">
        <v>10</v>
      </c>
    </row>
    <row r="17" spans="1:6" x14ac:dyDescent="0.25">
      <c r="A17" s="129"/>
      <c r="B17" s="4"/>
      <c r="C17" s="41">
        <v>45141</v>
      </c>
      <c r="D17" s="40"/>
      <c r="E17" s="38">
        <v>5</v>
      </c>
      <c r="F17" s="38"/>
    </row>
    <row r="18" spans="1:6" x14ac:dyDescent="0.25">
      <c r="A18" s="129"/>
      <c r="B18" s="4"/>
      <c r="C18" s="41">
        <v>45156</v>
      </c>
      <c r="D18" s="40"/>
      <c r="E18" s="38"/>
      <c r="F18" s="38">
        <v>10</v>
      </c>
    </row>
    <row r="19" spans="1:6" x14ac:dyDescent="0.25">
      <c r="A19" s="129"/>
      <c r="B19" s="4"/>
      <c r="C19" s="41">
        <v>45166</v>
      </c>
      <c r="D19" s="40"/>
      <c r="E19" s="38">
        <v>6</v>
      </c>
      <c r="F19" s="38"/>
    </row>
    <row r="20" spans="1:6" x14ac:dyDescent="0.25">
      <c r="A20" s="129"/>
      <c r="B20" s="4"/>
      <c r="C20" s="41">
        <v>45168</v>
      </c>
      <c r="D20" s="38"/>
      <c r="F20" s="38">
        <v>2</v>
      </c>
    </row>
    <row r="21" spans="1:6" x14ac:dyDescent="0.25">
      <c r="A21" s="129"/>
      <c r="B21" s="4"/>
      <c r="C21" s="41">
        <v>45174</v>
      </c>
      <c r="D21" s="40"/>
      <c r="E21" s="38"/>
      <c r="F21" s="38">
        <v>4</v>
      </c>
    </row>
    <row r="22" spans="1:6" x14ac:dyDescent="0.25">
      <c r="A22" s="129"/>
      <c r="B22" s="4"/>
      <c r="C22" s="41">
        <v>45181</v>
      </c>
      <c r="D22" s="40"/>
      <c r="E22" s="38"/>
      <c r="F22" s="38">
        <v>5</v>
      </c>
    </row>
    <row r="23" spans="1:6" x14ac:dyDescent="0.25">
      <c r="A23" s="129"/>
      <c r="B23" s="4"/>
      <c r="C23" s="41">
        <v>45182</v>
      </c>
      <c r="D23" s="40"/>
      <c r="E23" s="38"/>
      <c r="F23" s="38">
        <v>1</v>
      </c>
    </row>
    <row r="24" spans="1:6" x14ac:dyDescent="0.25">
      <c r="A24" s="4"/>
      <c r="B24" s="13"/>
      <c r="C24" s="41">
        <v>45183</v>
      </c>
      <c r="D24" s="40"/>
      <c r="E24" s="38">
        <v>1</v>
      </c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51</v>
      </c>
      <c r="F27" s="9">
        <f>SUM(F8:F26)</f>
        <v>61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6.25" x14ac:dyDescent="0.4">
      <c r="A31" s="127" t="s">
        <v>23</v>
      </c>
      <c r="C31" s="2" t="str">
        <f>$C$2</f>
        <v>PragmaGO SA - obligacje zabezpieczone (2023)</v>
      </c>
    </row>
    <row r="32" spans="1:6" x14ac:dyDescent="0.25">
      <c r="B32" s="124" t="s">
        <v>109</v>
      </c>
      <c r="C32" s="13" t="s">
        <v>394</v>
      </c>
    </row>
    <row r="33" spans="1:6" ht="15.75" thickBot="1" x14ac:dyDescent="0.3"/>
    <row r="34" spans="1:6" ht="30" x14ac:dyDescent="0.25"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C35" s="320"/>
      <c r="D35" s="30"/>
      <c r="E35" s="321" t="s">
        <v>9</v>
      </c>
      <c r="F35" s="321"/>
    </row>
    <row r="36" spans="1:6" x14ac:dyDescent="0.25">
      <c r="C36" s="31">
        <v>45190</v>
      </c>
      <c r="D36" s="32" t="s">
        <v>6</v>
      </c>
      <c r="E36" s="33"/>
      <c r="F36" s="34"/>
    </row>
    <row r="37" spans="1:6" x14ac:dyDescent="0.25">
      <c r="C37" s="83">
        <v>45195</v>
      </c>
      <c r="D37" s="84" t="s">
        <v>20</v>
      </c>
      <c r="E37" s="164">
        <v>3</v>
      </c>
      <c r="F37" s="164"/>
    </row>
    <row r="38" spans="1:6" x14ac:dyDescent="0.25">
      <c r="C38" s="9" t="s">
        <v>8</v>
      </c>
      <c r="D38" s="9"/>
      <c r="E38" s="62">
        <f>SUM(E36:E37)</f>
        <v>3</v>
      </c>
      <c r="F38" s="62">
        <f>SUM(F36:F37)</f>
        <v>0</v>
      </c>
    </row>
    <row r="40" spans="1:6" ht="26.25" x14ac:dyDescent="0.4">
      <c r="A40" s="127"/>
      <c r="C40" s="2" t="str">
        <f>$C$2</f>
        <v>PragmaGO SA - obligacje zabezpieczone (2023)</v>
      </c>
    </row>
    <row r="41" spans="1:6" x14ac:dyDescent="0.25">
      <c r="B41" s="124" t="s">
        <v>109</v>
      </c>
      <c r="C41" s="13" t="s">
        <v>395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45245</v>
      </c>
      <c r="D45" s="32" t="s">
        <v>6</v>
      </c>
      <c r="E45" s="33"/>
      <c r="F45" s="34"/>
    </row>
    <row r="46" spans="1:6" x14ac:dyDescent="0.25">
      <c r="C46" s="35">
        <v>45246</v>
      </c>
      <c r="D46" s="36"/>
      <c r="E46" s="37"/>
      <c r="F46" s="38">
        <v>1</v>
      </c>
    </row>
    <row r="47" spans="1:6" x14ac:dyDescent="0.25">
      <c r="C47" s="83">
        <v>45247</v>
      </c>
      <c r="D47" s="84" t="s">
        <v>20</v>
      </c>
      <c r="E47" s="164">
        <v>1</v>
      </c>
      <c r="F47" s="164"/>
    </row>
    <row r="48" spans="1:6" x14ac:dyDescent="0.25">
      <c r="C48" s="9" t="s">
        <v>8</v>
      </c>
      <c r="D48" s="9"/>
      <c r="E48" s="62">
        <f>SUM(E45:E47)</f>
        <v>1</v>
      </c>
      <c r="F48" s="62">
        <f>SUM(F45:F47)</f>
        <v>1</v>
      </c>
    </row>
    <row r="50" spans="1:6" ht="26.25" x14ac:dyDescent="0.4">
      <c r="A50" s="127"/>
      <c r="C50" s="2" t="str">
        <f>$C$2</f>
        <v>PragmaGO SA - obligacje zabezpieczone (2023)</v>
      </c>
    </row>
    <row r="51" spans="1:6" x14ac:dyDescent="0.25">
      <c r="B51" s="124" t="s">
        <v>109</v>
      </c>
      <c r="C51" s="13" t="s">
        <v>396</v>
      </c>
    </row>
    <row r="52" spans="1:6" ht="15.75" thickBot="1" x14ac:dyDescent="0.3"/>
    <row r="53" spans="1:6" ht="30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1">
        <v>45328</v>
      </c>
      <c r="D55" s="32" t="s">
        <v>6</v>
      </c>
      <c r="E55" s="33"/>
      <c r="F55" s="34"/>
    </row>
    <row r="56" spans="1:6" x14ac:dyDescent="0.25">
      <c r="C56" s="83">
        <v>45335</v>
      </c>
      <c r="D56" s="84" t="s">
        <v>20</v>
      </c>
      <c r="E56" s="164">
        <v>5</v>
      </c>
      <c r="F56" s="164"/>
    </row>
    <row r="57" spans="1:6" x14ac:dyDescent="0.25">
      <c r="C57" s="9" t="s">
        <v>8</v>
      </c>
      <c r="D57" s="9"/>
      <c r="E57" s="62">
        <f>SUM(E55:E56)</f>
        <v>5</v>
      </c>
      <c r="F57" s="62">
        <f>SUM(F55:F56)</f>
        <v>0</v>
      </c>
    </row>
    <row r="59" spans="1:6" ht="21" x14ac:dyDescent="0.35">
      <c r="C59" s="2" t="str">
        <f>$C$2</f>
        <v>PragmaGO SA - obligacje zabezpieczone (2023)</v>
      </c>
    </row>
    <row r="60" spans="1:6" x14ac:dyDescent="0.25">
      <c r="B60" s="124" t="s">
        <v>109</v>
      </c>
      <c r="C60" s="13" t="s">
        <v>404</v>
      </c>
    </row>
    <row r="61" spans="1:6" ht="15.75" thickBot="1" x14ac:dyDescent="0.3"/>
    <row r="62" spans="1:6" ht="30" x14ac:dyDescent="0.25">
      <c r="C62" s="319" t="s">
        <v>2</v>
      </c>
      <c r="D62" s="29"/>
      <c r="E62" s="29" t="s">
        <v>3</v>
      </c>
      <c r="F62" s="29" t="s">
        <v>4</v>
      </c>
    </row>
    <row r="63" spans="1:6" ht="15.75" thickBot="1" x14ac:dyDescent="0.3">
      <c r="C63" s="320"/>
      <c r="D63" s="30"/>
      <c r="E63" s="321" t="s">
        <v>9</v>
      </c>
      <c r="F63" s="321"/>
    </row>
    <row r="64" spans="1:6" x14ac:dyDescent="0.25">
      <c r="C64" s="31">
        <v>45399</v>
      </c>
      <c r="D64" s="32" t="s">
        <v>6</v>
      </c>
      <c r="E64" s="33"/>
      <c r="F64" s="34"/>
    </row>
    <row r="65" spans="2:6" x14ac:dyDescent="0.25">
      <c r="C65" s="83">
        <v>45400</v>
      </c>
      <c r="D65" s="84" t="s">
        <v>20</v>
      </c>
      <c r="E65" s="164">
        <v>1</v>
      </c>
      <c r="F65" s="164"/>
    </row>
    <row r="66" spans="2:6" x14ac:dyDescent="0.25">
      <c r="C66" s="9" t="s">
        <v>8</v>
      </c>
      <c r="D66" s="9"/>
      <c r="E66" s="62">
        <f>SUM(E64:E65)</f>
        <v>1</v>
      </c>
      <c r="F66" s="62">
        <f>SUM(F64:F65)</f>
        <v>0</v>
      </c>
    </row>
    <row r="68" spans="2:6" ht="21" x14ac:dyDescent="0.35">
      <c r="C68" s="2" t="str">
        <f>$C$2</f>
        <v>PragmaGO SA - obligacje zabezpieczone (2023)</v>
      </c>
    </row>
    <row r="69" spans="2:6" x14ac:dyDescent="0.25">
      <c r="B69" s="124" t="s">
        <v>109</v>
      </c>
      <c r="C69" s="13" t="s">
        <v>409</v>
      </c>
    </row>
    <row r="70" spans="2:6" ht="15.75" thickBot="1" x14ac:dyDescent="0.3"/>
    <row r="71" spans="2:6" ht="30" x14ac:dyDescent="0.25">
      <c r="C71" s="319" t="s">
        <v>2</v>
      </c>
      <c r="D71" s="29"/>
      <c r="E71" s="29" t="s">
        <v>3</v>
      </c>
      <c r="F71" s="29" t="s">
        <v>4</v>
      </c>
    </row>
    <row r="72" spans="2:6" ht="15.75" thickBot="1" x14ac:dyDescent="0.3">
      <c r="C72" s="320"/>
      <c r="D72" s="30"/>
      <c r="E72" s="321" t="s">
        <v>9</v>
      </c>
      <c r="F72" s="321"/>
    </row>
    <row r="73" spans="2:6" x14ac:dyDescent="0.25">
      <c r="C73" s="31">
        <v>45408</v>
      </c>
      <c r="D73" s="32" t="s">
        <v>6</v>
      </c>
      <c r="E73" s="33"/>
      <c r="F73" s="34"/>
    </row>
    <row r="74" spans="2:6" x14ac:dyDescent="0.25">
      <c r="C74" s="47">
        <v>45411</v>
      </c>
      <c r="D74" s="25"/>
      <c r="E74" s="26"/>
      <c r="F74" s="48">
        <v>1</v>
      </c>
    </row>
    <row r="75" spans="2:6" x14ac:dyDescent="0.25">
      <c r="C75" s="83">
        <v>45418</v>
      </c>
      <c r="D75" s="84" t="s">
        <v>20</v>
      </c>
      <c r="E75" s="164">
        <v>3</v>
      </c>
      <c r="F75" s="164"/>
    </row>
    <row r="76" spans="2:6" x14ac:dyDescent="0.25">
      <c r="C76" s="9" t="s">
        <v>8</v>
      </c>
      <c r="D76" s="9"/>
      <c r="E76" s="62">
        <f>SUM(E73:E75)</f>
        <v>3</v>
      </c>
      <c r="F76" s="62">
        <f>SUM(F73:F75)</f>
        <v>1</v>
      </c>
    </row>
    <row r="78" spans="2:6" ht="21" x14ac:dyDescent="0.35">
      <c r="C78" s="2" t="str">
        <f>$C$2</f>
        <v>PragmaGO SA - obligacje zabezpieczone (2023)</v>
      </c>
    </row>
    <row r="79" spans="2:6" x14ac:dyDescent="0.25">
      <c r="B79" s="124" t="s">
        <v>109</v>
      </c>
      <c r="C79" s="13" t="s">
        <v>413</v>
      </c>
    </row>
    <row r="80" spans="2:6" ht="15.75" thickBot="1" x14ac:dyDescent="0.3"/>
    <row r="81" spans="2:6" ht="30" x14ac:dyDescent="0.25">
      <c r="C81" s="319" t="s">
        <v>2</v>
      </c>
      <c r="D81" s="29"/>
      <c r="E81" s="29" t="s">
        <v>3</v>
      </c>
      <c r="F81" s="29" t="s">
        <v>4</v>
      </c>
    </row>
    <row r="82" spans="2:6" ht="15.75" thickBot="1" x14ac:dyDescent="0.3">
      <c r="C82" s="320"/>
      <c r="D82" s="30"/>
      <c r="E82" s="321" t="s">
        <v>9</v>
      </c>
      <c r="F82" s="321"/>
    </row>
    <row r="83" spans="2:6" x14ac:dyDescent="0.25">
      <c r="C83" s="31">
        <v>45441</v>
      </c>
      <c r="D83" s="32" t="s">
        <v>6</v>
      </c>
      <c r="E83" s="33"/>
      <c r="F83" s="34"/>
    </row>
    <row r="84" spans="2:6" x14ac:dyDescent="0.25">
      <c r="C84" s="47">
        <v>45443</v>
      </c>
      <c r="D84" s="25"/>
      <c r="E84" s="26"/>
      <c r="F84" s="58">
        <v>1</v>
      </c>
    </row>
    <row r="85" spans="2:6" x14ac:dyDescent="0.25">
      <c r="C85" s="83">
        <v>45448</v>
      </c>
      <c r="D85" s="84" t="s">
        <v>20</v>
      </c>
      <c r="E85" s="164">
        <v>3</v>
      </c>
      <c r="F85" s="164"/>
    </row>
    <row r="86" spans="2:6" x14ac:dyDescent="0.25">
      <c r="C86" s="9" t="s">
        <v>8</v>
      </c>
      <c r="D86" s="9"/>
      <c r="E86" s="62">
        <f>SUM(E83:E85)</f>
        <v>3</v>
      </c>
      <c r="F86" s="62">
        <f>SUM(F83:F85)</f>
        <v>1</v>
      </c>
    </row>
    <row r="88" spans="2:6" ht="21" x14ac:dyDescent="0.35">
      <c r="C88" s="2" t="str">
        <f>$C$2</f>
        <v>PragmaGO SA - obligacje zabezpieczone (2023)</v>
      </c>
    </row>
    <row r="89" spans="2:6" x14ac:dyDescent="0.25">
      <c r="B89" s="124" t="s">
        <v>109</v>
      </c>
      <c r="C89" s="13" t="s">
        <v>419</v>
      </c>
    </row>
    <row r="90" spans="2:6" ht="15.75" thickBot="1" x14ac:dyDescent="0.3"/>
    <row r="91" spans="2:6" ht="30" x14ac:dyDescent="0.25">
      <c r="C91" s="319" t="s">
        <v>2</v>
      </c>
      <c r="D91" s="29"/>
      <c r="E91" s="29" t="s">
        <v>3</v>
      </c>
      <c r="F91" s="29" t="s">
        <v>4</v>
      </c>
    </row>
    <row r="92" spans="2:6" ht="15.75" thickBot="1" x14ac:dyDescent="0.3">
      <c r="C92" s="320"/>
      <c r="D92" s="30"/>
      <c r="E92" s="321" t="s">
        <v>9</v>
      </c>
      <c r="F92" s="321"/>
    </row>
    <row r="93" spans="2:6" x14ac:dyDescent="0.25">
      <c r="C93" s="31">
        <v>45518</v>
      </c>
      <c r="D93" s="32" t="s">
        <v>6</v>
      </c>
      <c r="E93" s="33"/>
      <c r="F93" s="34"/>
    </row>
    <row r="94" spans="2:6" x14ac:dyDescent="0.25">
      <c r="C94" s="83">
        <v>45524</v>
      </c>
      <c r="D94" s="84" t="s">
        <v>20</v>
      </c>
      <c r="E94" s="164">
        <v>3</v>
      </c>
      <c r="F94" s="164"/>
    </row>
    <row r="95" spans="2:6" x14ac:dyDescent="0.25">
      <c r="C95" s="9" t="s">
        <v>8</v>
      </c>
      <c r="D95" s="9"/>
      <c r="E95" s="62">
        <f>SUM(E93:E94)</f>
        <v>3</v>
      </c>
      <c r="F95" s="62">
        <f>SUM(F93:F94)</f>
        <v>0</v>
      </c>
    </row>
    <row r="97" spans="2:6" ht="21" x14ac:dyDescent="0.35">
      <c r="C97" s="2" t="str">
        <f>$C$2</f>
        <v>PragmaGO SA - obligacje zabezpieczone (2023)</v>
      </c>
    </row>
    <row r="98" spans="2:6" x14ac:dyDescent="0.25">
      <c r="B98" s="124" t="s">
        <v>109</v>
      </c>
      <c r="C98" s="13" t="s">
        <v>420</v>
      </c>
    </row>
    <row r="99" spans="2:6" ht="15.75" thickBot="1" x14ac:dyDescent="0.3"/>
    <row r="100" spans="2:6" ht="30" x14ac:dyDescent="0.25">
      <c r="C100" s="319" t="s">
        <v>2</v>
      </c>
      <c r="D100" s="29"/>
      <c r="E100" s="29" t="s">
        <v>3</v>
      </c>
      <c r="F100" s="29" t="s">
        <v>4</v>
      </c>
    </row>
    <row r="101" spans="2:6" ht="15.75" thickBot="1" x14ac:dyDescent="0.3">
      <c r="C101" s="320"/>
      <c r="D101" s="30"/>
      <c r="E101" s="321" t="s">
        <v>9</v>
      </c>
      <c r="F101" s="321"/>
    </row>
    <row r="102" spans="2:6" x14ac:dyDescent="0.25">
      <c r="C102" s="31">
        <v>45518</v>
      </c>
      <c r="D102" s="32" t="s">
        <v>6</v>
      </c>
      <c r="E102" s="33"/>
      <c r="F102" s="34"/>
    </row>
    <row r="103" spans="2:6" x14ac:dyDescent="0.25">
      <c r="C103" s="83">
        <v>45524</v>
      </c>
      <c r="D103" s="84" t="s">
        <v>20</v>
      </c>
      <c r="E103" s="164">
        <v>3</v>
      </c>
      <c r="F103" s="164"/>
    </row>
    <row r="104" spans="2:6" x14ac:dyDescent="0.25">
      <c r="C104" s="9" t="s">
        <v>8</v>
      </c>
      <c r="D104" s="9"/>
      <c r="E104" s="62">
        <f>SUM(E102:E103)</f>
        <v>3</v>
      </c>
      <c r="F104" s="62">
        <f>SUM(F102:F103)</f>
        <v>0</v>
      </c>
    </row>
  </sheetData>
  <mergeCells count="18">
    <mergeCell ref="C91:C92"/>
    <mergeCell ref="E92:F92"/>
    <mergeCell ref="C100:C101"/>
    <mergeCell ref="E101:F101"/>
    <mergeCell ref="C81:C82"/>
    <mergeCell ref="E82:F82"/>
    <mergeCell ref="C6:C7"/>
    <mergeCell ref="E7:F7"/>
    <mergeCell ref="C34:C35"/>
    <mergeCell ref="E35:F35"/>
    <mergeCell ref="C43:C44"/>
    <mergeCell ref="E44:F44"/>
    <mergeCell ref="C71:C72"/>
    <mergeCell ref="E72:F72"/>
    <mergeCell ref="C62:C63"/>
    <mergeCell ref="E63:F63"/>
    <mergeCell ref="C53:C54"/>
    <mergeCell ref="E54:F54"/>
  </mergeCells>
  <conditionalFormatting sqref="C96 C77 C58 C49 C39 C1:C30 C67 C87 C105:C1048576">
    <cfRule type="top10" dxfId="536" priority="11" rank="1"/>
  </conditionalFormatting>
  <conditionalFormatting sqref="D1">
    <cfRule type="top10" dxfId="535" priority="10" rank="1"/>
  </conditionalFormatting>
  <conditionalFormatting sqref="C31:C38">
    <cfRule type="top10" dxfId="534" priority="226" rank="1"/>
  </conditionalFormatting>
  <conditionalFormatting sqref="C40:C48">
    <cfRule type="top10" dxfId="533" priority="230" rank="1"/>
  </conditionalFormatting>
  <conditionalFormatting sqref="C50:C57">
    <cfRule type="top10" dxfId="532" priority="234" rank="1"/>
  </conditionalFormatting>
  <conditionalFormatting sqref="C59:C66">
    <cfRule type="top10" dxfId="531" priority="6" rank="1"/>
  </conditionalFormatting>
  <conditionalFormatting sqref="C68:C76">
    <cfRule type="top10" dxfId="530" priority="5" rank="1"/>
  </conditionalFormatting>
  <conditionalFormatting sqref="C78:C86">
    <cfRule type="top10" dxfId="529" priority="3" rank="1"/>
  </conditionalFormatting>
  <conditionalFormatting sqref="C88:C95">
    <cfRule type="top10" dxfId="528" priority="264" rank="1"/>
  </conditionalFormatting>
  <conditionalFormatting sqref="C97:C104">
    <cfRule type="top10" dxfId="527" priority="1" rank="1"/>
  </conditionalFormatting>
  <hyperlinks>
    <hyperlink ref="A1" location="'Spis treści'!A1" display="Spis treści" xr:uid="{00000000-0004-0000-2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2D00-000000000000}">
          <x14:formula1>
            <xm:f>'C:\Users\fidop\Documents\[NIEPUBLIKOWANE Statystyka Wewnętrzna.xlsm]Zdarzenia'!#REF!</xm:f>
          </x14:formula1>
          <xm:sqref>E28:F28 D2:D19 D21:D30 D39 D49 D58 D67 D77 D87 D96 D105:D1048576</xm:sqref>
        </x14:dataValidation>
        <x14:dataValidation type="list" allowBlank="1" showInputMessage="1" showErrorMessage="1" xr:uid="{00000000-0002-0000-2D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2D00-000002000000}">
          <x14:formula1>
            <xm:f>Zdarzenia!$A$13:$A$17</xm:f>
          </x14:formula1>
          <xm:sqref>B32 B41 B51 B60 B69 B79 B89 B98</xm:sqref>
        </x14:dataValidation>
        <x14:dataValidation type="list" allowBlank="1" showInputMessage="1" showErrorMessage="1" xr:uid="{00000000-0002-0000-2D00-000003000000}">
          <x14:formula1>
            <xm:f>Zdarzenia!$A$2:$A$7</xm:f>
          </x14:formula1>
          <xm:sqref>D31:D38 D40:D48 D50:D57 D59:D66 D68:D76 D78:D86 D88:D95 D97:D104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Arkusz146"/>
  <dimension ref="A1:I47"/>
  <sheetViews>
    <sheetView topLeftCell="B7" zoomScaleNormal="100" zoomScaleSheetLayoutView="160" workbookViewId="0">
      <selection activeCell="G29" sqref="G2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355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356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45036</v>
      </c>
      <c r="D8" s="32" t="s">
        <v>6</v>
      </c>
      <c r="E8" s="33"/>
      <c r="F8" s="34"/>
    </row>
    <row r="9" spans="1:9" x14ac:dyDescent="0.25">
      <c r="A9" s="4"/>
      <c r="B9" s="4"/>
      <c r="C9" s="46">
        <v>45068</v>
      </c>
      <c r="D9" s="36"/>
      <c r="E9" s="37">
        <v>20</v>
      </c>
      <c r="F9" s="38"/>
    </row>
    <row r="10" spans="1:9" x14ac:dyDescent="0.25">
      <c r="A10" s="4"/>
      <c r="B10" s="4"/>
      <c r="C10" s="35">
        <v>45082</v>
      </c>
      <c r="D10" s="39"/>
      <c r="E10" s="38"/>
      <c r="F10" s="37">
        <v>10</v>
      </c>
    </row>
    <row r="11" spans="1:9" x14ac:dyDescent="0.25">
      <c r="A11" s="4"/>
      <c r="B11" s="4"/>
      <c r="C11" s="35">
        <v>45097</v>
      </c>
      <c r="D11" s="40"/>
      <c r="E11" s="37">
        <v>10</v>
      </c>
      <c r="F11" s="38"/>
    </row>
    <row r="12" spans="1:9" x14ac:dyDescent="0.25">
      <c r="A12" s="129"/>
      <c r="B12" s="4"/>
      <c r="C12" s="35">
        <v>45103</v>
      </c>
      <c r="D12" s="40"/>
      <c r="E12" s="38"/>
      <c r="F12" s="37">
        <v>4</v>
      </c>
    </row>
    <row r="13" spans="1:9" x14ac:dyDescent="0.25">
      <c r="A13" s="4"/>
      <c r="B13" s="4"/>
      <c r="C13" s="35">
        <v>45117</v>
      </c>
      <c r="D13" s="40"/>
      <c r="E13" s="37">
        <v>10</v>
      </c>
      <c r="F13" s="38"/>
    </row>
    <row r="14" spans="1:9" x14ac:dyDescent="0.25">
      <c r="A14" s="129"/>
      <c r="B14" s="4"/>
      <c r="C14" s="41">
        <v>45124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45133</v>
      </c>
      <c r="D15" s="40"/>
      <c r="E15" s="38">
        <v>7</v>
      </c>
      <c r="F15" s="38"/>
    </row>
    <row r="16" spans="1:9" x14ac:dyDescent="0.25">
      <c r="A16" s="129"/>
      <c r="B16" s="4"/>
      <c r="C16" s="41">
        <v>45138</v>
      </c>
      <c r="D16" s="40"/>
      <c r="E16" s="38"/>
      <c r="F16" s="38">
        <v>3</v>
      </c>
    </row>
    <row r="17" spans="1:6" x14ac:dyDescent="0.25">
      <c r="A17" s="129"/>
      <c r="B17" s="4"/>
      <c r="C17" s="41">
        <v>45148</v>
      </c>
      <c r="D17" s="40"/>
      <c r="E17" s="38">
        <v>8</v>
      </c>
      <c r="F17" s="38"/>
    </row>
    <row r="18" spans="1:6" x14ac:dyDescent="0.25">
      <c r="A18" s="129"/>
      <c r="B18" s="4"/>
      <c r="C18" s="41">
        <v>45152</v>
      </c>
      <c r="D18" s="40"/>
      <c r="E18" s="38"/>
      <c r="F18" s="38">
        <v>2</v>
      </c>
    </row>
    <row r="19" spans="1:6" x14ac:dyDescent="0.25">
      <c r="A19" s="129"/>
      <c r="B19" s="4"/>
      <c r="C19" s="41">
        <v>45166</v>
      </c>
      <c r="D19" s="40"/>
      <c r="E19" s="38">
        <v>9</v>
      </c>
      <c r="F19" s="38"/>
    </row>
    <row r="20" spans="1:6" x14ac:dyDescent="0.25">
      <c r="A20" s="129"/>
      <c r="B20" s="4"/>
      <c r="C20" s="41">
        <v>45167</v>
      </c>
      <c r="D20" s="40"/>
      <c r="E20" s="38"/>
      <c r="F20" s="38">
        <v>1</v>
      </c>
    </row>
    <row r="21" spans="1:6" x14ac:dyDescent="0.25">
      <c r="A21" s="129"/>
      <c r="B21" s="4"/>
      <c r="C21" s="41">
        <v>45173</v>
      </c>
      <c r="D21" s="40"/>
      <c r="E21" s="38">
        <v>4</v>
      </c>
      <c r="F21" s="38"/>
    </row>
    <row r="22" spans="1:6" x14ac:dyDescent="0.25">
      <c r="A22" s="129"/>
      <c r="B22" s="4"/>
      <c r="C22" s="41">
        <v>45174</v>
      </c>
      <c r="D22" s="40"/>
      <c r="E22" s="38"/>
      <c r="F22" s="38">
        <v>1</v>
      </c>
    </row>
    <row r="23" spans="1:6" x14ac:dyDescent="0.25">
      <c r="A23" s="129"/>
      <c r="B23" s="4"/>
      <c r="C23" s="41">
        <v>45176</v>
      </c>
      <c r="D23" s="40"/>
      <c r="E23" s="38">
        <v>2</v>
      </c>
      <c r="F23" s="38"/>
    </row>
    <row r="24" spans="1:6" x14ac:dyDescent="0.25">
      <c r="A24" s="4"/>
      <c r="B24" s="13"/>
      <c r="C24" s="41">
        <v>45176</v>
      </c>
      <c r="D24" s="40"/>
      <c r="E24" s="38"/>
      <c r="F24" s="38">
        <v>0</v>
      </c>
    </row>
    <row r="25" spans="1:6" x14ac:dyDescent="0.25">
      <c r="A25" s="4"/>
      <c r="B25" s="13"/>
      <c r="C25" s="41">
        <v>45180</v>
      </c>
      <c r="D25" s="40"/>
      <c r="E25" s="38">
        <v>2</v>
      </c>
      <c r="F25" s="38"/>
    </row>
    <row r="26" spans="1:6" x14ac:dyDescent="0.25">
      <c r="A26" s="4"/>
      <c r="B26" s="13"/>
      <c r="C26" s="41">
        <v>45180</v>
      </c>
      <c r="D26" s="40"/>
      <c r="E26" s="38"/>
      <c r="F26" s="38">
        <v>0</v>
      </c>
    </row>
    <row r="27" spans="1:6" x14ac:dyDescent="0.25">
      <c r="A27" s="4"/>
      <c r="B27" s="13"/>
      <c r="C27" s="107">
        <v>45180</v>
      </c>
      <c r="D27" s="214" t="s">
        <v>20</v>
      </c>
      <c r="E27" s="109">
        <v>0</v>
      </c>
      <c r="F27" s="109"/>
    </row>
    <row r="28" spans="1:6" x14ac:dyDescent="0.25">
      <c r="A28" s="4"/>
      <c r="B28" s="4"/>
      <c r="D28" s="6"/>
    </row>
    <row r="29" spans="1:6" x14ac:dyDescent="0.25">
      <c r="A29" s="4"/>
      <c r="B29" s="4"/>
      <c r="C29" s="9" t="s">
        <v>8</v>
      </c>
      <c r="D29" s="9"/>
      <c r="E29" s="9">
        <f>SUM(E8:E28)</f>
        <v>72</v>
      </c>
      <c r="F29" s="9">
        <f>SUM(F8:F28)</f>
        <v>26</v>
      </c>
    </row>
    <row r="30" spans="1:6" x14ac:dyDescent="0.25">
      <c r="C30" s="7"/>
      <c r="D30" s="7"/>
      <c r="E30" s="7"/>
      <c r="F30" s="7"/>
    </row>
    <row r="31" spans="1:6" x14ac:dyDescent="0.25">
      <c r="A31" s="5"/>
      <c r="B31" s="5"/>
      <c r="C31" s="5"/>
      <c r="D31" s="5"/>
      <c r="E31" s="5"/>
      <c r="F31" s="5"/>
    </row>
    <row r="32" spans="1:6" ht="39" customHeight="1" x14ac:dyDescent="0.25">
      <c r="A32" s="4"/>
      <c r="B32" s="4"/>
      <c r="C32" s="4"/>
      <c r="D32" s="4"/>
      <c r="E32" s="4"/>
      <c r="F32" s="4"/>
    </row>
    <row r="33" spans="1:6" ht="26.25" x14ac:dyDescent="0.4">
      <c r="A33" s="127" t="s">
        <v>23</v>
      </c>
      <c r="C33" s="2" t="str">
        <f>$C$2</f>
        <v>Starward Industries</v>
      </c>
    </row>
    <row r="34" spans="1:6" x14ac:dyDescent="0.25">
      <c r="B34" s="124" t="s">
        <v>109</v>
      </c>
      <c r="C34" s="13" t="s">
        <v>22</v>
      </c>
    </row>
    <row r="35" spans="1:6" ht="15.75" thickBot="1" x14ac:dyDescent="0.3"/>
    <row r="36" spans="1:6" ht="30" x14ac:dyDescent="0.25">
      <c r="C36" s="319" t="s">
        <v>2</v>
      </c>
      <c r="D36" s="29"/>
      <c r="E36" s="29" t="s">
        <v>3</v>
      </c>
      <c r="F36" s="29" t="s">
        <v>4</v>
      </c>
    </row>
    <row r="37" spans="1:6" ht="15.75" thickBot="1" x14ac:dyDescent="0.3">
      <c r="C37" s="320"/>
      <c r="D37" s="30"/>
      <c r="E37" s="321" t="s">
        <v>9</v>
      </c>
      <c r="F37" s="321"/>
    </row>
    <row r="38" spans="1:6" x14ac:dyDescent="0.25">
      <c r="C38" s="31">
        <v>45189</v>
      </c>
      <c r="D38" s="32" t="s">
        <v>6</v>
      </c>
      <c r="E38" s="33"/>
      <c r="F38" s="34"/>
    </row>
    <row r="39" spans="1:6" x14ac:dyDescent="0.25">
      <c r="C39" s="119">
        <v>45191</v>
      </c>
      <c r="D39" s="40"/>
      <c r="E39" s="69">
        <v>2</v>
      </c>
      <c r="F39" s="153"/>
    </row>
    <row r="40" spans="1:6" x14ac:dyDescent="0.25">
      <c r="C40" s="35">
        <v>45194</v>
      </c>
      <c r="D40" s="36"/>
      <c r="E40" s="37"/>
      <c r="F40" s="38">
        <v>1</v>
      </c>
    </row>
    <row r="41" spans="1:6" x14ac:dyDescent="0.25">
      <c r="C41" s="35">
        <v>45197</v>
      </c>
      <c r="D41" s="36"/>
      <c r="E41" s="37">
        <v>2</v>
      </c>
      <c r="F41" s="38"/>
    </row>
    <row r="42" spans="1:6" x14ac:dyDescent="0.25">
      <c r="C42" s="35">
        <v>45197</v>
      </c>
      <c r="D42" s="40"/>
      <c r="E42" s="37"/>
      <c r="F42" s="38">
        <v>0</v>
      </c>
    </row>
    <row r="43" spans="1:6" x14ac:dyDescent="0.25">
      <c r="C43" s="41">
        <v>45201</v>
      </c>
      <c r="D43" s="40"/>
      <c r="E43" s="38">
        <v>2</v>
      </c>
      <c r="F43" s="37"/>
    </row>
    <row r="44" spans="1:6" x14ac:dyDescent="0.25">
      <c r="C44" s="41">
        <v>45201</v>
      </c>
      <c r="D44" s="40"/>
      <c r="E44" s="38"/>
      <c r="F44" s="37">
        <v>0</v>
      </c>
    </row>
    <row r="45" spans="1:6" x14ac:dyDescent="0.25">
      <c r="C45" s="41">
        <v>45203</v>
      </c>
      <c r="D45" s="38" t="s">
        <v>20</v>
      </c>
      <c r="E45" s="38"/>
      <c r="F45" s="37"/>
    </row>
    <row r="46" spans="1:6" x14ac:dyDescent="0.25">
      <c r="A46" s="4"/>
      <c r="B46" s="4"/>
      <c r="C46" s="24"/>
      <c r="D46" s="9"/>
      <c r="E46" s="62">
        <f>SUM(E38:E45)</f>
        <v>6</v>
      </c>
      <c r="F46" s="62">
        <f>SUM(F38:F45)</f>
        <v>1</v>
      </c>
    </row>
    <row r="47" spans="1:6" x14ac:dyDescent="0.25">
      <c r="C47" s="9" t="s">
        <v>8</v>
      </c>
    </row>
  </sheetData>
  <mergeCells count="4">
    <mergeCell ref="C6:C7"/>
    <mergeCell ref="E7:F7"/>
    <mergeCell ref="C36:C37"/>
    <mergeCell ref="E37:F37"/>
  </mergeCells>
  <conditionalFormatting sqref="C48:C1048576 C28:C31 C1:C22">
    <cfRule type="top10" dxfId="526" priority="8" rank="1"/>
  </conditionalFormatting>
  <conditionalFormatting sqref="D1">
    <cfRule type="top10" dxfId="525" priority="7" rank="1"/>
  </conditionalFormatting>
  <conditionalFormatting sqref="C27">
    <cfRule type="top10" dxfId="524" priority="6" rank="1"/>
  </conditionalFormatting>
  <conditionalFormatting sqref="C23:C26">
    <cfRule type="top10" dxfId="523" priority="5" rank="1"/>
  </conditionalFormatting>
  <conditionalFormatting sqref="C32:C35">
    <cfRule type="top10" dxfId="522" priority="4" rank="1"/>
  </conditionalFormatting>
  <conditionalFormatting sqref="C46:C47 C36:C43">
    <cfRule type="top10" dxfId="521" priority="3" rank="1"/>
  </conditionalFormatting>
  <conditionalFormatting sqref="C44">
    <cfRule type="top10" dxfId="520" priority="2" rank="1"/>
  </conditionalFormatting>
  <conditionalFormatting sqref="C45">
    <cfRule type="top10" dxfId="519" priority="1" rank="1"/>
  </conditionalFormatting>
  <hyperlinks>
    <hyperlink ref="A1" location="'Spis treści'!A1" display="Spis treści" xr:uid="{00000000-0004-0000-2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2E00-000000000000}">
          <x14:formula1>
            <xm:f>'C:\Users\fidop\Documents\[NIEPUBLIKOWANE Statystyka Wewnętrzna.xlsm]Zdarzenia'!#REF!</xm:f>
          </x14:formula1>
          <xm:sqref>E30:F30 D2:D31 D47:D1048576</xm:sqref>
        </x14:dataValidation>
        <x14:dataValidation type="list" allowBlank="1" showInputMessage="1" showErrorMessage="1" xr:uid="{00000000-0002-0000-2E00-000001000000}">
          <x14:formula1>
            <xm:f>'C:\Users\fidop\Documents\[NIEPUBLIKOWANE Statystyka Wewnętrzna.xlsm]Zdarzenia'!#REF!</xm:f>
          </x14:formula1>
          <xm:sqref>B3 D39 D42:D44</xm:sqref>
        </x14:dataValidation>
        <x14:dataValidation type="list" allowBlank="1" showInputMessage="1" showErrorMessage="1" xr:uid="{00000000-0002-0000-2E00-000002000000}">
          <x14:formula1>
            <xm:f>Zdarzenia!$A$13:$A$17</xm:f>
          </x14:formula1>
          <xm:sqref>B34</xm:sqref>
        </x14:dataValidation>
        <x14:dataValidation type="list" allowBlank="1" showInputMessage="1" showErrorMessage="1" xr:uid="{00000000-0002-0000-2E00-000003000000}">
          <x14:formula1>
            <xm:f>Zdarzenia!$A$2:$A$7</xm:f>
          </x14:formula1>
          <xm:sqref>D32:D35</xm:sqref>
        </x14:dataValidation>
        <x14:dataValidation type="list" allowBlank="1" showInputMessage="1" showErrorMessage="1" xr:uid="{00000000-0002-0000-2E00-000004000000}">
          <x14:formula1>
            <xm:f>Zdarzenia!#REF!</xm:f>
          </x14:formula1>
          <xm:sqref>D36:D38 D40:D41 D46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Arkusz145"/>
  <dimension ref="A1:G61"/>
  <sheetViews>
    <sheetView workbookViewId="0">
      <selection activeCell="C43" sqref="C43"/>
    </sheetView>
  </sheetViews>
  <sheetFormatPr defaultRowHeight="15" x14ac:dyDescent="0.25"/>
  <cols>
    <col min="1" max="1" width="17.42578125" bestFit="1" customWidth="1"/>
    <col min="2" max="2" width="16.42578125" customWidth="1"/>
    <col min="3" max="3" width="39" customWidth="1"/>
    <col min="4" max="4" width="14.42578125" customWidth="1"/>
    <col min="5" max="5" width="14.5703125" customWidth="1"/>
    <col min="6" max="6" width="13.42578125" customWidth="1"/>
    <col min="7" max="7" width="15" customWidth="1"/>
  </cols>
  <sheetData>
    <row r="1" spans="1:7" ht="23.25" x14ac:dyDescent="0.25">
      <c r="A1" s="131" t="s">
        <v>111</v>
      </c>
      <c r="B1" s="170"/>
      <c r="C1" s="1"/>
      <c r="D1" s="1"/>
      <c r="E1" s="1"/>
      <c r="F1" s="1"/>
      <c r="G1" s="175"/>
    </row>
    <row r="2" spans="1:7" ht="21" x14ac:dyDescent="0.35">
      <c r="A2" s="1"/>
      <c r="B2" s="1"/>
      <c r="C2" s="2" t="s">
        <v>354</v>
      </c>
      <c r="D2" s="2"/>
      <c r="E2" s="1"/>
      <c r="F2" s="3"/>
      <c r="G2" s="1"/>
    </row>
    <row r="3" spans="1:7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  <c r="G3" s="1"/>
    </row>
    <row r="4" spans="1:7" x14ac:dyDescent="0.25">
      <c r="A4" s="4"/>
      <c r="B4" s="4"/>
      <c r="C4" s="4"/>
      <c r="D4" s="4"/>
      <c r="E4" s="1"/>
      <c r="F4" s="1"/>
      <c r="G4" s="1"/>
    </row>
    <row r="5" spans="1:7" ht="15.75" thickBot="1" x14ac:dyDescent="0.3">
      <c r="A5" s="4" t="s">
        <v>353</v>
      </c>
      <c r="B5" s="4"/>
      <c r="C5" s="4"/>
      <c r="D5" s="4"/>
      <c r="E5" s="4"/>
      <c r="F5" s="4"/>
      <c r="G5" s="1"/>
    </row>
    <row r="6" spans="1:7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  <c r="G6" s="1"/>
    </row>
    <row r="7" spans="1:7" ht="15.75" thickBot="1" x14ac:dyDescent="0.3">
      <c r="A7" s="4"/>
      <c r="B7" s="4"/>
      <c r="C7" s="320"/>
      <c r="D7" s="30"/>
      <c r="E7" s="321" t="s">
        <v>9</v>
      </c>
      <c r="F7" s="321"/>
      <c r="G7" s="1"/>
    </row>
    <row r="8" spans="1:7" x14ac:dyDescent="0.25">
      <c r="A8" s="4"/>
      <c r="B8" s="4"/>
      <c r="C8" s="31">
        <v>45044</v>
      </c>
      <c r="D8" s="32" t="s">
        <v>6</v>
      </c>
      <c r="E8" s="33"/>
      <c r="F8" s="34"/>
      <c r="G8" s="1"/>
    </row>
    <row r="9" spans="1:7" x14ac:dyDescent="0.25">
      <c r="A9" s="4"/>
      <c r="B9" s="4"/>
      <c r="C9" s="46">
        <v>45062</v>
      </c>
      <c r="D9" s="36"/>
      <c r="E9" s="37">
        <v>10</v>
      </c>
      <c r="F9" s="38"/>
      <c r="G9" s="1"/>
    </row>
    <row r="10" spans="1:7" x14ac:dyDescent="0.25">
      <c r="A10" s="4"/>
      <c r="B10" s="4"/>
      <c r="C10" s="35">
        <v>45077</v>
      </c>
      <c r="D10" s="39"/>
      <c r="E10" s="38"/>
      <c r="F10" s="37">
        <v>11</v>
      </c>
      <c r="G10" s="1"/>
    </row>
    <row r="11" spans="1:7" x14ac:dyDescent="0.25">
      <c r="A11" s="4"/>
      <c r="B11" s="4"/>
      <c r="C11" s="35">
        <v>45091</v>
      </c>
      <c r="D11" s="40"/>
      <c r="E11" s="37">
        <v>9</v>
      </c>
      <c r="F11" s="38"/>
      <c r="G11" s="1"/>
    </row>
    <row r="12" spans="1:7" x14ac:dyDescent="0.25">
      <c r="A12" s="129"/>
      <c r="B12" s="4"/>
      <c r="C12" s="35">
        <v>45105</v>
      </c>
      <c r="D12" s="40"/>
      <c r="E12" s="38"/>
      <c r="F12" s="37">
        <v>10</v>
      </c>
      <c r="G12" s="1"/>
    </row>
    <row r="13" spans="1:7" x14ac:dyDescent="0.25">
      <c r="A13" s="4"/>
      <c r="B13" s="4"/>
      <c r="C13" s="35">
        <v>45119</v>
      </c>
      <c r="D13" s="40"/>
      <c r="E13" s="37">
        <v>10</v>
      </c>
      <c r="F13" s="38"/>
      <c r="G13" s="1"/>
    </row>
    <row r="14" spans="1:7" x14ac:dyDescent="0.25">
      <c r="A14" s="129"/>
      <c r="B14" s="4"/>
      <c r="C14" s="41">
        <v>45134</v>
      </c>
      <c r="D14" s="40"/>
      <c r="E14" s="38"/>
      <c r="F14" s="38">
        <v>11</v>
      </c>
      <c r="G14" s="1"/>
    </row>
    <row r="15" spans="1:7" x14ac:dyDescent="0.25">
      <c r="A15" s="129"/>
      <c r="B15" s="4"/>
      <c r="C15" s="41">
        <v>45139</v>
      </c>
      <c r="D15" s="40" t="s">
        <v>88</v>
      </c>
      <c r="E15" s="38"/>
      <c r="F15" s="38">
        <v>3</v>
      </c>
      <c r="G15" s="1"/>
    </row>
    <row r="16" spans="1:7" x14ac:dyDescent="0.25">
      <c r="A16" s="129"/>
      <c r="B16" s="4"/>
      <c r="C16" s="41">
        <v>45142</v>
      </c>
      <c r="D16" s="40"/>
      <c r="E16" s="38">
        <v>3</v>
      </c>
      <c r="F16" s="38"/>
      <c r="G16" s="1"/>
    </row>
    <row r="17" spans="1:7" x14ac:dyDescent="0.25">
      <c r="A17" s="129"/>
      <c r="B17" s="4"/>
      <c r="C17" s="41">
        <v>45149</v>
      </c>
      <c r="D17" s="40"/>
      <c r="E17" s="38"/>
      <c r="F17" s="38">
        <v>5</v>
      </c>
      <c r="G17" s="1"/>
    </row>
    <row r="18" spans="1:7" x14ac:dyDescent="0.25">
      <c r="A18" s="129"/>
      <c r="B18" s="4"/>
      <c r="C18" s="41">
        <v>45156</v>
      </c>
      <c r="D18" s="40" t="s">
        <v>88</v>
      </c>
      <c r="E18" s="38"/>
      <c r="F18" s="38">
        <v>4</v>
      </c>
      <c r="G18" s="1"/>
    </row>
    <row r="19" spans="1:7" x14ac:dyDescent="0.25">
      <c r="A19" s="129"/>
      <c r="B19" s="4"/>
      <c r="C19" s="41">
        <v>45161</v>
      </c>
      <c r="D19" s="40"/>
      <c r="E19" s="38">
        <v>3</v>
      </c>
      <c r="F19" s="38"/>
      <c r="G19" s="1"/>
    </row>
    <row r="20" spans="1:7" x14ac:dyDescent="0.25">
      <c r="A20" s="129"/>
      <c r="B20" s="4"/>
      <c r="C20" s="41">
        <v>45163</v>
      </c>
      <c r="D20" s="40"/>
      <c r="E20" s="38"/>
      <c r="F20" s="38">
        <v>2</v>
      </c>
      <c r="G20" s="1"/>
    </row>
    <row r="21" spans="1:7" x14ac:dyDescent="0.25">
      <c r="A21" s="129"/>
      <c r="B21" s="4"/>
      <c r="C21" s="41">
        <v>45168</v>
      </c>
      <c r="D21" s="40"/>
      <c r="E21" s="38">
        <v>3</v>
      </c>
      <c r="F21" s="38"/>
      <c r="G21" s="1"/>
    </row>
    <row r="22" spans="1:7" x14ac:dyDescent="0.25">
      <c r="A22" s="129"/>
      <c r="B22" s="4"/>
      <c r="C22" s="41">
        <v>45170</v>
      </c>
      <c r="D22" s="40"/>
      <c r="E22" s="38"/>
      <c r="F22" s="38">
        <v>2</v>
      </c>
      <c r="G22" s="1"/>
    </row>
    <row r="23" spans="1:7" x14ac:dyDescent="0.25">
      <c r="A23" s="129"/>
      <c r="B23" s="4"/>
      <c r="C23" s="41">
        <v>45174</v>
      </c>
      <c r="D23" s="40"/>
      <c r="E23" s="38">
        <v>2</v>
      </c>
      <c r="F23" s="38"/>
      <c r="G23" s="1"/>
    </row>
    <row r="24" spans="1:7" x14ac:dyDescent="0.25">
      <c r="A24" s="129"/>
      <c r="B24" s="4"/>
      <c r="C24" s="41">
        <v>45176</v>
      </c>
      <c r="D24" s="40"/>
      <c r="E24" s="38"/>
      <c r="F24" s="38">
        <v>2</v>
      </c>
      <c r="G24" s="1"/>
    </row>
    <row r="25" spans="1:7" x14ac:dyDescent="0.25">
      <c r="A25" s="129"/>
      <c r="B25" s="4"/>
      <c r="C25" s="41">
        <v>45177</v>
      </c>
      <c r="D25" s="40"/>
      <c r="E25" s="38">
        <v>1</v>
      </c>
      <c r="F25" s="38"/>
      <c r="G25" s="1"/>
    </row>
    <row r="26" spans="1:7" x14ac:dyDescent="0.25">
      <c r="A26" s="129"/>
      <c r="B26" s="4"/>
      <c r="C26" s="41">
        <v>45177</v>
      </c>
      <c r="D26" s="40"/>
      <c r="E26" s="38"/>
      <c r="F26" s="38">
        <v>0</v>
      </c>
      <c r="G26" s="1"/>
    </row>
    <row r="27" spans="1:7" x14ac:dyDescent="0.25">
      <c r="A27" s="4"/>
      <c r="B27" s="13"/>
      <c r="C27" s="41">
        <v>45180</v>
      </c>
      <c r="D27" s="40" t="s">
        <v>20</v>
      </c>
      <c r="E27" s="38">
        <v>1</v>
      </c>
      <c r="F27" s="38"/>
      <c r="G27" s="1"/>
    </row>
    <row r="28" spans="1:7" x14ac:dyDescent="0.25">
      <c r="A28" s="4"/>
      <c r="B28" s="13"/>
      <c r="C28" s="24"/>
      <c r="D28" s="25"/>
      <c r="E28" s="26"/>
      <c r="F28" s="26"/>
      <c r="G28" s="1"/>
    </row>
    <row r="29" spans="1:7" x14ac:dyDescent="0.25">
      <c r="A29" s="4"/>
      <c r="B29" s="4"/>
      <c r="C29" s="1"/>
      <c r="D29" s="6"/>
      <c r="E29" s="1"/>
      <c r="F29" s="1"/>
      <c r="G29" s="1"/>
    </row>
    <row r="30" spans="1:7" x14ac:dyDescent="0.25">
      <c r="A30" s="4"/>
      <c r="B30" s="4"/>
      <c r="C30" s="9" t="s">
        <v>8</v>
      </c>
      <c r="D30" s="9"/>
      <c r="E30" s="9">
        <f>SUM(E8:E29)</f>
        <v>42</v>
      </c>
      <c r="F30" s="9">
        <f>SUM(F8:F29)</f>
        <v>50</v>
      </c>
      <c r="G30" s="1"/>
    </row>
    <row r="31" spans="1:7" x14ac:dyDescent="0.25">
      <c r="A31" s="1"/>
      <c r="B31" s="1"/>
      <c r="C31" s="7"/>
      <c r="D31" s="7"/>
      <c r="E31" s="7"/>
      <c r="F31" s="7"/>
      <c r="G31" s="1"/>
    </row>
    <row r="32" spans="1:7" x14ac:dyDescent="0.25">
      <c r="A32" s="5"/>
      <c r="B32" s="5"/>
      <c r="C32" s="5"/>
      <c r="D32" s="5"/>
      <c r="E32" s="5"/>
      <c r="F32" s="5"/>
      <c r="G32" s="1"/>
    </row>
    <row r="34" spans="1:6" x14ac:dyDescent="0.25">
      <c r="A34" s="4"/>
      <c r="B34" s="4"/>
      <c r="C34" s="4"/>
      <c r="D34" s="4"/>
      <c r="E34" s="4"/>
      <c r="F34" s="4"/>
    </row>
    <row r="35" spans="1:6" ht="26.25" x14ac:dyDescent="0.4">
      <c r="A35" s="127" t="s">
        <v>23</v>
      </c>
      <c r="B35" s="1"/>
      <c r="C35" s="2" t="str">
        <f>$C$2</f>
        <v>Polenergia SA (2023)</v>
      </c>
      <c r="D35" s="1"/>
      <c r="E35" s="1"/>
      <c r="F35" s="1"/>
    </row>
    <row r="36" spans="1:6" x14ac:dyDescent="0.25">
      <c r="A36" s="1"/>
      <c r="B36" s="124" t="s">
        <v>109</v>
      </c>
      <c r="C36" s="13" t="s">
        <v>22</v>
      </c>
      <c r="D36" s="1"/>
      <c r="E36" s="1"/>
      <c r="F36" s="1"/>
    </row>
    <row r="37" spans="1:6" ht="15.75" thickBot="1" x14ac:dyDescent="0.3">
      <c r="A37" s="1"/>
      <c r="B37" s="1"/>
      <c r="C37" s="1"/>
      <c r="D37" s="1"/>
      <c r="E37" s="1"/>
      <c r="F37" s="1"/>
    </row>
    <row r="38" spans="1:6" ht="45" x14ac:dyDescent="0.25">
      <c r="A38" s="1"/>
      <c r="B38" s="1"/>
      <c r="C38" s="319" t="s">
        <v>2</v>
      </c>
      <c r="D38" s="29"/>
      <c r="E38" s="29" t="s">
        <v>3</v>
      </c>
      <c r="F38" s="29" t="s">
        <v>4</v>
      </c>
    </row>
    <row r="39" spans="1:6" ht="15.75" thickBot="1" x14ac:dyDescent="0.3">
      <c r="A39" s="1"/>
      <c r="B39" s="1"/>
      <c r="C39" s="320"/>
      <c r="D39" s="30"/>
      <c r="E39" s="321" t="s">
        <v>9</v>
      </c>
      <c r="F39" s="321"/>
    </row>
    <row r="40" spans="1:6" x14ac:dyDescent="0.25">
      <c r="A40" s="1"/>
      <c r="B40" s="1"/>
      <c r="C40" s="31">
        <v>45205</v>
      </c>
      <c r="D40" s="32" t="s">
        <v>6</v>
      </c>
      <c r="E40" s="33"/>
      <c r="F40" s="34"/>
    </row>
    <row r="41" spans="1:6" x14ac:dyDescent="0.25">
      <c r="A41" s="1"/>
      <c r="B41" s="1"/>
      <c r="C41" s="119">
        <v>45208</v>
      </c>
      <c r="D41" s="40"/>
      <c r="E41" s="69">
        <v>1</v>
      </c>
      <c r="F41" s="153"/>
    </row>
    <row r="42" spans="1:6" x14ac:dyDescent="0.25">
      <c r="A42" s="1"/>
      <c r="B42" s="1"/>
      <c r="C42" s="35">
        <v>45208</v>
      </c>
      <c r="D42" s="36"/>
      <c r="E42" s="37"/>
      <c r="F42" s="38">
        <v>0</v>
      </c>
    </row>
    <row r="43" spans="1:6" x14ac:dyDescent="0.25">
      <c r="A43" s="1"/>
      <c r="B43" s="1"/>
      <c r="C43" s="119">
        <v>45209</v>
      </c>
      <c r="D43" s="40" t="s">
        <v>20</v>
      </c>
      <c r="E43" s="37">
        <v>1</v>
      </c>
      <c r="F43" s="38"/>
    </row>
    <row r="44" spans="1:6" x14ac:dyDescent="0.25">
      <c r="A44" s="1"/>
      <c r="B44" s="1"/>
      <c r="C44" s="35"/>
      <c r="D44" s="40"/>
      <c r="E44" s="37"/>
      <c r="F44" s="38"/>
    </row>
    <row r="45" spans="1:6" x14ac:dyDescent="0.25">
      <c r="A45" s="1"/>
      <c r="B45" s="1"/>
      <c r="C45" s="41"/>
      <c r="D45" s="40"/>
      <c r="E45" s="38"/>
      <c r="F45" s="37"/>
    </row>
    <row r="46" spans="1:6" x14ac:dyDescent="0.25">
      <c r="A46" s="1"/>
      <c r="B46" s="1"/>
      <c r="C46" s="24"/>
      <c r="D46" s="25"/>
      <c r="E46" s="26"/>
      <c r="F46" s="26"/>
    </row>
    <row r="47" spans="1:6" x14ac:dyDescent="0.25">
      <c r="A47" s="4"/>
      <c r="B47" s="4"/>
      <c r="C47" s="9" t="s">
        <v>8</v>
      </c>
      <c r="D47" s="9"/>
      <c r="E47" s="62">
        <f>SUM(E40:E46)</f>
        <v>2</v>
      </c>
      <c r="F47" s="62">
        <f>SUM(F40:F46)</f>
        <v>0</v>
      </c>
    </row>
    <row r="50" spans="1:6" x14ac:dyDescent="0.25">
      <c r="A50" s="4"/>
      <c r="B50" s="4"/>
      <c r="C50" s="4"/>
      <c r="D50" s="4"/>
      <c r="E50" s="4"/>
      <c r="F50" s="4"/>
    </row>
    <row r="51" spans="1:6" ht="26.25" x14ac:dyDescent="0.4">
      <c r="A51" s="127" t="s">
        <v>23</v>
      </c>
      <c r="B51" s="1"/>
      <c r="C51" s="2" t="str">
        <f>$C$2</f>
        <v>Polenergia SA (2023)</v>
      </c>
      <c r="D51" s="1"/>
      <c r="E51" s="1"/>
      <c r="F51" s="1"/>
    </row>
    <row r="52" spans="1:6" x14ac:dyDescent="0.25">
      <c r="A52" s="1"/>
      <c r="B52" s="124" t="s">
        <v>109</v>
      </c>
      <c r="C52" s="13" t="s">
        <v>27</v>
      </c>
      <c r="D52" s="1"/>
      <c r="E52" s="1"/>
      <c r="F52" s="1"/>
    </row>
    <row r="53" spans="1:6" ht="15.75" thickBot="1" x14ac:dyDescent="0.3">
      <c r="A53" s="1"/>
      <c r="B53" s="1"/>
      <c r="C53" s="1"/>
      <c r="D53" s="1"/>
      <c r="E53" s="1"/>
      <c r="F53" s="1"/>
    </row>
    <row r="54" spans="1:6" ht="45" x14ac:dyDescent="0.25">
      <c r="A54" s="1"/>
      <c r="B54" s="1"/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A55" s="1"/>
      <c r="B55" s="1"/>
      <c r="C55" s="320"/>
      <c r="D55" s="30"/>
      <c r="E55" s="321" t="s">
        <v>9</v>
      </c>
      <c r="F55" s="321"/>
    </row>
    <row r="56" spans="1:6" x14ac:dyDescent="0.25">
      <c r="A56" s="1"/>
      <c r="B56" s="1"/>
      <c r="C56" s="31">
        <v>45225</v>
      </c>
      <c r="D56" s="32" t="s">
        <v>6</v>
      </c>
      <c r="E56" s="33"/>
      <c r="F56" s="34"/>
    </row>
    <row r="57" spans="1:6" x14ac:dyDescent="0.25">
      <c r="A57" s="1"/>
      <c r="B57" s="1"/>
      <c r="C57" s="119">
        <v>45226</v>
      </c>
      <c r="D57" s="40" t="s">
        <v>20</v>
      </c>
      <c r="E57" s="69">
        <v>1</v>
      </c>
      <c r="F57" s="153"/>
    </row>
    <row r="58" spans="1:6" x14ac:dyDescent="0.25">
      <c r="A58" s="1"/>
      <c r="B58" s="1"/>
      <c r="C58" s="35"/>
      <c r="D58" s="40"/>
      <c r="E58" s="37"/>
      <c r="F58" s="38"/>
    </row>
    <row r="59" spans="1:6" x14ac:dyDescent="0.25">
      <c r="A59" s="1"/>
      <c r="B59" s="1"/>
      <c r="C59" s="41"/>
      <c r="D59" s="40"/>
      <c r="E59" s="38"/>
      <c r="F59" s="37"/>
    </row>
    <row r="60" spans="1:6" x14ac:dyDescent="0.25">
      <c r="A60" s="1"/>
      <c r="B60" s="1"/>
      <c r="C60" s="24"/>
      <c r="D60" s="25"/>
      <c r="E60" s="26"/>
      <c r="F60" s="26"/>
    </row>
    <row r="61" spans="1:6" x14ac:dyDescent="0.25">
      <c r="A61" s="4"/>
      <c r="B61" s="4"/>
      <c r="C61" s="9" t="s">
        <v>8</v>
      </c>
      <c r="D61" s="9"/>
      <c r="E61" s="62">
        <f>SUM(E56:E60)</f>
        <v>1</v>
      </c>
      <c r="F61" s="62">
        <f>SUM(F56:F60)</f>
        <v>0</v>
      </c>
    </row>
  </sheetData>
  <mergeCells count="6">
    <mergeCell ref="C6:C7"/>
    <mergeCell ref="E7:F7"/>
    <mergeCell ref="C38:C39"/>
    <mergeCell ref="E39:F39"/>
    <mergeCell ref="C54:C55"/>
    <mergeCell ref="E55:F55"/>
  </mergeCells>
  <conditionalFormatting sqref="C1:C32">
    <cfRule type="top10" dxfId="518" priority="8" rank="1"/>
  </conditionalFormatting>
  <conditionalFormatting sqref="D1">
    <cfRule type="top10" dxfId="517" priority="7" rank="1"/>
  </conditionalFormatting>
  <conditionalFormatting sqref="C34:C37">
    <cfRule type="top10" dxfId="516" priority="6" rank="1"/>
  </conditionalFormatting>
  <conditionalFormatting sqref="C38:C42 C44:C47">
    <cfRule type="top10" dxfId="515" priority="5" rank="1"/>
  </conditionalFormatting>
  <conditionalFormatting sqref="C43">
    <cfRule type="top10" dxfId="514" priority="4" rank="1"/>
  </conditionalFormatting>
  <conditionalFormatting sqref="C50:C53">
    <cfRule type="top10" dxfId="513" priority="3" rank="1"/>
  </conditionalFormatting>
  <conditionalFormatting sqref="C54:C61">
    <cfRule type="top10" dxfId="512" priority="2" rank="1"/>
  </conditionalFormatting>
  <hyperlinks>
    <hyperlink ref="A1" location="'Spis treści'!A1" display="Spis treści" xr:uid="{00000000-0004-0000-2F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2F00-000000000000}">
          <x14:formula1>
            <xm:f>'C:\Users\fidop\Documents\[NIEPUBLIKOWANE Statystyka Wewnętrzna.xlsm]Zdarzenia'!#REF!</xm:f>
          </x14:formula1>
          <xm:sqref>E31:F31 D2:D32</xm:sqref>
        </x14:dataValidation>
        <x14:dataValidation type="list" allowBlank="1" showInputMessage="1" showErrorMessage="1" xr:uid="{00000000-0002-0000-2F00-000001000000}">
          <x14:formula1>
            <xm:f>'C:\Users\fidop\Documents\[NIEPUBLIKOWANE Statystyka Wewnętrzna.xlsm]Zdarzenia'!#REF!</xm:f>
          </x14:formula1>
          <xm:sqref>B3 D43:D45 D57:D59 D41</xm:sqref>
        </x14:dataValidation>
        <x14:dataValidation type="list" allowBlank="1" showInputMessage="1" showErrorMessage="1" xr:uid="{00000000-0002-0000-2F00-000002000000}">
          <x14:formula1>
            <xm:f>Zdarzenia!$A$13:$A$17</xm:f>
          </x14:formula1>
          <xm:sqref>B36 B52</xm:sqref>
        </x14:dataValidation>
        <x14:dataValidation type="list" allowBlank="1" showInputMessage="1" showErrorMessage="1" xr:uid="{00000000-0002-0000-2F00-000003000000}">
          <x14:formula1>
            <xm:f>Zdarzenia!$A$2:$A$7</xm:f>
          </x14:formula1>
          <xm:sqref>D34:D37 D50:D53</xm:sqref>
        </x14:dataValidation>
        <x14:dataValidation type="list" allowBlank="1" showInputMessage="1" showErrorMessage="1" xr:uid="{00000000-0002-0000-2F00-000004000000}">
          <x14:formula1>
            <xm:f>Zdarzenia!#REF!</xm:f>
          </x14:formula1>
          <xm:sqref>D46:D47 D38:D40 D42 D60:D61 D54:D56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Arkusz144"/>
  <dimension ref="A1:I79"/>
  <sheetViews>
    <sheetView topLeftCell="B10" zoomScaleNormal="100" zoomScaleSheetLayoutView="160" workbookViewId="0">
      <selection activeCell="G34" sqref="G3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350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349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46">
        <v>44803</v>
      </c>
      <c r="D8" s="32" t="s">
        <v>6</v>
      </c>
      <c r="E8" s="33"/>
      <c r="F8" s="34"/>
    </row>
    <row r="9" spans="1:9" x14ac:dyDescent="0.25">
      <c r="A9" s="4"/>
      <c r="B9" s="4"/>
      <c r="C9" s="152">
        <v>44823</v>
      </c>
      <c r="D9" s="36"/>
      <c r="E9" s="37">
        <v>14</v>
      </c>
      <c r="F9" s="38"/>
    </row>
    <row r="10" spans="1:9" x14ac:dyDescent="0.25">
      <c r="A10" s="4"/>
      <c r="B10" s="4"/>
      <c r="C10" s="35">
        <v>44858</v>
      </c>
      <c r="D10" s="39"/>
      <c r="E10" s="38"/>
      <c r="F10" s="37">
        <v>25</v>
      </c>
    </row>
    <row r="11" spans="1:9" x14ac:dyDescent="0.25">
      <c r="A11" s="4"/>
      <c r="B11" s="4"/>
      <c r="C11" s="35">
        <v>44873</v>
      </c>
      <c r="D11" s="40"/>
      <c r="E11" s="37">
        <v>10</v>
      </c>
      <c r="F11" s="38"/>
    </row>
    <row r="12" spans="1:9" x14ac:dyDescent="0.25">
      <c r="A12" s="129"/>
      <c r="B12" s="4"/>
      <c r="C12" s="35">
        <v>44911</v>
      </c>
      <c r="D12" s="40"/>
      <c r="E12" s="38"/>
      <c r="F12" s="37">
        <v>27</v>
      </c>
    </row>
    <row r="13" spans="1:9" x14ac:dyDescent="0.25">
      <c r="A13" s="4"/>
      <c r="B13" s="4"/>
      <c r="C13" s="35">
        <v>44928</v>
      </c>
      <c r="D13" s="40"/>
      <c r="E13" s="37">
        <v>10</v>
      </c>
      <c r="F13" s="38"/>
    </row>
    <row r="14" spans="1:9" x14ac:dyDescent="0.25">
      <c r="A14" s="129"/>
      <c r="B14" s="4"/>
      <c r="C14" s="41">
        <v>44950</v>
      </c>
      <c r="D14" s="40"/>
      <c r="E14" s="38"/>
      <c r="F14" s="38">
        <v>15</v>
      </c>
      <c r="I14" s="130"/>
    </row>
    <row r="15" spans="1:9" x14ac:dyDescent="0.25">
      <c r="A15" s="129"/>
      <c r="B15" s="4"/>
      <c r="C15" s="41">
        <v>44963</v>
      </c>
      <c r="D15" s="40"/>
      <c r="E15" s="38">
        <v>9</v>
      </c>
      <c r="F15" s="38"/>
    </row>
    <row r="16" spans="1:9" x14ac:dyDescent="0.25">
      <c r="A16" s="129"/>
      <c r="B16" s="4"/>
      <c r="C16" s="41">
        <v>44977</v>
      </c>
      <c r="D16" s="40"/>
      <c r="E16" s="38"/>
      <c r="F16" s="38">
        <v>10</v>
      </c>
    </row>
    <row r="17" spans="1:6" x14ac:dyDescent="0.25">
      <c r="A17" s="129"/>
      <c r="B17" s="4"/>
      <c r="C17" s="41">
        <v>44988</v>
      </c>
      <c r="D17" s="40"/>
      <c r="E17" s="38">
        <v>9</v>
      </c>
      <c r="F17" s="38"/>
    </row>
    <row r="18" spans="1:6" x14ac:dyDescent="0.25">
      <c r="A18" s="129"/>
      <c r="B18" s="4"/>
      <c r="C18" s="41">
        <v>45019</v>
      </c>
      <c r="D18" s="40"/>
      <c r="E18" s="38"/>
      <c r="F18" s="38">
        <v>21</v>
      </c>
    </row>
    <row r="19" spans="1:6" x14ac:dyDescent="0.25">
      <c r="A19" s="129"/>
      <c r="B19" s="4"/>
      <c r="C19" s="41">
        <v>45033</v>
      </c>
      <c r="D19" s="40"/>
      <c r="E19" s="38">
        <v>9</v>
      </c>
      <c r="F19" s="38"/>
    </row>
    <row r="20" spans="1:6" x14ac:dyDescent="0.25">
      <c r="A20" s="129"/>
      <c r="B20" s="4"/>
      <c r="C20" s="41">
        <v>45043</v>
      </c>
      <c r="D20" s="40"/>
      <c r="E20" s="38"/>
      <c r="F20" s="38">
        <v>8</v>
      </c>
    </row>
    <row r="21" spans="1:6" x14ac:dyDescent="0.25">
      <c r="A21" s="129"/>
      <c r="B21" s="4"/>
      <c r="C21" s="41">
        <v>45058</v>
      </c>
      <c r="D21" s="40"/>
      <c r="E21" s="38">
        <v>9</v>
      </c>
      <c r="F21" s="38"/>
    </row>
    <row r="22" spans="1:6" x14ac:dyDescent="0.25">
      <c r="A22" s="129"/>
      <c r="B22" s="4"/>
      <c r="C22" s="41">
        <v>45076</v>
      </c>
      <c r="D22" s="40"/>
      <c r="E22" s="38"/>
      <c r="F22" s="38">
        <v>12</v>
      </c>
    </row>
    <row r="23" spans="1:6" x14ac:dyDescent="0.25">
      <c r="A23" s="129"/>
      <c r="B23" s="4"/>
      <c r="C23" s="41">
        <v>45089</v>
      </c>
      <c r="D23" s="40"/>
      <c r="E23" s="38">
        <v>8</v>
      </c>
      <c r="F23" s="38"/>
    </row>
    <row r="24" spans="1:6" x14ac:dyDescent="0.25">
      <c r="A24" s="129"/>
      <c r="B24" s="4"/>
      <c r="C24" s="41">
        <v>45097</v>
      </c>
      <c r="D24" s="40"/>
      <c r="E24" s="38"/>
      <c r="F24" s="38">
        <v>6</v>
      </c>
    </row>
    <row r="25" spans="1:6" x14ac:dyDescent="0.25">
      <c r="A25" s="129"/>
      <c r="B25" s="4"/>
      <c r="C25" s="41">
        <v>45110</v>
      </c>
      <c r="D25" s="40"/>
      <c r="E25" s="38">
        <v>9</v>
      </c>
      <c r="F25" s="38"/>
    </row>
    <row r="26" spans="1:6" x14ac:dyDescent="0.25">
      <c r="A26" s="129"/>
      <c r="B26" s="4"/>
      <c r="C26" s="41">
        <v>45117</v>
      </c>
      <c r="D26" s="40"/>
      <c r="E26" s="38"/>
      <c r="F26" s="38">
        <v>5</v>
      </c>
    </row>
    <row r="27" spans="1:6" x14ac:dyDescent="0.25">
      <c r="A27" s="129"/>
      <c r="B27" s="4"/>
      <c r="C27" s="41">
        <v>45124</v>
      </c>
      <c r="D27" s="40"/>
      <c r="E27" s="38">
        <v>5</v>
      </c>
      <c r="F27" s="38"/>
    </row>
    <row r="28" spans="1:6" x14ac:dyDescent="0.25">
      <c r="A28" s="129"/>
      <c r="B28" s="4"/>
      <c r="C28" s="41">
        <v>45126</v>
      </c>
      <c r="D28" s="40"/>
      <c r="E28" s="38"/>
      <c r="F28" s="38">
        <v>2</v>
      </c>
    </row>
    <row r="29" spans="1:6" x14ac:dyDescent="0.25">
      <c r="A29" s="129"/>
      <c r="B29" s="4"/>
      <c r="C29" s="41">
        <v>45134</v>
      </c>
      <c r="D29" s="40" t="s">
        <v>20</v>
      </c>
      <c r="E29" s="38">
        <v>6</v>
      </c>
      <c r="F29" s="38"/>
    </row>
    <row r="30" spans="1:6" x14ac:dyDescent="0.25">
      <c r="A30" s="4"/>
      <c r="B30" s="13"/>
      <c r="C30" s="41"/>
      <c r="D30" s="40"/>
      <c r="E30" s="38"/>
      <c r="F30" s="38"/>
    </row>
    <row r="31" spans="1:6" x14ac:dyDescent="0.25">
      <c r="A31" s="4"/>
      <c r="B31" s="13"/>
      <c r="C31" s="24"/>
      <c r="D31" s="25"/>
      <c r="E31" s="26"/>
      <c r="F31" s="26"/>
    </row>
    <row r="32" spans="1:6" x14ac:dyDescent="0.25">
      <c r="A32" s="4"/>
      <c r="B32" s="4"/>
      <c r="D32" s="6"/>
    </row>
    <row r="33" spans="1:6" x14ac:dyDescent="0.25">
      <c r="A33" s="4"/>
      <c r="B33" s="4"/>
      <c r="C33" s="9" t="s">
        <v>8</v>
      </c>
      <c r="D33" s="9"/>
      <c r="E33" s="9">
        <f>SUM(E8:E32)</f>
        <v>98</v>
      </c>
      <c r="F33" s="9">
        <f>SUM(F8:F32)</f>
        <v>131</v>
      </c>
    </row>
    <row r="34" spans="1:6" x14ac:dyDescent="0.25">
      <c r="C34" s="7"/>
      <c r="D34" s="7"/>
      <c r="E34" s="7"/>
      <c r="F34" s="7"/>
    </row>
    <row r="35" spans="1:6" x14ac:dyDescent="0.25">
      <c r="A35" s="5"/>
      <c r="B35" s="5"/>
      <c r="C35" s="5"/>
      <c r="D35" s="5"/>
      <c r="E35" s="5"/>
      <c r="F35" s="5"/>
    </row>
    <row r="36" spans="1:6" ht="39" customHeight="1" x14ac:dyDescent="0.25">
      <c r="A36" s="4"/>
      <c r="B36" s="4"/>
      <c r="C36" s="4"/>
      <c r="D36" s="4"/>
      <c r="E36" s="4"/>
      <c r="F36" s="4"/>
    </row>
    <row r="37" spans="1:6" ht="26.25" x14ac:dyDescent="0.4">
      <c r="A37" s="127" t="s">
        <v>23</v>
      </c>
      <c r="C37" s="2" t="str">
        <f>$C$2</f>
        <v>XPlus SA</v>
      </c>
    </row>
    <row r="38" spans="1:6" x14ac:dyDescent="0.25">
      <c r="B38" s="124" t="s">
        <v>109</v>
      </c>
      <c r="C38" s="13" t="s">
        <v>22</v>
      </c>
    </row>
    <row r="39" spans="1:6" ht="15.75" thickBot="1" x14ac:dyDescent="0.3"/>
    <row r="40" spans="1:6" ht="30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45159</v>
      </c>
      <c r="D42" s="32" t="s">
        <v>6</v>
      </c>
      <c r="E42" s="33"/>
      <c r="F42" s="34"/>
    </row>
    <row r="43" spans="1:6" x14ac:dyDescent="0.25">
      <c r="C43" s="119">
        <v>45166</v>
      </c>
      <c r="D43" s="40"/>
      <c r="E43" s="69">
        <v>5</v>
      </c>
      <c r="F43" s="153"/>
    </row>
    <row r="44" spans="1:6" x14ac:dyDescent="0.25">
      <c r="C44" s="35">
        <v>45170</v>
      </c>
      <c r="D44" s="36"/>
      <c r="E44" s="37"/>
      <c r="F44" s="38">
        <v>4</v>
      </c>
    </row>
    <row r="45" spans="1:6" x14ac:dyDescent="0.25">
      <c r="C45" s="35">
        <v>45175</v>
      </c>
      <c r="D45" s="36"/>
      <c r="E45" s="37">
        <v>3</v>
      </c>
      <c r="F45" s="38"/>
    </row>
    <row r="46" spans="1:6" x14ac:dyDescent="0.25">
      <c r="C46" s="35">
        <v>45177</v>
      </c>
      <c r="D46" s="40"/>
      <c r="E46" s="37"/>
      <c r="F46" s="38">
        <v>2</v>
      </c>
    </row>
    <row r="47" spans="1:6" x14ac:dyDescent="0.25">
      <c r="C47" s="41">
        <v>45183</v>
      </c>
      <c r="D47" s="40"/>
      <c r="E47" s="38">
        <v>4</v>
      </c>
      <c r="F47" s="37"/>
    </row>
    <row r="48" spans="1:6" x14ac:dyDescent="0.25">
      <c r="C48" s="24"/>
      <c r="D48" s="25"/>
      <c r="E48" s="26"/>
      <c r="F48" s="26"/>
    </row>
    <row r="49" spans="1:6" x14ac:dyDescent="0.25">
      <c r="A49" s="4"/>
      <c r="B49" s="4"/>
      <c r="C49" s="9" t="s">
        <v>8</v>
      </c>
      <c r="D49" s="9"/>
      <c r="E49" s="62">
        <f>SUM(E42:E48)</f>
        <v>12</v>
      </c>
      <c r="F49" s="62">
        <f>SUM(F42:F48)</f>
        <v>6</v>
      </c>
    </row>
    <row r="51" spans="1:6" ht="21" x14ac:dyDescent="0.35">
      <c r="C51" s="2" t="str">
        <f>$C$2</f>
        <v>XPlus SA</v>
      </c>
    </row>
    <row r="52" spans="1:6" x14ac:dyDescent="0.25">
      <c r="B52" s="124" t="s">
        <v>109</v>
      </c>
      <c r="C52" s="13" t="s">
        <v>27</v>
      </c>
    </row>
    <row r="53" spans="1:6" ht="15.75" thickBot="1" x14ac:dyDescent="0.3"/>
    <row r="54" spans="1:6" ht="30" x14ac:dyDescent="0.25"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C55" s="320"/>
      <c r="D55" s="30"/>
      <c r="E55" s="321" t="s">
        <v>9</v>
      </c>
      <c r="F55" s="321"/>
    </row>
    <row r="56" spans="1:6" x14ac:dyDescent="0.25">
      <c r="C56" s="31">
        <v>45180</v>
      </c>
      <c r="D56" s="32" t="s">
        <v>6</v>
      </c>
      <c r="E56" s="33"/>
      <c r="F56" s="34"/>
    </row>
    <row r="57" spans="1:6" x14ac:dyDescent="0.25">
      <c r="C57" s="119">
        <v>45183</v>
      </c>
      <c r="D57" s="40" t="s">
        <v>20</v>
      </c>
      <c r="E57" s="69">
        <v>3</v>
      </c>
      <c r="F57" s="153"/>
    </row>
    <row r="58" spans="1:6" x14ac:dyDescent="0.25">
      <c r="C58" s="35"/>
      <c r="D58" s="36"/>
      <c r="E58" s="37"/>
      <c r="F58" s="38"/>
    </row>
    <row r="59" spans="1:6" x14ac:dyDescent="0.25">
      <c r="C59" s="35"/>
      <c r="D59" s="36"/>
      <c r="E59" s="37"/>
      <c r="F59" s="38"/>
    </row>
    <row r="60" spans="1:6" x14ac:dyDescent="0.25">
      <c r="C60" s="35"/>
      <c r="D60" s="40"/>
      <c r="E60" s="37"/>
      <c r="F60" s="38"/>
    </row>
    <row r="61" spans="1:6" x14ac:dyDescent="0.25">
      <c r="C61" s="41"/>
      <c r="D61" s="40"/>
      <c r="E61" s="38"/>
      <c r="F61" s="37"/>
    </row>
    <row r="62" spans="1:6" x14ac:dyDescent="0.25">
      <c r="C62" s="24"/>
      <c r="D62" s="25"/>
      <c r="E62" s="26"/>
      <c r="F62" s="26"/>
    </row>
    <row r="63" spans="1:6" x14ac:dyDescent="0.25">
      <c r="B63" s="4"/>
      <c r="C63" s="9" t="s">
        <v>8</v>
      </c>
      <c r="D63" s="9"/>
      <c r="E63" s="62">
        <f>SUM(E56:E62)</f>
        <v>3</v>
      </c>
      <c r="F63" s="62">
        <f>SUM(F56:F62)</f>
        <v>0</v>
      </c>
    </row>
    <row r="64" spans="1:6" x14ac:dyDescent="0.25">
      <c r="A64" s="4"/>
      <c r="B64" s="4"/>
      <c r="C64" s="4"/>
      <c r="D64" s="4"/>
      <c r="E64" s="4"/>
      <c r="F64" s="4"/>
    </row>
    <row r="65" spans="1:6" ht="26.25" x14ac:dyDescent="0.4">
      <c r="A65" s="127" t="s">
        <v>23</v>
      </c>
      <c r="C65" s="2" t="str">
        <f>$C$2</f>
        <v>XPlus SA</v>
      </c>
    </row>
    <row r="66" spans="1:6" x14ac:dyDescent="0.25">
      <c r="B66" s="124" t="s">
        <v>109</v>
      </c>
      <c r="C66" s="13" t="s">
        <v>28</v>
      </c>
    </row>
    <row r="67" spans="1:6" ht="15.75" thickBot="1" x14ac:dyDescent="0.3"/>
    <row r="68" spans="1:6" ht="30" x14ac:dyDescent="0.25">
      <c r="C68" s="319" t="s">
        <v>2</v>
      </c>
      <c r="D68" s="29"/>
      <c r="E68" s="29" t="s">
        <v>3</v>
      </c>
      <c r="F68" s="29" t="s">
        <v>4</v>
      </c>
    </row>
    <row r="69" spans="1:6" x14ac:dyDescent="0.25">
      <c r="C69" s="325"/>
      <c r="D69" s="5"/>
      <c r="E69" s="326" t="s">
        <v>9</v>
      </c>
      <c r="F69" s="326"/>
    </row>
    <row r="70" spans="1:6" ht="15.75" thickBot="1" x14ac:dyDescent="0.3">
      <c r="C70" s="248">
        <v>45263</v>
      </c>
      <c r="D70" s="249" t="s">
        <v>6</v>
      </c>
      <c r="E70" s="250"/>
      <c r="F70" s="250"/>
    </row>
    <row r="71" spans="1:6" x14ac:dyDescent="0.25">
      <c r="C71" s="209">
        <v>45267</v>
      </c>
      <c r="D71" s="76"/>
      <c r="E71" s="212">
        <v>4</v>
      </c>
      <c r="F71" s="212"/>
    </row>
    <row r="72" spans="1:6" x14ac:dyDescent="0.25">
      <c r="C72" s="67">
        <v>45273</v>
      </c>
      <c r="D72" s="68"/>
      <c r="E72" s="69"/>
      <c r="F72" s="112">
        <v>4</v>
      </c>
    </row>
    <row r="73" spans="1:6" x14ac:dyDescent="0.25">
      <c r="C73" s="67">
        <v>45275</v>
      </c>
      <c r="D73" s="68" t="s">
        <v>88</v>
      </c>
      <c r="E73" s="69"/>
      <c r="F73" s="112">
        <v>2</v>
      </c>
    </row>
    <row r="74" spans="1:6" x14ac:dyDescent="0.25">
      <c r="C74" s="67">
        <v>45278</v>
      </c>
      <c r="D74" s="68" t="s">
        <v>20</v>
      </c>
      <c r="E74" s="69">
        <v>1</v>
      </c>
      <c r="F74" s="112"/>
    </row>
    <row r="75" spans="1:6" x14ac:dyDescent="0.25">
      <c r="C75" s="24"/>
      <c r="D75" s="25"/>
      <c r="E75" s="26"/>
      <c r="F75" s="26"/>
    </row>
    <row r="76" spans="1:6" x14ac:dyDescent="0.25">
      <c r="C76" s="9" t="s">
        <v>8</v>
      </c>
      <c r="D76" s="9"/>
      <c r="E76" s="126">
        <f>SUM(E71:E75)</f>
        <v>5</v>
      </c>
      <c r="F76" s="126">
        <f>SUM(F71:F75)</f>
        <v>6</v>
      </c>
    </row>
    <row r="78" spans="1:6" x14ac:dyDescent="0.25">
      <c r="C78" s="24"/>
      <c r="D78" s="25"/>
      <c r="E78" s="26"/>
      <c r="F78" s="26"/>
    </row>
    <row r="79" spans="1:6" x14ac:dyDescent="0.25">
      <c r="B79" s="4"/>
      <c r="C79" s="9"/>
      <c r="D79" s="9"/>
      <c r="E79" s="62"/>
      <c r="F79" s="62"/>
    </row>
  </sheetData>
  <mergeCells count="8">
    <mergeCell ref="C68:C69"/>
    <mergeCell ref="E69:F69"/>
    <mergeCell ref="C6:C7"/>
    <mergeCell ref="E7:F7"/>
    <mergeCell ref="C40:C41"/>
    <mergeCell ref="E41:F41"/>
    <mergeCell ref="C54:C55"/>
    <mergeCell ref="E55:F55"/>
  </mergeCells>
  <conditionalFormatting sqref="D1">
    <cfRule type="top10" dxfId="511" priority="10" rank="1"/>
  </conditionalFormatting>
  <conditionalFormatting sqref="C80:C1048576 C50 C10:C35 C1:C8">
    <cfRule type="top10" dxfId="510" priority="11" rank="1"/>
  </conditionalFormatting>
  <conditionalFormatting sqref="C36:C39">
    <cfRule type="top10" dxfId="509" priority="9" rank="1"/>
  </conditionalFormatting>
  <conditionalFormatting sqref="C40:C49">
    <cfRule type="top10" dxfId="508" priority="8" rank="1"/>
  </conditionalFormatting>
  <conditionalFormatting sqref="C51:C53">
    <cfRule type="top10" dxfId="507" priority="7" rank="1"/>
  </conditionalFormatting>
  <conditionalFormatting sqref="C54:C63">
    <cfRule type="top10" dxfId="506" priority="6" rank="1"/>
  </conditionalFormatting>
  <conditionalFormatting sqref="C78:C79">
    <cfRule type="top10" dxfId="505" priority="4" rank="1"/>
  </conditionalFormatting>
  <conditionalFormatting sqref="C64:C71 C74:C77">
    <cfRule type="top10" dxfId="504" priority="3" rank="1"/>
  </conditionalFormatting>
  <conditionalFormatting sqref="C73">
    <cfRule type="top10" dxfId="503" priority="2" rank="1"/>
  </conditionalFormatting>
  <conditionalFormatting sqref="C72">
    <cfRule type="top10" dxfId="502" priority="1" rank="1"/>
  </conditionalFormatting>
  <hyperlinks>
    <hyperlink ref="A1" location="'Spis treści'!A1" display="Spis treści" xr:uid="{00000000-0004-0000-3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3000-000000000000}">
          <x14:formula1>
            <xm:f>'C:\Users\fidop\Documents\[NIEPUBLIKOWANE Statystyka Wewnętrzna.xlsm]Zdarzenia'!#REF!</xm:f>
          </x14:formula1>
          <xm:sqref>E34:F34 D2:D35 D50 D57 D43 D80:D1048576</xm:sqref>
        </x14:dataValidation>
        <x14:dataValidation type="list" allowBlank="1" showInputMessage="1" showErrorMessage="1" xr:uid="{00000000-0002-0000-3000-000001000000}">
          <x14:formula1>
            <xm:f>'C:\Users\fidop\Documents\[NIEPUBLIKOWANE Statystyka Wewnętrzna.xlsm]Zdarzenia'!#REF!</xm:f>
          </x14:formula1>
          <xm:sqref>B3 D46:D47 D60:D61</xm:sqref>
        </x14:dataValidation>
        <x14:dataValidation type="list" allowBlank="1" showInputMessage="1" showErrorMessage="1" xr:uid="{00000000-0002-0000-3000-000002000000}">
          <x14:formula1>
            <xm:f>Zdarzenia!#REF!</xm:f>
          </x14:formula1>
          <xm:sqref>D62:D63 D48:D49 D44:D45 D40:D42 D54:D56 D58:D59 D78:D79</xm:sqref>
        </x14:dataValidation>
        <x14:dataValidation type="list" allowBlank="1" showInputMessage="1" showErrorMessage="1" xr:uid="{00000000-0002-0000-3000-000003000000}">
          <x14:formula1>
            <xm:f>Zdarzenia!$A$2:$A$7</xm:f>
          </x14:formula1>
          <xm:sqref>D36:D39 D51:D53 D64:D77</xm:sqref>
        </x14:dataValidation>
        <x14:dataValidation type="list" allowBlank="1" showInputMessage="1" showErrorMessage="1" xr:uid="{00000000-0002-0000-3000-000004000000}">
          <x14:formula1>
            <xm:f>Zdarzenia!$A$13:$A$17</xm:f>
          </x14:formula1>
          <xm:sqref>B38 B52 B66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38"/>
  <dimension ref="A1:I43"/>
  <sheetViews>
    <sheetView topLeftCell="A30" zoomScaleNormal="100" zoomScaleSheetLayoutView="160" workbookViewId="0">
      <selection activeCell="A33" sqref="A33:XFD4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584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583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45397</v>
      </c>
      <c r="D8" s="32" t="s">
        <v>6</v>
      </c>
      <c r="E8" s="33"/>
      <c r="F8" s="34"/>
    </row>
    <row r="9" spans="1:9" x14ac:dyDescent="0.25">
      <c r="A9" s="4"/>
      <c r="B9" s="4"/>
      <c r="C9" s="46">
        <v>45427</v>
      </c>
      <c r="D9" s="36"/>
      <c r="E9" s="37">
        <v>20</v>
      </c>
      <c r="F9" s="38"/>
    </row>
    <row r="10" spans="1:9" x14ac:dyDescent="0.25">
      <c r="A10" s="4"/>
      <c r="B10" s="4"/>
      <c r="C10" s="35">
        <v>45441</v>
      </c>
      <c r="D10" s="39"/>
      <c r="E10" s="38"/>
      <c r="F10" s="37">
        <v>10</v>
      </c>
    </row>
    <row r="11" spans="1:9" x14ac:dyDescent="0.25">
      <c r="A11" s="4"/>
      <c r="B11" s="4"/>
      <c r="C11" s="35">
        <v>45456</v>
      </c>
      <c r="D11" s="40"/>
      <c r="E11" s="37">
        <v>10</v>
      </c>
      <c r="F11" s="38"/>
    </row>
    <row r="12" spans="1:9" x14ac:dyDescent="0.25">
      <c r="A12" s="129"/>
      <c r="B12" s="4"/>
      <c r="C12" s="35">
        <v>45470</v>
      </c>
      <c r="D12" s="40"/>
      <c r="E12" s="38"/>
      <c r="F12" s="37">
        <v>10</v>
      </c>
    </row>
    <row r="13" spans="1:9" x14ac:dyDescent="0.25">
      <c r="A13" s="4"/>
      <c r="B13" s="4"/>
      <c r="C13" s="35">
        <v>45484</v>
      </c>
      <c r="D13" s="40"/>
      <c r="E13" s="37">
        <v>10</v>
      </c>
      <c r="F13" s="38"/>
    </row>
    <row r="14" spans="1:9" x14ac:dyDescent="0.25">
      <c r="A14" s="129"/>
      <c r="B14" s="4"/>
      <c r="C14" s="41">
        <v>45499</v>
      </c>
      <c r="D14" s="40"/>
      <c r="E14" s="38"/>
      <c r="F14" s="38">
        <v>11</v>
      </c>
      <c r="I14" s="130"/>
    </row>
    <row r="15" spans="1:9" x14ac:dyDescent="0.25">
      <c r="A15" s="129"/>
      <c r="B15" s="4"/>
      <c r="C15" s="41">
        <v>45512</v>
      </c>
      <c r="D15" s="40"/>
      <c r="E15" s="38">
        <v>9</v>
      </c>
      <c r="F15" s="38"/>
    </row>
    <row r="16" spans="1:9" x14ac:dyDescent="0.25">
      <c r="A16" s="129"/>
      <c r="B16" s="4"/>
      <c r="C16" s="41">
        <v>45523</v>
      </c>
      <c r="D16" s="40"/>
      <c r="E16" s="38"/>
      <c r="F16" s="38">
        <v>6</v>
      </c>
    </row>
    <row r="17" spans="1:6" x14ac:dyDescent="0.25">
      <c r="A17" s="129"/>
      <c r="B17" s="4"/>
      <c r="C17" s="41">
        <v>45534</v>
      </c>
      <c r="D17" s="40"/>
      <c r="E17" s="38">
        <v>9</v>
      </c>
      <c r="F17" s="38"/>
    </row>
    <row r="18" spans="1:6" x14ac:dyDescent="0.25">
      <c r="A18" s="129"/>
      <c r="B18" s="4"/>
      <c r="C18" s="41">
        <v>45540</v>
      </c>
      <c r="D18" s="40"/>
      <c r="E18" s="38"/>
      <c r="F18" s="38">
        <v>4</v>
      </c>
    </row>
    <row r="19" spans="1:6" x14ac:dyDescent="0.25">
      <c r="A19" s="129"/>
      <c r="B19" s="4"/>
      <c r="C19" s="41">
        <v>45553</v>
      </c>
      <c r="D19" s="40"/>
      <c r="E19" s="38">
        <v>9</v>
      </c>
      <c r="F19" s="38"/>
    </row>
    <row r="20" spans="1:6" x14ac:dyDescent="0.25">
      <c r="A20" s="129"/>
      <c r="B20" s="4"/>
      <c r="C20" s="41">
        <v>45560</v>
      </c>
      <c r="D20" s="40"/>
      <c r="E20" s="38"/>
      <c r="F20" s="38">
        <v>5</v>
      </c>
    </row>
    <row r="21" spans="1:6" x14ac:dyDescent="0.25">
      <c r="A21" s="129"/>
      <c r="B21" s="4"/>
      <c r="C21" s="41">
        <v>45573</v>
      </c>
      <c r="D21" s="40"/>
      <c r="E21" s="38">
        <v>9</v>
      </c>
      <c r="F21" s="38"/>
    </row>
    <row r="22" spans="1:6" x14ac:dyDescent="0.25">
      <c r="A22" s="129"/>
      <c r="B22" s="4"/>
      <c r="C22" s="41">
        <v>45582</v>
      </c>
      <c r="D22" s="40"/>
      <c r="E22" s="38"/>
      <c r="F22" s="38">
        <v>7</v>
      </c>
    </row>
    <row r="23" spans="1:6" x14ac:dyDescent="0.25">
      <c r="A23" s="129"/>
      <c r="B23" s="4"/>
      <c r="C23" s="41">
        <v>45589</v>
      </c>
      <c r="D23" s="40"/>
      <c r="E23" s="38">
        <v>5</v>
      </c>
      <c r="F23" s="38"/>
    </row>
    <row r="24" spans="1:6" x14ac:dyDescent="0.25">
      <c r="A24" s="129"/>
      <c r="B24" s="4"/>
      <c r="C24" s="41">
        <v>45595</v>
      </c>
      <c r="D24" s="40"/>
      <c r="E24" s="38"/>
      <c r="F24" s="38">
        <v>4</v>
      </c>
    </row>
    <row r="25" spans="1:6" x14ac:dyDescent="0.25">
      <c r="A25" s="129"/>
      <c r="B25" s="4"/>
      <c r="C25" s="41">
        <v>45601</v>
      </c>
      <c r="D25" s="40"/>
      <c r="E25" s="38">
        <v>3</v>
      </c>
      <c r="F25" s="38"/>
    </row>
    <row r="26" spans="1:6" x14ac:dyDescent="0.25">
      <c r="A26" s="129"/>
      <c r="B26" s="4"/>
      <c r="C26" s="41">
        <v>45602</v>
      </c>
      <c r="D26" s="40"/>
      <c r="E26" s="38"/>
      <c r="F26" s="38">
        <v>1</v>
      </c>
    </row>
    <row r="27" spans="1:6" x14ac:dyDescent="0.25">
      <c r="A27" s="129"/>
      <c r="B27" s="4"/>
      <c r="C27" s="41">
        <v>45604</v>
      </c>
      <c r="D27" s="40" t="s">
        <v>20</v>
      </c>
      <c r="E27" s="38">
        <v>2</v>
      </c>
      <c r="F27" s="38"/>
    </row>
    <row r="28" spans="1:6" x14ac:dyDescent="0.25">
      <c r="A28" s="4"/>
      <c r="B28" s="13"/>
      <c r="C28" s="24"/>
      <c r="D28" s="25"/>
      <c r="E28" s="26"/>
      <c r="F28" s="26"/>
    </row>
    <row r="29" spans="1:6" x14ac:dyDescent="0.25">
      <c r="A29" s="4"/>
      <c r="B29" s="4"/>
      <c r="D29" s="6"/>
    </row>
    <row r="30" spans="1:6" x14ac:dyDescent="0.25">
      <c r="A30" s="4"/>
      <c r="B30" s="4"/>
      <c r="C30" s="9" t="s">
        <v>8</v>
      </c>
      <c r="D30" s="9"/>
      <c r="E30" s="9">
        <f>SUM(E8:E29)</f>
        <v>86</v>
      </c>
      <c r="F30" s="9">
        <f>SUM(F8:F29)</f>
        <v>58</v>
      </c>
    </row>
    <row r="31" spans="1:6" x14ac:dyDescent="0.25">
      <c r="C31" s="7"/>
      <c r="D31" s="7"/>
      <c r="E31" s="7"/>
      <c r="F31" s="7"/>
    </row>
    <row r="32" spans="1:6" x14ac:dyDescent="0.25">
      <c r="A32" s="5"/>
      <c r="B32" s="5"/>
      <c r="C32" s="5"/>
      <c r="D32" s="5"/>
      <c r="E32" s="5"/>
      <c r="F32" s="5"/>
    </row>
    <row r="33" spans="1:6" ht="39" customHeight="1" x14ac:dyDescent="0.4">
      <c r="A33" s="127" t="s">
        <v>23</v>
      </c>
      <c r="C33" s="2" t="str">
        <f>$C$2</f>
        <v>Noctiluca SA</v>
      </c>
    </row>
    <row r="34" spans="1:6" x14ac:dyDescent="0.25">
      <c r="B34" s="124" t="s">
        <v>109</v>
      </c>
      <c r="C34" s="13" t="s">
        <v>598</v>
      </c>
    </row>
    <row r="35" spans="1:6" ht="15.75" thickBot="1" x14ac:dyDescent="0.3"/>
    <row r="36" spans="1:6" ht="30" x14ac:dyDescent="0.25">
      <c r="C36" s="319" t="s">
        <v>2</v>
      </c>
      <c r="D36" s="29"/>
      <c r="E36" s="29" t="s">
        <v>3</v>
      </c>
      <c r="F36" s="29" t="s">
        <v>4</v>
      </c>
    </row>
    <row r="37" spans="1:6" ht="15.75" thickBot="1" x14ac:dyDescent="0.3">
      <c r="C37" s="320"/>
      <c r="D37" s="30"/>
      <c r="E37" s="321" t="s">
        <v>9</v>
      </c>
      <c r="F37" s="321"/>
    </row>
    <row r="38" spans="1:6" x14ac:dyDescent="0.25">
      <c r="C38" s="209">
        <v>45611</v>
      </c>
      <c r="D38" s="32" t="s">
        <v>6</v>
      </c>
      <c r="E38" s="33"/>
      <c r="F38" s="34"/>
    </row>
    <row r="39" spans="1:6" x14ac:dyDescent="0.25">
      <c r="C39" s="139">
        <v>45615</v>
      </c>
      <c r="D39" s="68"/>
      <c r="E39" s="69">
        <v>2</v>
      </c>
      <c r="F39" s="120"/>
    </row>
    <row r="40" spans="1:6" x14ac:dyDescent="0.25">
      <c r="C40" s="139">
        <v>45616</v>
      </c>
      <c r="D40" s="68"/>
      <c r="E40" s="69"/>
      <c r="F40" s="153">
        <v>1</v>
      </c>
    </row>
    <row r="41" spans="1:6" x14ac:dyDescent="0.25">
      <c r="C41" s="35">
        <v>45617</v>
      </c>
      <c r="D41" s="36" t="s">
        <v>20</v>
      </c>
      <c r="E41" s="37">
        <v>1</v>
      </c>
      <c r="F41" s="38"/>
    </row>
    <row r="42" spans="1:6" x14ac:dyDescent="0.25">
      <c r="C42" s="24"/>
      <c r="D42" s="25"/>
      <c r="E42" s="26"/>
      <c r="F42" s="26"/>
    </row>
    <row r="43" spans="1:6" x14ac:dyDescent="0.25">
      <c r="C43" s="9" t="s">
        <v>8</v>
      </c>
      <c r="D43" s="9"/>
      <c r="E43" s="62">
        <f>SUM(E38:E42)</f>
        <v>3</v>
      </c>
      <c r="F43" s="62">
        <f>SUM(F38:F42)</f>
        <v>1</v>
      </c>
    </row>
  </sheetData>
  <mergeCells count="4">
    <mergeCell ref="C6:C7"/>
    <mergeCell ref="E7:F7"/>
    <mergeCell ref="C36:C37"/>
    <mergeCell ref="E37:F37"/>
  </mergeCells>
  <conditionalFormatting sqref="C44:C1048576 C1:C32">
    <cfRule type="top10" dxfId="772" priority="3" rank="1"/>
  </conditionalFormatting>
  <conditionalFormatting sqref="D1">
    <cfRule type="top10" dxfId="771" priority="2" rank="1"/>
  </conditionalFormatting>
  <conditionalFormatting sqref="C33:C43">
    <cfRule type="top10" dxfId="770" priority="276" rank="1"/>
  </conditionalFormatting>
  <hyperlinks>
    <hyperlink ref="A1" location="'Spis treści'!A1" display="Spis treści" xr:uid="{00000000-0004-0000-0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0000000}">
          <x14:formula1>
            <xm:f>'C:\Users\fidop\Documents\[NIEPUBLIKOWANE Statystyka Wewnętrzna.xlsm]Zdarzenia'!#REF!</xm:f>
          </x14:formula1>
          <xm:sqref>E31:F31 D2:D32 D44:D1048576</xm:sqref>
        </x14:dataValidation>
        <x14:dataValidation type="list" allowBlank="1" showInputMessage="1" showErrorMessage="1" xr:uid="{00000000-0002-0000-04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0400-000002000000}">
          <x14:formula1>
            <xm:f>Zdarzenia!$A$13:$A$17</xm:f>
          </x14:formula1>
          <xm:sqref>B34</xm:sqref>
        </x14:dataValidation>
        <x14:dataValidation type="list" allowBlank="1" showInputMessage="1" showErrorMessage="1" xr:uid="{00000000-0002-0000-0400-000003000000}">
          <x14:formula1>
            <xm:f>Zdarzenia!$A$2:$A$7</xm:f>
          </x14:formula1>
          <xm:sqref>D33:D43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Arkusz143"/>
  <dimension ref="A1:I67"/>
  <sheetViews>
    <sheetView topLeftCell="B4" zoomScaleNormal="100" zoomScaleSheetLayoutView="160" workbookViewId="0">
      <selection activeCell="G23" sqref="G2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348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45044</v>
      </c>
      <c r="D8" s="32" t="s">
        <v>6</v>
      </c>
      <c r="E8" s="33"/>
      <c r="F8" s="34"/>
    </row>
    <row r="9" spans="1:9" x14ac:dyDescent="0.25">
      <c r="A9" s="4"/>
      <c r="B9" s="4"/>
      <c r="C9" s="46">
        <v>45061</v>
      </c>
      <c r="D9" s="36"/>
      <c r="E9" s="37">
        <v>9</v>
      </c>
      <c r="F9" s="38"/>
    </row>
    <row r="10" spans="1:9" x14ac:dyDescent="0.25">
      <c r="A10" s="4"/>
      <c r="B10" s="4"/>
      <c r="C10" s="35">
        <v>45075</v>
      </c>
      <c r="D10" s="39"/>
      <c r="E10" s="38"/>
      <c r="F10" s="37">
        <v>10</v>
      </c>
    </row>
    <row r="11" spans="1:9" x14ac:dyDescent="0.25">
      <c r="A11" s="4"/>
      <c r="B11" s="4"/>
      <c r="C11" s="35">
        <v>45090</v>
      </c>
      <c r="D11" s="40"/>
      <c r="E11" s="37">
        <v>10</v>
      </c>
      <c r="F11" s="38"/>
    </row>
    <row r="12" spans="1:9" x14ac:dyDescent="0.25">
      <c r="A12" s="129"/>
      <c r="B12" s="4"/>
      <c r="C12" s="35">
        <v>45099</v>
      </c>
      <c r="D12" s="40"/>
      <c r="E12" s="38"/>
      <c r="F12" s="37">
        <v>7</v>
      </c>
    </row>
    <row r="13" spans="1:9" x14ac:dyDescent="0.25">
      <c r="A13" s="4"/>
      <c r="B13" s="4"/>
      <c r="C13" s="35">
        <v>45112</v>
      </c>
      <c r="D13" s="40"/>
      <c r="E13" s="37">
        <v>9</v>
      </c>
      <c r="F13" s="38"/>
    </row>
    <row r="14" spans="1:9" x14ac:dyDescent="0.25">
      <c r="A14" s="129"/>
      <c r="B14" s="4"/>
      <c r="C14" s="41">
        <v>45114</v>
      </c>
      <c r="D14" s="40"/>
      <c r="E14" s="38"/>
      <c r="F14" s="38">
        <v>2</v>
      </c>
      <c r="I14" s="130"/>
    </row>
    <row r="15" spans="1:9" x14ac:dyDescent="0.25">
      <c r="A15" s="129"/>
      <c r="B15" s="4"/>
      <c r="C15" s="41">
        <v>45120</v>
      </c>
      <c r="D15" s="40"/>
      <c r="E15" s="38">
        <v>4</v>
      </c>
      <c r="F15" s="38"/>
    </row>
    <row r="16" spans="1:9" x14ac:dyDescent="0.25">
      <c r="A16" s="129"/>
      <c r="B16" s="4"/>
      <c r="C16" s="41">
        <v>45125</v>
      </c>
      <c r="D16" s="40"/>
      <c r="E16" s="38"/>
      <c r="F16" s="38">
        <v>3</v>
      </c>
    </row>
    <row r="17" spans="1:6" x14ac:dyDescent="0.25">
      <c r="A17" s="129"/>
      <c r="B17" s="4"/>
      <c r="C17" s="41">
        <v>45127</v>
      </c>
      <c r="D17" s="40" t="s">
        <v>88</v>
      </c>
      <c r="E17" s="38"/>
      <c r="F17" s="38">
        <v>2</v>
      </c>
    </row>
    <row r="18" spans="1:6" x14ac:dyDescent="0.25">
      <c r="A18" s="129"/>
      <c r="B18" s="4"/>
      <c r="C18" s="41">
        <v>45131</v>
      </c>
      <c r="D18" s="40" t="s">
        <v>88</v>
      </c>
      <c r="E18" s="38"/>
      <c r="F18" s="38">
        <v>2</v>
      </c>
    </row>
    <row r="19" spans="1:6" x14ac:dyDescent="0.25">
      <c r="A19" s="4"/>
      <c r="B19" s="13"/>
      <c r="C19" s="41">
        <v>45132</v>
      </c>
      <c r="D19" s="40" t="s">
        <v>20</v>
      </c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62">
        <f>SUM(E8:E20)</f>
        <v>32</v>
      </c>
      <c r="F21" s="62">
        <f>SUM(F8:F20)</f>
        <v>26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Ronson Development SE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45148</v>
      </c>
      <c r="D30" s="32" t="s">
        <v>6</v>
      </c>
      <c r="E30" s="33"/>
      <c r="F30" s="34"/>
    </row>
    <row r="31" spans="1:6" x14ac:dyDescent="0.25">
      <c r="C31" s="119">
        <v>45154</v>
      </c>
      <c r="D31" s="68"/>
      <c r="E31" s="69">
        <v>3</v>
      </c>
      <c r="F31" s="153"/>
    </row>
    <row r="32" spans="1:6" x14ac:dyDescent="0.25">
      <c r="C32" s="35">
        <v>45155</v>
      </c>
      <c r="D32" s="36"/>
      <c r="E32" s="37"/>
      <c r="F32" s="38">
        <v>1</v>
      </c>
    </row>
    <row r="33" spans="1:6" x14ac:dyDescent="0.25">
      <c r="C33" s="35">
        <v>45156</v>
      </c>
      <c r="D33" s="40" t="s">
        <v>88</v>
      </c>
      <c r="E33" s="37"/>
      <c r="F33" s="38">
        <v>1</v>
      </c>
    </row>
    <row r="34" spans="1:6" x14ac:dyDescent="0.25">
      <c r="C34" s="41">
        <v>45163</v>
      </c>
      <c r="D34" s="40" t="s">
        <v>20</v>
      </c>
      <c r="E34" s="38">
        <v>5</v>
      </c>
      <c r="F34" s="37"/>
    </row>
    <row r="35" spans="1:6" x14ac:dyDescent="0.25">
      <c r="C35" s="24"/>
      <c r="D35" s="25"/>
      <c r="E35" s="26"/>
      <c r="F35" s="26"/>
    </row>
    <row r="36" spans="1:6" ht="39" customHeight="1" x14ac:dyDescent="0.25">
      <c r="A36" s="4"/>
      <c r="B36" s="4"/>
      <c r="C36" s="9" t="s">
        <v>8</v>
      </c>
      <c r="D36" s="9"/>
      <c r="E36" s="62">
        <f>SUM(E30:E35)</f>
        <v>8</v>
      </c>
      <c r="F36" s="62">
        <f>SUM(F30:F35)</f>
        <v>2</v>
      </c>
    </row>
    <row r="38" spans="1:6" ht="26.25" x14ac:dyDescent="0.4">
      <c r="A38" s="127"/>
      <c r="C38" s="2" t="str">
        <f>$C$2</f>
        <v>Ronson Development SE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>
      <c r="A40" s="1" t="s">
        <v>381</v>
      </c>
    </row>
    <row r="41" spans="1:6" ht="30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x14ac:dyDescent="0.25">
      <c r="C43" s="31">
        <v>45240</v>
      </c>
      <c r="D43" s="32" t="s">
        <v>6</v>
      </c>
      <c r="E43" s="33"/>
      <c r="F43" s="34"/>
    </row>
    <row r="44" spans="1:6" x14ac:dyDescent="0.25">
      <c r="C44" s="41">
        <v>45247</v>
      </c>
      <c r="D44" s="40" t="s">
        <v>20</v>
      </c>
      <c r="E44" s="38">
        <v>5</v>
      </c>
      <c r="F44" s="37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SUM(E43:E45)</f>
        <v>5</v>
      </c>
      <c r="F46" s="62">
        <f>SUM(F43:F45)</f>
        <v>0</v>
      </c>
    </row>
    <row r="49" spans="1:6" ht="26.25" x14ac:dyDescent="0.4">
      <c r="A49" s="127"/>
      <c r="C49" s="2" t="str">
        <f>$C$2</f>
        <v>Ronson Development SE</v>
      </c>
    </row>
    <row r="50" spans="1:6" x14ac:dyDescent="0.25">
      <c r="B50" s="124" t="s">
        <v>109</v>
      </c>
      <c r="C50" s="13" t="s">
        <v>28</v>
      </c>
    </row>
    <row r="51" spans="1:6" ht="15.75" thickBot="1" x14ac:dyDescent="0.3">
      <c r="A51" s="1" t="s">
        <v>400</v>
      </c>
    </row>
    <row r="52" spans="1:6" ht="30" x14ac:dyDescent="0.25">
      <c r="C52" s="319" t="s">
        <v>2</v>
      </c>
      <c r="D52" s="29"/>
      <c r="E52" s="29" t="s">
        <v>3</v>
      </c>
      <c r="F52" s="29" t="s">
        <v>4</v>
      </c>
    </row>
    <row r="53" spans="1:6" ht="15.75" thickBot="1" x14ac:dyDescent="0.3">
      <c r="C53" s="320"/>
      <c r="D53" s="30"/>
      <c r="E53" s="321" t="s">
        <v>9</v>
      </c>
      <c r="F53" s="321"/>
    </row>
    <row r="54" spans="1:6" x14ac:dyDescent="0.25">
      <c r="C54" s="31">
        <v>45365</v>
      </c>
      <c r="D54" s="32" t="s">
        <v>6</v>
      </c>
      <c r="E54" s="33"/>
      <c r="F54" s="34"/>
    </row>
    <row r="55" spans="1:6" x14ac:dyDescent="0.25">
      <c r="C55" s="41">
        <v>45370</v>
      </c>
      <c r="D55" s="40" t="s">
        <v>20</v>
      </c>
      <c r="E55" s="38">
        <v>3</v>
      </c>
      <c r="F55" s="37"/>
    </row>
    <row r="56" spans="1:6" x14ac:dyDescent="0.25">
      <c r="C56" s="24"/>
      <c r="D56" s="25"/>
      <c r="E56" s="26"/>
      <c r="F56" s="26"/>
    </row>
    <row r="57" spans="1:6" x14ac:dyDescent="0.25">
      <c r="C57" s="9" t="s">
        <v>8</v>
      </c>
      <c r="D57" s="9"/>
      <c r="E57" s="62">
        <f>SUM(E54:E56)</f>
        <v>3</v>
      </c>
      <c r="F57" s="62">
        <f>SUM(F54:F56)</f>
        <v>0</v>
      </c>
    </row>
    <row r="59" spans="1:6" ht="26.25" x14ac:dyDescent="0.4">
      <c r="A59" s="127"/>
      <c r="C59" s="2" t="str">
        <f>$C$2</f>
        <v>Ronson Development SE</v>
      </c>
    </row>
    <row r="60" spans="1:6" x14ac:dyDescent="0.25">
      <c r="B60" s="124" t="s">
        <v>109</v>
      </c>
      <c r="C60" s="13" t="s">
        <v>29</v>
      </c>
    </row>
    <row r="61" spans="1:6" ht="15.75" thickBot="1" x14ac:dyDescent="0.3">
      <c r="A61" s="1" t="s">
        <v>410</v>
      </c>
    </row>
    <row r="62" spans="1:6" ht="30" x14ac:dyDescent="0.25">
      <c r="C62" s="319" t="s">
        <v>2</v>
      </c>
      <c r="D62" s="29"/>
      <c r="E62" s="29" t="s">
        <v>3</v>
      </c>
      <c r="F62" s="29" t="s">
        <v>4</v>
      </c>
    </row>
    <row r="63" spans="1:6" ht="15.75" thickBot="1" x14ac:dyDescent="0.3">
      <c r="C63" s="320"/>
      <c r="D63" s="30"/>
      <c r="E63" s="321" t="s">
        <v>9</v>
      </c>
      <c r="F63" s="321"/>
    </row>
    <row r="64" spans="1:6" x14ac:dyDescent="0.25">
      <c r="C64" s="31">
        <v>45428</v>
      </c>
      <c r="D64" s="32" t="s">
        <v>6</v>
      </c>
      <c r="E64" s="33"/>
      <c r="F64" s="34"/>
    </row>
    <row r="65" spans="3:6" x14ac:dyDescent="0.25">
      <c r="C65" s="41">
        <v>45433</v>
      </c>
      <c r="D65" s="40" t="s">
        <v>20</v>
      </c>
      <c r="E65" s="38">
        <v>3</v>
      </c>
      <c r="F65" s="37"/>
    </row>
    <row r="66" spans="3:6" x14ac:dyDescent="0.25">
      <c r="C66" s="24"/>
      <c r="D66" s="25"/>
      <c r="E66" s="26"/>
      <c r="F66" s="26"/>
    </row>
    <row r="67" spans="3:6" x14ac:dyDescent="0.25">
      <c r="C67" s="9" t="s">
        <v>8</v>
      </c>
      <c r="D67" s="9"/>
      <c r="E67" s="62">
        <f>SUM(E64:E66)</f>
        <v>3</v>
      </c>
      <c r="F67" s="62">
        <f>SUM(F64:F66)</f>
        <v>0</v>
      </c>
    </row>
  </sheetData>
  <mergeCells count="10">
    <mergeCell ref="C62:C63"/>
    <mergeCell ref="E63:F63"/>
    <mergeCell ref="C52:C53"/>
    <mergeCell ref="E53:F53"/>
    <mergeCell ref="C6:C7"/>
    <mergeCell ref="E7:F7"/>
    <mergeCell ref="C28:C29"/>
    <mergeCell ref="E29:F29"/>
    <mergeCell ref="C41:C42"/>
    <mergeCell ref="E42:F42"/>
  </mergeCells>
  <conditionalFormatting sqref="C1 C3:C7 C20:C27 C37 C47:C48 C58 C68:C1048576">
    <cfRule type="top10" dxfId="501" priority="8" rank="1"/>
  </conditionalFormatting>
  <conditionalFormatting sqref="D1">
    <cfRule type="top10" dxfId="500" priority="7" rank="1"/>
  </conditionalFormatting>
  <conditionalFormatting sqref="C2">
    <cfRule type="top10" dxfId="499" priority="6" rank="1"/>
  </conditionalFormatting>
  <conditionalFormatting sqref="C8:C19">
    <cfRule type="top10" dxfId="498" priority="5" rank="1"/>
  </conditionalFormatting>
  <conditionalFormatting sqref="C28:C36">
    <cfRule type="top10" dxfId="497" priority="4" rank="1"/>
  </conditionalFormatting>
  <conditionalFormatting sqref="C38:C46">
    <cfRule type="top10" dxfId="496" priority="3" rank="1"/>
  </conditionalFormatting>
  <conditionalFormatting sqref="C49:C57">
    <cfRule type="top10" dxfId="495" priority="2" rank="1"/>
  </conditionalFormatting>
  <conditionalFormatting sqref="C59:C67">
    <cfRule type="top10" dxfId="494" priority="1" rank="1"/>
  </conditionalFormatting>
  <hyperlinks>
    <hyperlink ref="A1" location="'Spis treści'!A1" display="Spis treści" xr:uid="{00000000-0004-0000-3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1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3100-000001000000}">
          <x14:formula1>
            <xm:f>Zdarzenia!$A$2:$A$7</xm:f>
          </x14:formula1>
          <xm:sqref>E22:F22 D2:D7 D20:D27 D37 D47:D48 D58 D68:D1048576</xm:sqref>
        </x14:dataValidation>
        <x14:dataValidation type="list" allowBlank="1" showInputMessage="1" showErrorMessage="1" xr:uid="{00000000-0002-0000-3100-000002000000}">
          <x14:formula1>
            <xm:f>'C:\Users\fidop\Documents\[NIEPUBLIKOWANE Statystyka Wewnętrzna.xlsm]Zdarzenia'!#REF!</xm:f>
          </x14:formula1>
          <xm:sqref>D8:D19 D33:D34 D44 B60 D65 B50 D55 B39</xm:sqref>
        </x14:dataValidation>
        <x14:dataValidation type="list" allowBlank="1" showInputMessage="1" showErrorMessage="1" xr:uid="{00000000-0002-0000-3100-000003000000}">
          <x14:formula1>
            <xm:f>Zdarzenia!#REF!</xm:f>
          </x14:formula1>
          <xm:sqref>D28:D32 D35:D36 D38:D43 D45:D46 D49:D54 D56:D57 D59:D64 D66:D67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Arkusz142"/>
  <dimension ref="A1:I98"/>
  <sheetViews>
    <sheetView topLeftCell="B7" zoomScaleNormal="100" zoomScaleSheetLayoutView="160" workbookViewId="0">
      <selection activeCell="F18" sqref="F1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256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347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45091</v>
      </c>
      <c r="D8" s="32" t="s">
        <v>6</v>
      </c>
      <c r="E8" s="33"/>
      <c r="F8" s="34"/>
    </row>
    <row r="9" spans="1:9" x14ac:dyDescent="0.25">
      <c r="A9" s="4"/>
      <c r="B9" s="4"/>
      <c r="C9" s="46">
        <v>45105</v>
      </c>
      <c r="D9" s="36"/>
      <c r="E9" s="37">
        <v>10</v>
      </c>
      <c r="F9" s="38"/>
    </row>
    <row r="10" spans="1:9" x14ac:dyDescent="0.25">
      <c r="A10" s="4"/>
      <c r="B10" s="4"/>
      <c r="C10" s="35">
        <v>45119</v>
      </c>
      <c r="D10" s="39"/>
      <c r="E10" s="38"/>
      <c r="F10" s="37">
        <v>10</v>
      </c>
    </row>
    <row r="11" spans="1:9" x14ac:dyDescent="0.25">
      <c r="A11" s="4"/>
      <c r="B11" s="4"/>
      <c r="C11" s="35">
        <v>45127</v>
      </c>
      <c r="D11" s="40" t="s">
        <v>20</v>
      </c>
      <c r="E11" s="37">
        <v>6</v>
      </c>
      <c r="F11" s="38"/>
    </row>
    <row r="12" spans="1:9" x14ac:dyDescent="0.25">
      <c r="A12" s="129"/>
      <c r="B12" s="4"/>
      <c r="C12" s="35"/>
      <c r="D12" s="40"/>
      <c r="E12" s="38"/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16</v>
      </c>
      <c r="F27" s="9">
        <f>SUM(F8:F26)</f>
        <v>10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1" x14ac:dyDescent="0.35">
      <c r="C31" s="2" t="str">
        <f>$C$2</f>
        <v>PCC Exol S.A.</v>
      </c>
    </row>
    <row r="32" spans="1:6" x14ac:dyDescent="0.25">
      <c r="B32" s="124" t="s">
        <v>109</v>
      </c>
      <c r="C32" s="13" t="s">
        <v>22</v>
      </c>
    </row>
    <row r="33" spans="2:6" ht="15.75" thickBot="1" x14ac:dyDescent="0.3"/>
    <row r="34" spans="2:6" ht="30" x14ac:dyDescent="0.25">
      <c r="C34" s="319" t="s">
        <v>2</v>
      </c>
      <c r="D34" s="29"/>
      <c r="E34" s="29" t="s">
        <v>3</v>
      </c>
      <c r="F34" s="29" t="s">
        <v>4</v>
      </c>
    </row>
    <row r="35" spans="2:6" ht="15.75" thickBot="1" x14ac:dyDescent="0.3">
      <c r="C35" s="320"/>
      <c r="D35" s="30"/>
      <c r="E35" s="321" t="s">
        <v>9</v>
      </c>
      <c r="F35" s="321"/>
    </row>
    <row r="36" spans="2:6" x14ac:dyDescent="0.25">
      <c r="C36" s="31">
        <v>45138</v>
      </c>
      <c r="D36" s="32" t="s">
        <v>6</v>
      </c>
      <c r="E36" s="33"/>
      <c r="F36" s="34"/>
    </row>
    <row r="37" spans="2:6" x14ac:dyDescent="0.25">
      <c r="C37" s="119">
        <v>45139</v>
      </c>
      <c r="D37" s="68" t="s">
        <v>20</v>
      </c>
      <c r="E37" s="69">
        <v>1</v>
      </c>
      <c r="F37" s="120"/>
    </row>
    <row r="38" spans="2:6" x14ac:dyDescent="0.25">
      <c r="C38" s="24"/>
      <c r="D38" s="25"/>
      <c r="E38" s="26"/>
      <c r="F38" s="26"/>
    </row>
    <row r="39" spans="2:6" x14ac:dyDescent="0.25">
      <c r="C39" s="9" t="s">
        <v>8</v>
      </c>
      <c r="D39" s="9"/>
      <c r="E39" s="62">
        <f>SUM(E36:E38)</f>
        <v>1</v>
      </c>
      <c r="F39" s="62">
        <f>SUM(F36:F38)</f>
        <v>0</v>
      </c>
    </row>
    <row r="43" spans="2:6" ht="21" x14ac:dyDescent="0.35">
      <c r="C43" s="2" t="str">
        <f>$C$2</f>
        <v>PCC Exol S.A.</v>
      </c>
    </row>
    <row r="44" spans="2:6" x14ac:dyDescent="0.25">
      <c r="B44" s="124" t="s">
        <v>109</v>
      </c>
      <c r="C44" s="13" t="s">
        <v>27</v>
      </c>
    </row>
    <row r="45" spans="2:6" ht="15.75" thickBot="1" x14ac:dyDescent="0.3"/>
    <row r="46" spans="2:6" ht="30" x14ac:dyDescent="0.25">
      <c r="C46" s="319" t="s">
        <v>2</v>
      </c>
      <c r="D46" s="29"/>
      <c r="E46" s="29" t="s">
        <v>3</v>
      </c>
      <c r="F46" s="29" t="s">
        <v>4</v>
      </c>
    </row>
    <row r="47" spans="2:6" ht="15.75" thickBot="1" x14ac:dyDescent="0.3">
      <c r="C47" s="320"/>
      <c r="D47" s="30"/>
      <c r="E47" s="321" t="s">
        <v>9</v>
      </c>
      <c r="F47" s="321"/>
    </row>
    <row r="48" spans="2:6" x14ac:dyDescent="0.25">
      <c r="C48" s="31">
        <v>45161</v>
      </c>
      <c r="D48" s="32" t="s">
        <v>6</v>
      </c>
      <c r="E48" s="33"/>
      <c r="F48" s="34"/>
    </row>
    <row r="49" spans="2:6" x14ac:dyDescent="0.25">
      <c r="C49" s="119">
        <v>45168</v>
      </c>
      <c r="D49" s="68" t="s">
        <v>20</v>
      </c>
      <c r="E49" s="69">
        <v>5</v>
      </c>
      <c r="F49" s="120"/>
    </row>
    <row r="50" spans="2:6" x14ac:dyDescent="0.25">
      <c r="C50" s="24"/>
      <c r="D50" s="25"/>
      <c r="E50" s="26"/>
      <c r="F50" s="26"/>
    </row>
    <row r="51" spans="2:6" x14ac:dyDescent="0.25">
      <c r="C51" s="9" t="s">
        <v>8</v>
      </c>
      <c r="D51" s="9"/>
      <c r="E51" s="62">
        <f>SUM(E48:E50)</f>
        <v>5</v>
      </c>
      <c r="F51" s="62">
        <f>SUM(F48:F50)</f>
        <v>0</v>
      </c>
    </row>
    <row r="53" spans="2:6" ht="21" x14ac:dyDescent="0.35">
      <c r="C53" s="2" t="str">
        <f>$C$2</f>
        <v>PCC Exol S.A.</v>
      </c>
    </row>
    <row r="54" spans="2:6" x14ac:dyDescent="0.25">
      <c r="B54" s="124" t="s">
        <v>109</v>
      </c>
      <c r="C54" s="13" t="s">
        <v>28</v>
      </c>
    </row>
    <row r="55" spans="2:6" ht="15.75" thickBot="1" x14ac:dyDescent="0.3"/>
    <row r="56" spans="2:6" ht="30" x14ac:dyDescent="0.25">
      <c r="C56" s="319" t="s">
        <v>2</v>
      </c>
      <c r="D56" s="29"/>
      <c r="E56" s="29" t="s">
        <v>3</v>
      </c>
      <c r="F56" s="29" t="s">
        <v>4</v>
      </c>
    </row>
    <row r="57" spans="2:6" ht="15.75" thickBot="1" x14ac:dyDescent="0.3">
      <c r="C57" s="320"/>
      <c r="D57" s="30"/>
      <c r="E57" s="321" t="s">
        <v>9</v>
      </c>
      <c r="F57" s="321"/>
    </row>
    <row r="58" spans="2:6" x14ac:dyDescent="0.25">
      <c r="C58" s="31">
        <v>45189</v>
      </c>
      <c r="D58" s="32" t="s">
        <v>6</v>
      </c>
      <c r="E58" s="33"/>
      <c r="F58" s="34"/>
    </row>
    <row r="59" spans="2:6" x14ac:dyDescent="0.25">
      <c r="C59" s="119">
        <v>45191</v>
      </c>
      <c r="D59" s="68" t="s">
        <v>20</v>
      </c>
      <c r="E59" s="69">
        <v>2</v>
      </c>
      <c r="F59" s="120"/>
    </row>
    <row r="60" spans="2:6" x14ac:dyDescent="0.25">
      <c r="C60" s="24"/>
      <c r="D60" s="25"/>
      <c r="E60" s="26"/>
      <c r="F60" s="26"/>
    </row>
    <row r="61" spans="2:6" x14ac:dyDescent="0.25">
      <c r="C61" s="9" t="s">
        <v>8</v>
      </c>
      <c r="D61" s="9"/>
      <c r="E61" s="62">
        <f>SUM(E58:E60)</f>
        <v>2</v>
      </c>
      <c r="F61" s="62">
        <f>SUM(F58:F60)</f>
        <v>0</v>
      </c>
    </row>
    <row r="65" spans="2:7" ht="21" x14ac:dyDescent="0.35">
      <c r="C65" s="2" t="str">
        <f>$C$2</f>
        <v>PCC Exol S.A.</v>
      </c>
    </row>
    <row r="66" spans="2:7" x14ac:dyDescent="0.25">
      <c r="B66" s="124" t="s">
        <v>109</v>
      </c>
      <c r="C66" s="13" t="s">
        <v>29</v>
      </c>
    </row>
    <row r="67" spans="2:7" ht="15.75" thickBot="1" x14ac:dyDescent="0.3"/>
    <row r="68" spans="2:7" ht="30" x14ac:dyDescent="0.25">
      <c r="C68" s="319" t="s">
        <v>2</v>
      </c>
      <c r="D68" s="29"/>
      <c r="E68" s="29" t="s">
        <v>3</v>
      </c>
      <c r="F68" s="29" t="s">
        <v>4</v>
      </c>
    </row>
    <row r="69" spans="2:7" ht="15.75" thickBot="1" x14ac:dyDescent="0.3">
      <c r="C69" s="320"/>
      <c r="D69" s="30"/>
      <c r="E69" s="321" t="s">
        <v>9</v>
      </c>
      <c r="F69" s="321"/>
    </row>
    <row r="70" spans="2:7" x14ac:dyDescent="0.25">
      <c r="C70" s="31">
        <v>45245</v>
      </c>
      <c r="D70" s="32" t="s">
        <v>6</v>
      </c>
      <c r="E70" s="33"/>
      <c r="F70" s="34"/>
    </row>
    <row r="71" spans="2:7" x14ac:dyDescent="0.25">
      <c r="C71" s="119">
        <v>45247</v>
      </c>
      <c r="D71" s="68" t="s">
        <v>20</v>
      </c>
      <c r="E71" s="69">
        <v>2</v>
      </c>
      <c r="F71" s="120"/>
      <c r="G71" s="1">
        <v>1</v>
      </c>
    </row>
    <row r="72" spans="2:7" x14ac:dyDescent="0.25">
      <c r="C72" s="24"/>
      <c r="D72" s="25"/>
      <c r="E72" s="26"/>
      <c r="F72" s="26"/>
    </row>
    <row r="73" spans="2:7" x14ac:dyDescent="0.25">
      <c r="C73" s="9" t="s">
        <v>8</v>
      </c>
      <c r="D73" s="9"/>
      <c r="E73" s="62">
        <f>SUM(E70:E72)</f>
        <v>2</v>
      </c>
      <c r="F73" s="62">
        <f>SUM(F70:F72)</f>
        <v>0</v>
      </c>
    </row>
    <row r="77" spans="2:7" ht="21" x14ac:dyDescent="0.35">
      <c r="C77" s="2" t="str">
        <f>$C$2</f>
        <v>PCC Exol S.A.</v>
      </c>
    </row>
    <row r="78" spans="2:7" x14ac:dyDescent="0.25">
      <c r="B78" s="124" t="s">
        <v>109</v>
      </c>
      <c r="C78" s="13" t="s">
        <v>123</v>
      </c>
    </row>
    <row r="79" spans="2:7" ht="15.75" thickBot="1" x14ac:dyDescent="0.3"/>
    <row r="80" spans="2:7" ht="30" x14ac:dyDescent="0.25">
      <c r="C80" s="319" t="s">
        <v>2</v>
      </c>
      <c r="D80" s="29"/>
      <c r="E80" s="29" t="s">
        <v>3</v>
      </c>
      <c r="F80" s="29" t="s">
        <v>4</v>
      </c>
    </row>
    <row r="81" spans="2:6" ht="15.75" thickBot="1" x14ac:dyDescent="0.3">
      <c r="C81" s="320"/>
      <c r="D81" s="30"/>
      <c r="E81" s="321" t="s">
        <v>9</v>
      </c>
      <c r="F81" s="321"/>
    </row>
    <row r="82" spans="2:6" ht="15.75" thickBot="1" x14ac:dyDescent="0.3">
      <c r="C82" s="31">
        <v>45372</v>
      </c>
      <c r="D82" s="32" t="s">
        <v>6</v>
      </c>
      <c r="E82" s="33"/>
      <c r="F82" s="34"/>
    </row>
    <row r="83" spans="2:6" x14ac:dyDescent="0.25">
      <c r="C83" s="31">
        <v>45373</v>
      </c>
      <c r="D83" s="68" t="s">
        <v>20</v>
      </c>
      <c r="E83" s="69">
        <v>1</v>
      </c>
      <c r="F83" s="120"/>
    </row>
    <row r="84" spans="2:6" x14ac:dyDescent="0.25">
      <c r="C84" s="24"/>
      <c r="D84" s="25"/>
      <c r="E84" s="26"/>
      <c r="F84" s="26"/>
    </row>
    <row r="85" spans="2:6" x14ac:dyDescent="0.25">
      <c r="C85" s="9" t="s">
        <v>8</v>
      </c>
      <c r="D85" s="9"/>
      <c r="E85" s="62">
        <f>SUM(E82:E84)</f>
        <v>1</v>
      </c>
      <c r="F85" s="62">
        <f>SUM(F82:F84)</f>
        <v>0</v>
      </c>
    </row>
    <row r="90" spans="2:6" ht="21" x14ac:dyDescent="0.35">
      <c r="C90" s="2" t="str">
        <f>$C$2</f>
        <v>PCC Exol S.A.</v>
      </c>
    </row>
    <row r="91" spans="2:6" x14ac:dyDescent="0.25">
      <c r="B91" s="124" t="s">
        <v>109</v>
      </c>
      <c r="C91" s="13" t="s">
        <v>133</v>
      </c>
    </row>
    <row r="92" spans="2:6" ht="15.75" thickBot="1" x14ac:dyDescent="0.3"/>
    <row r="93" spans="2:6" ht="30" x14ac:dyDescent="0.25">
      <c r="C93" s="319" t="s">
        <v>2</v>
      </c>
      <c r="D93" s="29"/>
      <c r="E93" s="29" t="s">
        <v>3</v>
      </c>
      <c r="F93" s="29" t="s">
        <v>4</v>
      </c>
    </row>
    <row r="94" spans="2:6" ht="15.75" thickBot="1" x14ac:dyDescent="0.3">
      <c r="C94" s="320"/>
      <c r="D94" s="30"/>
      <c r="E94" s="321" t="s">
        <v>9</v>
      </c>
      <c r="F94" s="321"/>
    </row>
    <row r="95" spans="2:6" ht="15.75" thickBot="1" x14ac:dyDescent="0.3">
      <c r="C95" s="31">
        <v>45428</v>
      </c>
      <c r="D95" s="32" t="s">
        <v>6</v>
      </c>
      <c r="E95" s="33"/>
      <c r="F95" s="34"/>
    </row>
    <row r="96" spans="2:6" x14ac:dyDescent="0.25">
      <c r="C96" s="31">
        <v>45432</v>
      </c>
      <c r="D96" s="68" t="s">
        <v>20</v>
      </c>
      <c r="E96" s="69">
        <v>2</v>
      </c>
      <c r="F96" s="120"/>
    </row>
    <row r="97" spans="3:6" x14ac:dyDescent="0.25">
      <c r="C97" s="24"/>
      <c r="D97" s="25"/>
      <c r="E97" s="26"/>
      <c r="F97" s="26"/>
    </row>
    <row r="98" spans="3:6" x14ac:dyDescent="0.25">
      <c r="C98" s="9" t="s">
        <v>8</v>
      </c>
      <c r="D98" s="9"/>
      <c r="E98" s="62">
        <f>SUM(E95:E97)</f>
        <v>2</v>
      </c>
      <c r="F98" s="62">
        <f>SUM(F95:F97)</f>
        <v>0</v>
      </c>
    </row>
  </sheetData>
  <mergeCells count="14">
    <mergeCell ref="C93:C94"/>
    <mergeCell ref="E94:F94"/>
    <mergeCell ref="C6:C7"/>
    <mergeCell ref="E7:F7"/>
    <mergeCell ref="C34:C35"/>
    <mergeCell ref="E35:F35"/>
    <mergeCell ref="C46:C47"/>
    <mergeCell ref="E47:F47"/>
    <mergeCell ref="C80:C81"/>
    <mergeCell ref="E81:F81"/>
    <mergeCell ref="C68:C69"/>
    <mergeCell ref="E69:F69"/>
    <mergeCell ref="C56:C57"/>
    <mergeCell ref="E57:F57"/>
  </mergeCells>
  <conditionalFormatting sqref="C1:C30 C40:C42 C52 C62:C64 C74:C76 C86:C89 C99:C1048576">
    <cfRule type="top10" dxfId="493" priority="8" rank="1"/>
  </conditionalFormatting>
  <conditionalFormatting sqref="D1">
    <cfRule type="top10" dxfId="492" priority="7" rank="1"/>
  </conditionalFormatting>
  <conditionalFormatting sqref="C31:C39">
    <cfRule type="top10" dxfId="491" priority="6" rank="1"/>
  </conditionalFormatting>
  <conditionalFormatting sqref="C43:C51">
    <cfRule type="top10" dxfId="490" priority="5" rank="1"/>
  </conditionalFormatting>
  <conditionalFormatting sqref="C53:C61">
    <cfRule type="top10" dxfId="489" priority="4" rank="1"/>
  </conditionalFormatting>
  <conditionalFormatting sqref="C65:C73">
    <cfRule type="top10" dxfId="488" priority="3" rank="1"/>
  </conditionalFormatting>
  <conditionalFormatting sqref="C77:C85">
    <cfRule type="top10" dxfId="487" priority="2" rank="1"/>
  </conditionalFormatting>
  <conditionalFormatting sqref="C90:C98">
    <cfRule type="top10" dxfId="486" priority="1" rank="1"/>
  </conditionalFormatting>
  <hyperlinks>
    <hyperlink ref="A1" location="'Spis treści'!A1" display="Spis treści" xr:uid="{00000000-0004-0000-3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200-000000000000}">
          <x14:formula1>
            <xm:f>'C:\Users\fidop\Documents\[NIEPUBLIKOWANE Statystyka Wewnętrzna.xlsm]Zdarzenia'!#REF!</xm:f>
          </x14:formula1>
          <xm:sqref>E28:F28 D2:D30 D40:D42 D52 D62:D64 D74:D76 D86:D89 D99:D1048576</xm:sqref>
        </x14:dataValidation>
        <x14:dataValidation type="list" allowBlank="1" showInputMessage="1" showErrorMessage="1" xr:uid="{00000000-0002-0000-32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200-000002000000}">
          <x14:formula1>
            <xm:f>Zdarzenia!$A$2:$A$7</xm:f>
          </x14:formula1>
          <xm:sqref>D31:D39 D43:D51 D53:D61 D65:D73 D77:D85 D90:D98</xm:sqref>
        </x14:dataValidation>
        <x14:dataValidation type="list" allowBlank="1" showInputMessage="1" showErrorMessage="1" xr:uid="{00000000-0002-0000-3200-000003000000}">
          <x14:formula1>
            <xm:f>Zdarzenia!$A$13:$A$17</xm:f>
          </x14:formula1>
          <xm:sqref>B32 B44 B54 B66 B78 B91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Arkusz141"/>
  <dimension ref="A1:I88"/>
  <sheetViews>
    <sheetView topLeftCell="B7" zoomScaleNormal="100" zoomScaleSheetLayoutView="160" workbookViewId="0">
      <selection activeCell="G22" sqref="G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346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345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46">
        <v>45042</v>
      </c>
      <c r="D8" s="32" t="s">
        <v>6</v>
      </c>
      <c r="E8" s="33"/>
      <c r="F8" s="34"/>
    </row>
    <row r="9" spans="1:9" x14ac:dyDescent="0.25">
      <c r="A9" s="4"/>
      <c r="B9" s="4"/>
      <c r="C9" s="35">
        <v>45056</v>
      </c>
      <c r="D9" s="36"/>
      <c r="E9" s="37">
        <v>8</v>
      </c>
      <c r="F9" s="38"/>
    </row>
    <row r="10" spans="1:9" x14ac:dyDescent="0.25">
      <c r="A10" s="4"/>
      <c r="B10" s="4"/>
      <c r="C10" s="152">
        <v>45076</v>
      </c>
      <c r="D10" s="39"/>
      <c r="E10" s="38"/>
      <c r="F10" s="37">
        <v>14</v>
      </c>
    </row>
    <row r="11" spans="1:9" x14ac:dyDescent="0.25">
      <c r="A11" s="4"/>
      <c r="B11" s="4"/>
      <c r="C11" s="35">
        <v>45090</v>
      </c>
      <c r="D11" s="40"/>
      <c r="E11" s="37">
        <v>9</v>
      </c>
      <c r="F11" s="38"/>
    </row>
    <row r="12" spans="1:9" x14ac:dyDescent="0.25">
      <c r="A12" s="129"/>
      <c r="B12" s="4"/>
      <c r="C12" s="35">
        <v>45099</v>
      </c>
      <c r="D12" s="40"/>
      <c r="E12" s="38"/>
      <c r="F12" s="37">
        <v>7</v>
      </c>
    </row>
    <row r="13" spans="1:9" x14ac:dyDescent="0.25">
      <c r="A13" s="4"/>
      <c r="B13" s="4"/>
      <c r="C13" s="35">
        <v>45105</v>
      </c>
      <c r="D13" s="40"/>
      <c r="E13" s="37">
        <v>4</v>
      </c>
      <c r="F13" s="38"/>
    </row>
    <row r="14" spans="1:9" x14ac:dyDescent="0.25">
      <c r="A14" s="129"/>
      <c r="B14" s="4"/>
      <c r="C14" s="41">
        <v>45118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45127</v>
      </c>
      <c r="D15" s="40" t="s">
        <v>20</v>
      </c>
      <c r="E15" s="38">
        <v>7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28</v>
      </c>
      <c r="F27" s="9">
        <f>SUM(F8:F26)</f>
        <v>30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1" x14ac:dyDescent="0.35">
      <c r="C31" s="2" t="str">
        <f>$C$2</f>
        <v>PCC Rokita S.A. (2023)</v>
      </c>
    </row>
    <row r="32" spans="1:6" x14ac:dyDescent="0.25">
      <c r="B32" s="124" t="s">
        <v>109</v>
      </c>
      <c r="C32" s="13" t="s">
        <v>22</v>
      </c>
    </row>
    <row r="33" spans="2:6" ht="15.75" thickBot="1" x14ac:dyDescent="0.3"/>
    <row r="34" spans="2:6" ht="30" x14ac:dyDescent="0.25">
      <c r="C34" s="319" t="s">
        <v>2</v>
      </c>
      <c r="D34" s="29"/>
      <c r="E34" s="29" t="s">
        <v>3</v>
      </c>
      <c r="F34" s="29" t="s">
        <v>4</v>
      </c>
    </row>
    <row r="35" spans="2:6" ht="15.75" thickBot="1" x14ac:dyDescent="0.3">
      <c r="C35" s="320"/>
      <c r="D35" s="30"/>
      <c r="E35" s="321" t="s">
        <v>9</v>
      </c>
      <c r="F35" s="321"/>
    </row>
    <row r="36" spans="2:6" x14ac:dyDescent="0.25">
      <c r="C36" s="31">
        <v>45161</v>
      </c>
      <c r="D36" s="32" t="s">
        <v>6</v>
      </c>
      <c r="E36" s="33"/>
      <c r="F36" s="34"/>
    </row>
    <row r="37" spans="2:6" x14ac:dyDescent="0.25">
      <c r="C37" s="119">
        <v>45168</v>
      </c>
      <c r="D37" s="68" t="s">
        <v>20</v>
      </c>
      <c r="E37" s="69">
        <v>5</v>
      </c>
      <c r="F37" s="120"/>
    </row>
    <row r="38" spans="2:6" x14ac:dyDescent="0.25">
      <c r="C38" s="24"/>
      <c r="D38" s="25"/>
      <c r="E38" s="26"/>
      <c r="F38" s="26"/>
    </row>
    <row r="39" spans="2:6" x14ac:dyDescent="0.25">
      <c r="C39" s="9" t="s">
        <v>8</v>
      </c>
      <c r="D39" s="9"/>
      <c r="E39" s="62">
        <f>SUM(E36:E38)</f>
        <v>5</v>
      </c>
      <c r="F39" s="62">
        <f>SUM(F36:F38)</f>
        <v>0</v>
      </c>
    </row>
    <row r="41" spans="2:6" ht="21" x14ac:dyDescent="0.35">
      <c r="C41" s="2" t="str">
        <f>$C$2</f>
        <v>PCC Rokita S.A. (2023)</v>
      </c>
    </row>
    <row r="42" spans="2:6" x14ac:dyDescent="0.25">
      <c r="B42" s="124" t="s">
        <v>109</v>
      </c>
      <c r="C42" s="13" t="s">
        <v>27</v>
      </c>
    </row>
    <row r="43" spans="2:6" ht="15.75" thickBot="1" x14ac:dyDescent="0.3"/>
    <row r="44" spans="2:6" ht="30" x14ac:dyDescent="0.25">
      <c r="C44" s="319" t="s">
        <v>2</v>
      </c>
      <c r="D44" s="29"/>
      <c r="E44" s="29" t="s">
        <v>3</v>
      </c>
      <c r="F44" s="29" t="s">
        <v>4</v>
      </c>
    </row>
    <row r="45" spans="2:6" ht="15.75" thickBot="1" x14ac:dyDescent="0.3">
      <c r="C45" s="320"/>
      <c r="D45" s="30"/>
      <c r="E45" s="321" t="s">
        <v>9</v>
      </c>
      <c r="F45" s="321"/>
    </row>
    <row r="46" spans="2:6" x14ac:dyDescent="0.25">
      <c r="C46" s="31">
        <v>45189</v>
      </c>
      <c r="D46" s="32" t="s">
        <v>6</v>
      </c>
      <c r="E46" s="33"/>
      <c r="F46" s="34"/>
    </row>
    <row r="47" spans="2:6" x14ac:dyDescent="0.25">
      <c r="C47" s="119">
        <v>45191</v>
      </c>
      <c r="D47" s="68" t="s">
        <v>20</v>
      </c>
      <c r="E47" s="69">
        <v>2</v>
      </c>
      <c r="F47" s="120"/>
    </row>
    <row r="48" spans="2:6" x14ac:dyDescent="0.25">
      <c r="C48" s="24"/>
      <c r="D48" s="25"/>
      <c r="E48" s="26"/>
      <c r="F48" s="26"/>
    </row>
    <row r="49" spans="2:6" x14ac:dyDescent="0.25">
      <c r="C49" s="9" t="s">
        <v>8</v>
      </c>
      <c r="D49" s="9"/>
      <c r="E49" s="62">
        <f>SUM(E46:E48)</f>
        <v>2</v>
      </c>
      <c r="F49" s="62">
        <f>SUM(F46:F48)</f>
        <v>0</v>
      </c>
    </row>
    <row r="53" spans="2:6" ht="21" x14ac:dyDescent="0.35">
      <c r="C53" s="2" t="str">
        <f>$C$2</f>
        <v>PCC Rokita S.A. (2023)</v>
      </c>
    </row>
    <row r="54" spans="2:6" x14ac:dyDescent="0.25">
      <c r="B54" s="124" t="s">
        <v>109</v>
      </c>
      <c r="C54" s="13" t="s">
        <v>28</v>
      </c>
    </row>
    <row r="55" spans="2:6" ht="15.75" thickBot="1" x14ac:dyDescent="0.3"/>
    <row r="56" spans="2:6" ht="30" x14ac:dyDescent="0.25">
      <c r="C56" s="319" t="s">
        <v>2</v>
      </c>
      <c r="D56" s="29"/>
      <c r="E56" s="29" t="s">
        <v>3</v>
      </c>
      <c r="F56" s="29" t="s">
        <v>4</v>
      </c>
    </row>
    <row r="57" spans="2:6" ht="15.75" thickBot="1" x14ac:dyDescent="0.3">
      <c r="C57" s="320"/>
      <c r="D57" s="30"/>
      <c r="E57" s="321" t="s">
        <v>9</v>
      </c>
      <c r="F57" s="321"/>
    </row>
    <row r="58" spans="2:6" x14ac:dyDescent="0.25">
      <c r="C58" s="31">
        <v>45245</v>
      </c>
      <c r="D58" s="32" t="s">
        <v>6</v>
      </c>
      <c r="E58" s="33"/>
      <c r="F58" s="34"/>
    </row>
    <row r="59" spans="2:6" x14ac:dyDescent="0.25">
      <c r="C59" s="119">
        <v>45247</v>
      </c>
      <c r="D59" s="68" t="s">
        <v>20</v>
      </c>
      <c r="E59" s="69">
        <v>2</v>
      </c>
      <c r="F59" s="120"/>
    </row>
    <row r="60" spans="2:6" x14ac:dyDescent="0.25">
      <c r="C60" s="24"/>
      <c r="D60" s="25"/>
      <c r="E60" s="26"/>
      <c r="F60" s="26"/>
    </row>
    <row r="61" spans="2:6" x14ac:dyDescent="0.25">
      <c r="C61" s="9" t="s">
        <v>8</v>
      </c>
      <c r="D61" s="9"/>
      <c r="E61" s="62">
        <f>SUM(E58:E60)</f>
        <v>2</v>
      </c>
      <c r="F61" s="62">
        <f>SUM(F58:F60)</f>
        <v>0</v>
      </c>
    </row>
    <row r="66" spans="2:6" ht="21" x14ac:dyDescent="0.35">
      <c r="C66" s="2" t="str">
        <f>$C$2</f>
        <v>PCC Rokita S.A. (2023)</v>
      </c>
    </row>
    <row r="67" spans="2:6" x14ac:dyDescent="0.25">
      <c r="B67" s="124" t="s">
        <v>109</v>
      </c>
      <c r="C67" s="13" t="s">
        <v>29</v>
      </c>
    </row>
    <row r="68" spans="2:6" ht="15.75" thickBot="1" x14ac:dyDescent="0.3"/>
    <row r="69" spans="2:6" ht="30" x14ac:dyDescent="0.25">
      <c r="C69" s="319" t="s">
        <v>2</v>
      </c>
      <c r="D69" s="29"/>
      <c r="E69" s="29" t="s">
        <v>3</v>
      </c>
      <c r="F69" s="29" t="s">
        <v>4</v>
      </c>
    </row>
    <row r="70" spans="2:6" ht="15.75" thickBot="1" x14ac:dyDescent="0.3">
      <c r="C70" s="320"/>
      <c r="D70" s="30"/>
      <c r="E70" s="321" t="s">
        <v>9</v>
      </c>
      <c r="F70" s="321"/>
    </row>
    <row r="71" spans="2:6" ht="15.75" thickBot="1" x14ac:dyDescent="0.3">
      <c r="C71" s="31">
        <v>45372</v>
      </c>
      <c r="D71" s="32" t="s">
        <v>6</v>
      </c>
      <c r="E71" s="33"/>
      <c r="F71" s="34"/>
    </row>
    <row r="72" spans="2:6" x14ac:dyDescent="0.25">
      <c r="C72" s="31">
        <v>45373</v>
      </c>
      <c r="D72" s="68" t="s">
        <v>20</v>
      </c>
      <c r="E72" s="69">
        <v>1</v>
      </c>
      <c r="F72" s="120"/>
    </row>
    <row r="73" spans="2:6" x14ac:dyDescent="0.25">
      <c r="C73" s="24"/>
      <c r="D73" s="25"/>
      <c r="E73" s="26"/>
      <c r="F73" s="26"/>
    </row>
    <row r="74" spans="2:6" x14ac:dyDescent="0.25">
      <c r="C74" s="9" t="s">
        <v>8</v>
      </c>
      <c r="D74" s="9"/>
      <c r="E74" s="62">
        <f>SUM(E71:E73)</f>
        <v>1</v>
      </c>
      <c r="F74" s="62">
        <f>SUM(F71:F73)</f>
        <v>0</v>
      </c>
    </row>
    <row r="80" spans="2:6" ht="21" x14ac:dyDescent="0.35">
      <c r="C80" s="2" t="str">
        <f>$C$2</f>
        <v>PCC Rokita S.A. (2023)</v>
      </c>
    </row>
    <row r="81" spans="2:6" x14ac:dyDescent="0.25">
      <c r="B81" s="124" t="s">
        <v>109</v>
      </c>
      <c r="C81" s="13" t="s">
        <v>123</v>
      </c>
    </row>
    <row r="82" spans="2:6" ht="15.75" thickBot="1" x14ac:dyDescent="0.3"/>
    <row r="83" spans="2:6" ht="30" x14ac:dyDescent="0.25">
      <c r="C83" s="319" t="s">
        <v>2</v>
      </c>
      <c r="D83" s="29"/>
      <c r="E83" s="29" t="s">
        <v>3</v>
      </c>
      <c r="F83" s="29" t="s">
        <v>4</v>
      </c>
    </row>
    <row r="84" spans="2:6" ht="15.75" thickBot="1" x14ac:dyDescent="0.3">
      <c r="C84" s="320"/>
      <c r="D84" s="30"/>
      <c r="E84" s="321" t="s">
        <v>9</v>
      </c>
      <c r="F84" s="321"/>
    </row>
    <row r="85" spans="2:6" ht="15.75" thickBot="1" x14ac:dyDescent="0.3">
      <c r="C85" s="31">
        <v>45428</v>
      </c>
      <c r="D85" s="32" t="s">
        <v>6</v>
      </c>
      <c r="E85" s="33"/>
      <c r="F85" s="34"/>
    </row>
    <row r="86" spans="2:6" x14ac:dyDescent="0.25">
      <c r="C86" s="31">
        <v>45432</v>
      </c>
      <c r="D86" s="68" t="s">
        <v>20</v>
      </c>
      <c r="E86" s="69">
        <v>2</v>
      </c>
      <c r="F86" s="120"/>
    </row>
    <row r="87" spans="2:6" x14ac:dyDescent="0.25">
      <c r="C87" s="24"/>
      <c r="D87" s="25"/>
      <c r="E87" s="26"/>
      <c r="F87" s="26"/>
    </row>
    <row r="88" spans="2:6" x14ac:dyDescent="0.25">
      <c r="C88" s="9" t="s">
        <v>8</v>
      </c>
      <c r="D88" s="9"/>
      <c r="E88" s="62">
        <f>SUM(E85:E87)</f>
        <v>2</v>
      </c>
      <c r="F88" s="62">
        <f>SUM(F85:F87)</f>
        <v>0</v>
      </c>
    </row>
  </sheetData>
  <mergeCells count="12">
    <mergeCell ref="C6:C7"/>
    <mergeCell ref="E7:F7"/>
    <mergeCell ref="C34:C35"/>
    <mergeCell ref="E35:F35"/>
    <mergeCell ref="C44:C45"/>
    <mergeCell ref="E45:F45"/>
    <mergeCell ref="C83:C84"/>
    <mergeCell ref="E84:F84"/>
    <mergeCell ref="C69:C70"/>
    <mergeCell ref="E70:F70"/>
    <mergeCell ref="C56:C57"/>
    <mergeCell ref="E57:F57"/>
  </mergeCells>
  <conditionalFormatting sqref="D1">
    <cfRule type="top10" dxfId="485" priority="12" rank="1"/>
  </conditionalFormatting>
  <conditionalFormatting sqref="C11:C30 C1:C9 C40 C50:C52 C62:C65 C75:C79 C89:C1048576">
    <cfRule type="top10" dxfId="484" priority="13" rank="1"/>
  </conditionalFormatting>
  <conditionalFormatting sqref="C31:C35 C38:C39">
    <cfRule type="top10" dxfId="483" priority="11" rank="1"/>
  </conditionalFormatting>
  <conditionalFormatting sqref="C36:C37">
    <cfRule type="top10" dxfId="482" priority="10" rank="1"/>
  </conditionalFormatting>
  <conditionalFormatting sqref="C41:C45 C48:C49">
    <cfRule type="top10" dxfId="481" priority="9" rank="1"/>
  </conditionalFormatting>
  <conditionalFormatting sqref="C46:C47">
    <cfRule type="top10" dxfId="480" priority="8" rank="1"/>
  </conditionalFormatting>
  <conditionalFormatting sqref="C53:C57 C60:C61">
    <cfRule type="top10" dxfId="479" priority="7" rank="1"/>
  </conditionalFormatting>
  <conditionalFormatting sqref="C58:C59">
    <cfRule type="top10" dxfId="478" priority="6" rank="1"/>
  </conditionalFormatting>
  <conditionalFormatting sqref="C66:C70 C73:C74">
    <cfRule type="top10" dxfId="477" priority="5" rank="1"/>
  </conditionalFormatting>
  <conditionalFormatting sqref="C71:C72">
    <cfRule type="top10" dxfId="476" priority="4" rank="1"/>
  </conditionalFormatting>
  <conditionalFormatting sqref="C80:C84 C87:C88">
    <cfRule type="top10" dxfId="475" priority="3" rank="1"/>
  </conditionalFormatting>
  <conditionalFormatting sqref="C85:C86">
    <cfRule type="top10" dxfId="474" priority="1" rank="1"/>
  </conditionalFormatting>
  <hyperlinks>
    <hyperlink ref="A1" location="'Spis treści'!A1" display="Spis treści" xr:uid="{00000000-0004-0000-3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300-000000000000}">
          <x14:formula1>
            <xm:f>'C:\Users\fidop\Documents\[NIEPUBLIKOWANE Statystyka Wewnętrzna.xlsm]Zdarzenia'!#REF!</xm:f>
          </x14:formula1>
          <xm:sqref>E28:F28 D2:D30 D40 D50:D52 D62:D65 D75:D79 D89:D1048576</xm:sqref>
        </x14:dataValidation>
        <x14:dataValidation type="list" allowBlank="1" showInputMessage="1" showErrorMessage="1" xr:uid="{00000000-0002-0000-33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300-000002000000}">
          <x14:formula1>
            <xm:f>Zdarzenia!$A$13:$A$17</xm:f>
          </x14:formula1>
          <xm:sqref>B32 B42 B54 B67 B81</xm:sqref>
        </x14:dataValidation>
        <x14:dataValidation type="list" allowBlank="1" showInputMessage="1" showErrorMessage="1" xr:uid="{00000000-0002-0000-3300-000003000000}">
          <x14:formula1>
            <xm:f>Zdarzenia!$A$2:$A$7</xm:f>
          </x14:formula1>
          <xm:sqref>D31:D39 D41:D49 D53:D61 D66:D74 D80:D88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Arkusz140"/>
  <dimension ref="A1:I145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344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32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343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45069</v>
      </c>
      <c r="D8" s="32" t="s">
        <v>6</v>
      </c>
      <c r="E8" s="33"/>
      <c r="F8" s="34"/>
    </row>
    <row r="9" spans="1:9" x14ac:dyDescent="0.25">
      <c r="A9" s="4"/>
      <c r="B9" s="4"/>
      <c r="C9" s="46">
        <v>45083</v>
      </c>
      <c r="D9" s="36"/>
      <c r="E9" s="37">
        <v>10</v>
      </c>
      <c r="F9" s="38"/>
    </row>
    <row r="10" spans="1:9" x14ac:dyDescent="0.25">
      <c r="A10" s="4"/>
      <c r="B10" s="4"/>
      <c r="C10" s="35">
        <v>45096</v>
      </c>
      <c r="D10" s="39"/>
      <c r="E10" s="38"/>
      <c r="F10" s="37">
        <v>8</v>
      </c>
    </row>
    <row r="11" spans="1:9" x14ac:dyDescent="0.25">
      <c r="A11" s="4"/>
      <c r="B11" s="4"/>
      <c r="C11" s="35">
        <v>45099</v>
      </c>
      <c r="D11" s="40"/>
      <c r="E11" s="37">
        <v>3</v>
      </c>
      <c r="F11" s="38"/>
    </row>
    <row r="12" spans="1:9" x14ac:dyDescent="0.25">
      <c r="A12" s="129"/>
      <c r="B12" s="4"/>
      <c r="C12" s="35">
        <v>45104</v>
      </c>
      <c r="D12" s="40"/>
      <c r="E12" s="38"/>
      <c r="F12" s="37">
        <v>3</v>
      </c>
    </row>
    <row r="13" spans="1:9" x14ac:dyDescent="0.25">
      <c r="A13" s="4"/>
      <c r="B13" s="4"/>
      <c r="C13" s="35">
        <v>45118</v>
      </c>
      <c r="D13" s="40" t="s">
        <v>20</v>
      </c>
      <c r="E13" s="37">
        <v>10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4"/>
      <c r="B15" s="4"/>
      <c r="D15" s="6"/>
    </row>
    <row r="16" spans="1:9" x14ac:dyDescent="0.25">
      <c r="A16" s="4"/>
      <c r="B16" s="4"/>
      <c r="C16" s="9" t="s">
        <v>8</v>
      </c>
      <c r="D16" s="9"/>
      <c r="E16" s="9">
        <f>SUM(E8:E15)</f>
        <v>23</v>
      </c>
      <c r="F16" s="9">
        <f>SUM(F8:F15)</f>
        <v>11</v>
      </c>
    </row>
    <row r="17" spans="1:6" x14ac:dyDescent="0.25">
      <c r="C17" s="7"/>
      <c r="D17" s="7"/>
      <c r="E17" s="7"/>
      <c r="F17" s="7"/>
    </row>
    <row r="18" spans="1:6" x14ac:dyDescent="0.25">
      <c r="A18" s="5"/>
      <c r="B18" s="5"/>
      <c r="C18" s="5"/>
      <c r="D18" s="5"/>
      <c r="E18" s="5"/>
      <c r="F18" s="5"/>
    </row>
    <row r="19" spans="1:6" ht="39" customHeight="1" x14ac:dyDescent="0.35">
      <c r="A19" s="4"/>
      <c r="C19" s="2" t="str">
        <f>$C$2</f>
        <v>Kruk (2023)</v>
      </c>
    </row>
    <row r="20" spans="1:6" x14ac:dyDescent="0.25">
      <c r="B20" s="124" t="s">
        <v>109</v>
      </c>
      <c r="C20" s="13" t="s">
        <v>22</v>
      </c>
    </row>
    <row r="21" spans="1:6" ht="15.75" thickBot="1" x14ac:dyDescent="0.3"/>
    <row r="22" spans="1:6" ht="30" x14ac:dyDescent="0.25">
      <c r="C22" s="319" t="s">
        <v>2</v>
      </c>
      <c r="D22" s="29"/>
      <c r="E22" s="29" t="s">
        <v>3</v>
      </c>
      <c r="F22" s="29" t="s">
        <v>4</v>
      </c>
    </row>
    <row r="23" spans="1:6" ht="15.75" thickBot="1" x14ac:dyDescent="0.3">
      <c r="C23" s="320"/>
      <c r="D23" s="30"/>
      <c r="E23" s="321" t="s">
        <v>9</v>
      </c>
      <c r="F23" s="321"/>
    </row>
    <row r="24" spans="1:6" ht="15.75" thickBot="1" x14ac:dyDescent="0.3">
      <c r="C24" s="31">
        <v>45149</v>
      </c>
      <c r="D24" s="32" t="s">
        <v>6</v>
      </c>
      <c r="E24" s="33"/>
      <c r="F24" s="34"/>
    </row>
    <row r="25" spans="1:6" x14ac:dyDescent="0.25">
      <c r="C25" s="31">
        <v>45152</v>
      </c>
      <c r="D25" s="36" t="s">
        <v>20</v>
      </c>
      <c r="E25" s="37">
        <v>1</v>
      </c>
      <c r="F25" s="38"/>
    </row>
    <row r="26" spans="1:6" x14ac:dyDescent="0.25">
      <c r="C26" s="35"/>
      <c r="D26" s="36"/>
      <c r="E26" s="37"/>
      <c r="F26" s="38"/>
    </row>
    <row r="27" spans="1:6" x14ac:dyDescent="0.25">
      <c r="C27" s="41"/>
      <c r="D27" s="40"/>
      <c r="E27" s="38"/>
      <c r="F27" s="37"/>
    </row>
    <row r="28" spans="1:6" x14ac:dyDescent="0.25">
      <c r="C28" s="24"/>
      <c r="D28" s="25"/>
      <c r="E28" s="26"/>
      <c r="F28" s="26"/>
    </row>
    <row r="29" spans="1:6" x14ac:dyDescent="0.25">
      <c r="C29" s="9" t="s">
        <v>8</v>
      </c>
      <c r="D29" s="9"/>
      <c r="E29" s="62">
        <f>SUM(E24:E28)</f>
        <v>1</v>
      </c>
      <c r="F29" s="62">
        <f>SUM(F24:F28)</f>
        <v>0</v>
      </c>
    </row>
    <row r="33" spans="2:6" ht="21" x14ac:dyDescent="0.35">
      <c r="C33" s="2" t="str">
        <f>$C$2</f>
        <v>Kruk (2023)</v>
      </c>
    </row>
    <row r="34" spans="2:6" x14ac:dyDescent="0.25">
      <c r="B34" s="124" t="s">
        <v>109</v>
      </c>
      <c r="C34" s="13" t="s">
        <v>27</v>
      </c>
    </row>
    <row r="35" spans="2:6" ht="15.75" thickBot="1" x14ac:dyDescent="0.3"/>
    <row r="36" spans="2:6" ht="30" x14ac:dyDescent="0.25">
      <c r="C36" s="319" t="s">
        <v>2</v>
      </c>
      <c r="D36" s="29"/>
      <c r="E36" s="29" t="s">
        <v>3</v>
      </c>
      <c r="F36" s="29" t="s">
        <v>4</v>
      </c>
    </row>
    <row r="37" spans="2:6" ht="15.75" thickBot="1" x14ac:dyDescent="0.3">
      <c r="C37" s="320"/>
      <c r="D37" s="30"/>
      <c r="E37" s="321" t="s">
        <v>9</v>
      </c>
      <c r="F37" s="321"/>
    </row>
    <row r="38" spans="2:6" ht="15.75" thickBot="1" x14ac:dyDescent="0.3">
      <c r="C38" s="31">
        <v>45176</v>
      </c>
      <c r="D38" s="32" t="s">
        <v>6</v>
      </c>
      <c r="E38" s="33"/>
      <c r="F38" s="34"/>
    </row>
    <row r="39" spans="2:6" x14ac:dyDescent="0.25">
      <c r="C39" s="31">
        <v>45183</v>
      </c>
      <c r="D39" s="36" t="s">
        <v>20</v>
      </c>
      <c r="E39" s="37">
        <v>5</v>
      </c>
      <c r="F39" s="38"/>
    </row>
    <row r="40" spans="2:6" x14ac:dyDescent="0.25">
      <c r="C40" s="35"/>
      <c r="D40" s="36"/>
      <c r="E40" s="37"/>
      <c r="F40" s="38"/>
    </row>
    <row r="41" spans="2:6" x14ac:dyDescent="0.25">
      <c r="C41" s="41"/>
      <c r="D41" s="40"/>
      <c r="E41" s="38"/>
      <c r="F41" s="37"/>
    </row>
    <row r="42" spans="2:6" x14ac:dyDescent="0.25">
      <c r="C42" s="24"/>
      <c r="D42" s="25"/>
      <c r="E42" s="26"/>
      <c r="F42" s="26"/>
    </row>
    <row r="43" spans="2:6" x14ac:dyDescent="0.25">
      <c r="C43" s="9" t="s">
        <v>8</v>
      </c>
      <c r="D43" s="9"/>
      <c r="E43" s="62">
        <f>SUM(E38:E42)</f>
        <v>5</v>
      </c>
      <c r="F43" s="62">
        <f>SUM(F38:F42)</f>
        <v>0</v>
      </c>
    </row>
    <row r="47" spans="2:6" ht="21" x14ac:dyDescent="0.35">
      <c r="C47" s="2" t="str">
        <f>$C$2</f>
        <v>Kruk (2023)</v>
      </c>
    </row>
    <row r="48" spans="2:6" x14ac:dyDescent="0.25">
      <c r="B48" s="124" t="s">
        <v>109</v>
      </c>
      <c r="C48" s="13" t="s">
        <v>28</v>
      </c>
    </row>
    <row r="49" spans="2:6" ht="15.75" thickBot="1" x14ac:dyDescent="0.3"/>
    <row r="50" spans="2:6" ht="30" x14ac:dyDescent="0.25">
      <c r="C50" s="319" t="s">
        <v>2</v>
      </c>
      <c r="D50" s="29"/>
      <c r="E50" s="29" t="s">
        <v>3</v>
      </c>
      <c r="F50" s="29" t="s">
        <v>4</v>
      </c>
    </row>
    <row r="51" spans="2:6" ht="15.75" thickBot="1" x14ac:dyDescent="0.3">
      <c r="C51" s="320"/>
      <c r="D51" s="30"/>
      <c r="E51" s="321" t="s">
        <v>9</v>
      </c>
      <c r="F51" s="321"/>
    </row>
    <row r="52" spans="2:6" ht="15.75" thickBot="1" x14ac:dyDescent="0.3">
      <c r="C52" s="31">
        <v>45217</v>
      </c>
      <c r="D52" s="32" t="s">
        <v>6</v>
      </c>
      <c r="E52" s="33"/>
      <c r="F52" s="34"/>
    </row>
    <row r="53" spans="2:6" x14ac:dyDescent="0.25">
      <c r="C53" s="31">
        <v>45219</v>
      </c>
      <c r="D53" s="36" t="s">
        <v>20</v>
      </c>
      <c r="E53" s="37">
        <v>2</v>
      </c>
      <c r="F53" s="38"/>
    </row>
    <row r="54" spans="2:6" x14ac:dyDescent="0.25">
      <c r="C54" s="35"/>
      <c r="D54" s="36"/>
      <c r="E54" s="37"/>
      <c r="F54" s="38"/>
    </row>
    <row r="55" spans="2:6" x14ac:dyDescent="0.25">
      <c r="C55" s="41"/>
      <c r="D55" s="40"/>
      <c r="E55" s="38"/>
      <c r="F55" s="37"/>
    </row>
    <row r="56" spans="2:6" x14ac:dyDescent="0.25">
      <c r="C56" s="24"/>
      <c r="D56" s="25"/>
      <c r="E56" s="26"/>
      <c r="F56" s="26"/>
    </row>
    <row r="57" spans="2:6" x14ac:dyDescent="0.25">
      <c r="C57" s="9" t="s">
        <v>8</v>
      </c>
      <c r="D57" s="9"/>
      <c r="E57" s="62">
        <f>SUM(E52:E56)</f>
        <v>2</v>
      </c>
      <c r="F57" s="62">
        <f>SUM(F52:F56)</f>
        <v>0</v>
      </c>
    </row>
    <row r="61" spans="2:6" ht="21" x14ac:dyDescent="0.35">
      <c r="C61" s="2" t="str">
        <f>$C$2</f>
        <v>Kruk (2023)</v>
      </c>
    </row>
    <row r="62" spans="2:6" x14ac:dyDescent="0.25">
      <c r="B62" s="124" t="s">
        <v>109</v>
      </c>
      <c r="C62" s="13" t="s">
        <v>29</v>
      </c>
    </row>
    <row r="63" spans="2:6" ht="15.75" thickBot="1" x14ac:dyDescent="0.3"/>
    <row r="64" spans="2:6" ht="30" x14ac:dyDescent="0.25">
      <c r="C64" s="319" t="s">
        <v>2</v>
      </c>
      <c r="D64" s="29"/>
      <c r="E64" s="29" t="s">
        <v>3</v>
      </c>
      <c r="F64" s="29" t="s">
        <v>4</v>
      </c>
    </row>
    <row r="65" spans="2:6" ht="15.75" thickBot="1" x14ac:dyDescent="0.3">
      <c r="C65" s="320"/>
      <c r="D65" s="30"/>
      <c r="E65" s="321" t="s">
        <v>9</v>
      </c>
      <c r="F65" s="321"/>
    </row>
    <row r="66" spans="2:6" ht="15.75" thickBot="1" x14ac:dyDescent="0.3">
      <c r="C66" s="31">
        <v>45239</v>
      </c>
      <c r="D66" s="32" t="s">
        <v>6</v>
      </c>
      <c r="E66" s="33"/>
      <c r="F66" s="34"/>
    </row>
    <row r="67" spans="2:6" x14ac:dyDescent="0.25">
      <c r="C67" s="31">
        <v>45243</v>
      </c>
      <c r="D67" s="36" t="s">
        <v>20</v>
      </c>
      <c r="E67" s="37">
        <v>2</v>
      </c>
      <c r="F67" s="38"/>
    </row>
    <row r="68" spans="2:6" x14ac:dyDescent="0.25">
      <c r="C68" s="35"/>
      <c r="D68" s="36"/>
      <c r="E68" s="37"/>
      <c r="F68" s="38"/>
    </row>
    <row r="69" spans="2:6" x14ac:dyDescent="0.25">
      <c r="C69" s="41"/>
      <c r="D69" s="40"/>
      <c r="E69" s="38"/>
      <c r="F69" s="37"/>
    </row>
    <row r="70" spans="2:6" x14ac:dyDescent="0.25">
      <c r="C70" s="24"/>
      <c r="D70" s="25"/>
      <c r="E70" s="26"/>
      <c r="F70" s="26"/>
    </row>
    <row r="71" spans="2:6" x14ac:dyDescent="0.25">
      <c r="C71" s="9" t="s">
        <v>8</v>
      </c>
      <c r="D71" s="9"/>
      <c r="E71" s="62">
        <f>SUM(E66:E70)</f>
        <v>2</v>
      </c>
      <c r="F71" s="62">
        <f>SUM(F66:F70)</f>
        <v>0</v>
      </c>
    </row>
    <row r="75" spans="2:6" ht="21" x14ac:dyDescent="0.35">
      <c r="C75" s="2" t="str">
        <f>$C$2</f>
        <v>Kruk (2023)</v>
      </c>
    </row>
    <row r="76" spans="2:6" x14ac:dyDescent="0.25">
      <c r="B76" s="124" t="s">
        <v>109</v>
      </c>
      <c r="C76" s="13" t="s">
        <v>123</v>
      </c>
    </row>
    <row r="77" spans="2:6" ht="15.75" thickBot="1" x14ac:dyDescent="0.3"/>
    <row r="78" spans="2:6" ht="30" x14ac:dyDescent="0.25">
      <c r="C78" s="319" t="s">
        <v>2</v>
      </c>
      <c r="D78" s="29"/>
      <c r="E78" s="29" t="s">
        <v>3</v>
      </c>
      <c r="F78" s="29" t="s">
        <v>4</v>
      </c>
    </row>
    <row r="79" spans="2:6" ht="15.75" thickBot="1" x14ac:dyDescent="0.3">
      <c r="C79" s="320"/>
      <c r="D79" s="30"/>
      <c r="E79" s="321" t="s">
        <v>9</v>
      </c>
      <c r="F79" s="321"/>
    </row>
    <row r="80" spans="2:6" ht="15.75" thickBot="1" x14ac:dyDescent="0.3">
      <c r="C80" s="31">
        <v>45280</v>
      </c>
      <c r="D80" s="32" t="s">
        <v>6</v>
      </c>
      <c r="E80" s="33"/>
      <c r="F80" s="34"/>
    </row>
    <row r="81" spans="2:7" ht="15.75" thickBot="1" x14ac:dyDescent="0.3">
      <c r="C81" s="31">
        <v>45282</v>
      </c>
      <c r="D81" s="68"/>
      <c r="E81" s="69">
        <v>2</v>
      </c>
      <c r="F81" s="120"/>
    </row>
    <row r="82" spans="2:7" ht="15.75" thickBot="1" x14ac:dyDescent="0.3">
      <c r="C82" s="31">
        <v>45287</v>
      </c>
      <c r="D82" s="68"/>
      <c r="E82" s="69"/>
      <c r="F82" s="153">
        <v>1</v>
      </c>
    </row>
    <row r="83" spans="2:7" x14ac:dyDescent="0.25">
      <c r="C83" s="31">
        <v>45294</v>
      </c>
      <c r="D83" s="36" t="s">
        <v>20</v>
      </c>
      <c r="E83" s="37">
        <v>4</v>
      </c>
      <c r="F83" s="38"/>
      <c r="G83" s="1">
        <v>0</v>
      </c>
    </row>
    <row r="84" spans="2:7" x14ac:dyDescent="0.25">
      <c r="C84" s="35"/>
      <c r="D84" s="36"/>
      <c r="E84" s="37"/>
      <c r="F84" s="38"/>
    </row>
    <row r="85" spans="2:7" x14ac:dyDescent="0.25">
      <c r="C85" s="41"/>
      <c r="D85" s="40"/>
      <c r="E85" s="38"/>
      <c r="F85" s="37"/>
    </row>
    <row r="86" spans="2:7" x14ac:dyDescent="0.25">
      <c r="C86" s="24"/>
      <c r="D86" s="25"/>
      <c r="E86" s="26"/>
      <c r="F86" s="26"/>
    </row>
    <row r="87" spans="2:7" x14ac:dyDescent="0.25">
      <c r="C87" s="9" t="s">
        <v>8</v>
      </c>
      <c r="D87" s="9"/>
      <c r="E87" s="62">
        <f>SUM(E80:E86)</f>
        <v>6</v>
      </c>
      <c r="F87" s="62">
        <f>SUM(F80:F86)</f>
        <v>1</v>
      </c>
    </row>
    <row r="90" spans="2:7" ht="21" x14ac:dyDescent="0.35">
      <c r="C90" s="2" t="str">
        <f>$C$2</f>
        <v>Kruk (2023)</v>
      </c>
    </row>
    <row r="91" spans="2:7" x14ac:dyDescent="0.25">
      <c r="B91" s="124" t="s">
        <v>109</v>
      </c>
      <c r="C91" s="13" t="s">
        <v>133</v>
      </c>
    </row>
    <row r="92" spans="2:7" ht="15.75" thickBot="1" x14ac:dyDescent="0.3"/>
    <row r="93" spans="2:7" ht="30" x14ac:dyDescent="0.25">
      <c r="C93" s="319" t="s">
        <v>2</v>
      </c>
      <c r="D93" s="29"/>
      <c r="E93" s="29" t="s">
        <v>3</v>
      </c>
      <c r="F93" s="29" t="s">
        <v>4</v>
      </c>
    </row>
    <row r="94" spans="2:7" ht="15.75" thickBot="1" x14ac:dyDescent="0.3">
      <c r="C94" s="320"/>
      <c r="D94" s="30"/>
      <c r="E94" s="321" t="s">
        <v>9</v>
      </c>
      <c r="F94" s="321"/>
    </row>
    <row r="95" spans="2:7" ht="15.75" thickBot="1" x14ac:dyDescent="0.3">
      <c r="C95" s="31">
        <v>45350</v>
      </c>
      <c r="D95" s="32" t="s">
        <v>6</v>
      </c>
      <c r="E95" s="33"/>
      <c r="F95" s="34"/>
    </row>
    <row r="96" spans="2:7" x14ac:dyDescent="0.25">
      <c r="C96" s="31">
        <v>45355</v>
      </c>
      <c r="D96" s="36" t="s">
        <v>20</v>
      </c>
      <c r="E96" s="37">
        <v>3</v>
      </c>
      <c r="F96" s="38"/>
      <c r="G96" s="1">
        <v>1</v>
      </c>
    </row>
    <row r="97" spans="2:6" x14ac:dyDescent="0.25">
      <c r="C97" s="35"/>
      <c r="D97" s="36"/>
      <c r="E97" s="37"/>
      <c r="F97" s="38"/>
    </row>
    <row r="98" spans="2:6" x14ac:dyDescent="0.25">
      <c r="C98" s="41"/>
      <c r="D98" s="40"/>
      <c r="E98" s="38"/>
      <c r="F98" s="37"/>
    </row>
    <row r="99" spans="2:6" x14ac:dyDescent="0.25">
      <c r="C99" s="24"/>
      <c r="D99" s="25"/>
      <c r="E99" s="26"/>
      <c r="F99" s="26"/>
    </row>
    <row r="100" spans="2:6" x14ac:dyDescent="0.25">
      <c r="C100" s="9" t="s">
        <v>8</v>
      </c>
      <c r="D100" s="9"/>
      <c r="E100" s="62">
        <f>SUM(E95:E99)</f>
        <v>3</v>
      </c>
      <c r="F100" s="62">
        <f>SUM(F95:F99)</f>
        <v>0</v>
      </c>
    </row>
    <row r="105" spans="2:6" ht="21" x14ac:dyDescent="0.35">
      <c r="C105" s="2" t="str">
        <f>$C$2</f>
        <v>Kruk (2023)</v>
      </c>
    </row>
    <row r="106" spans="2:6" x14ac:dyDescent="0.25">
      <c r="B106" s="124" t="s">
        <v>109</v>
      </c>
      <c r="C106" s="13" t="s">
        <v>186</v>
      </c>
    </row>
    <row r="107" spans="2:6" ht="15.75" thickBot="1" x14ac:dyDescent="0.3"/>
    <row r="108" spans="2:6" ht="30" x14ac:dyDescent="0.25">
      <c r="C108" s="319" t="s">
        <v>2</v>
      </c>
      <c r="D108" s="29"/>
      <c r="E108" s="29" t="s">
        <v>3</v>
      </c>
      <c r="F108" s="29" t="s">
        <v>4</v>
      </c>
    </row>
    <row r="109" spans="2:6" ht="15.75" thickBot="1" x14ac:dyDescent="0.3">
      <c r="C109" s="320"/>
      <c r="D109" s="30"/>
      <c r="E109" s="321" t="s">
        <v>9</v>
      </c>
      <c r="F109" s="321"/>
    </row>
    <row r="110" spans="2:6" ht="15.75" thickBot="1" x14ac:dyDescent="0.3">
      <c r="C110" s="31">
        <v>45379</v>
      </c>
      <c r="D110" s="32" t="s">
        <v>6</v>
      </c>
      <c r="E110" s="33"/>
      <c r="F110" s="34"/>
    </row>
    <row r="111" spans="2:6" x14ac:dyDescent="0.25">
      <c r="C111" s="31">
        <v>45384</v>
      </c>
      <c r="D111" s="36" t="s">
        <v>20</v>
      </c>
      <c r="E111" s="37">
        <v>2</v>
      </c>
      <c r="F111" s="38"/>
    </row>
    <row r="112" spans="2:6" x14ac:dyDescent="0.25">
      <c r="C112" s="35"/>
      <c r="D112" s="36"/>
      <c r="E112" s="37"/>
      <c r="F112" s="38"/>
    </row>
    <row r="113" spans="2:6" x14ac:dyDescent="0.25">
      <c r="C113" s="41"/>
      <c r="D113" s="40"/>
      <c r="E113" s="38"/>
      <c r="F113" s="37"/>
    </row>
    <row r="114" spans="2:6" x14ac:dyDescent="0.25">
      <c r="C114" s="24"/>
      <c r="D114" s="25"/>
      <c r="E114" s="26"/>
      <c r="F114" s="26"/>
    </row>
    <row r="115" spans="2:6" x14ac:dyDescent="0.25">
      <c r="C115" s="9" t="s">
        <v>8</v>
      </c>
      <c r="D115" s="9"/>
      <c r="E115" s="62">
        <f>SUM(E110:E114)</f>
        <v>2</v>
      </c>
      <c r="F115" s="62">
        <f>SUM(F110:F114)</f>
        <v>0</v>
      </c>
    </row>
    <row r="120" spans="2:6" ht="21" x14ac:dyDescent="0.35">
      <c r="C120" s="2" t="str">
        <f>$C$2</f>
        <v>Kruk (2023)</v>
      </c>
    </row>
    <row r="121" spans="2:6" x14ac:dyDescent="0.25">
      <c r="B121" s="124" t="s">
        <v>109</v>
      </c>
      <c r="C121" s="13" t="s">
        <v>187</v>
      </c>
    </row>
    <row r="122" spans="2:6" ht="15.75" thickBot="1" x14ac:dyDescent="0.3"/>
    <row r="123" spans="2:6" ht="30" x14ac:dyDescent="0.25">
      <c r="C123" s="319" t="s">
        <v>2</v>
      </c>
      <c r="D123" s="29"/>
      <c r="E123" s="29" t="s">
        <v>3</v>
      </c>
      <c r="F123" s="29" t="s">
        <v>4</v>
      </c>
    </row>
    <row r="124" spans="2:6" ht="15.75" thickBot="1" x14ac:dyDescent="0.3">
      <c r="C124" s="320"/>
      <c r="D124" s="30"/>
      <c r="E124" s="321" t="s">
        <v>9</v>
      </c>
      <c r="F124" s="321"/>
    </row>
    <row r="125" spans="2:6" ht="15.75" thickBot="1" x14ac:dyDescent="0.3">
      <c r="C125" s="31">
        <v>45411</v>
      </c>
      <c r="D125" s="32" t="s">
        <v>6</v>
      </c>
      <c r="E125" s="33"/>
      <c r="F125" s="34"/>
    </row>
    <row r="126" spans="2:6" x14ac:dyDescent="0.25">
      <c r="C126" s="31">
        <v>45414</v>
      </c>
      <c r="D126" s="36" t="s">
        <v>20</v>
      </c>
      <c r="E126" s="37">
        <v>2</v>
      </c>
      <c r="F126" s="38"/>
    </row>
    <row r="127" spans="2:6" x14ac:dyDescent="0.25">
      <c r="C127" s="35"/>
      <c r="D127" s="36"/>
      <c r="E127" s="37"/>
      <c r="F127" s="38"/>
    </row>
    <row r="128" spans="2:6" x14ac:dyDescent="0.25">
      <c r="C128" s="41"/>
      <c r="D128" s="40"/>
      <c r="E128" s="38"/>
      <c r="F128" s="37"/>
    </row>
    <row r="129" spans="2:6" x14ac:dyDescent="0.25">
      <c r="C129" s="24"/>
      <c r="D129" s="25"/>
      <c r="E129" s="26"/>
      <c r="F129" s="26"/>
    </row>
    <row r="130" spans="2:6" x14ac:dyDescent="0.25">
      <c r="C130" s="9" t="s">
        <v>8</v>
      </c>
      <c r="D130" s="9"/>
      <c r="E130" s="62">
        <f>SUM(E125:E129)</f>
        <v>2</v>
      </c>
      <c r="F130" s="62">
        <f>SUM(F125:F129)</f>
        <v>0</v>
      </c>
    </row>
    <row r="135" spans="2:6" ht="21" x14ac:dyDescent="0.35">
      <c r="C135" s="2" t="str">
        <f>$C$2</f>
        <v>Kruk (2023)</v>
      </c>
    </row>
    <row r="136" spans="2:6" x14ac:dyDescent="0.25">
      <c r="B136" s="124" t="s">
        <v>109</v>
      </c>
      <c r="C136" s="13" t="s">
        <v>225</v>
      </c>
    </row>
    <row r="137" spans="2:6" ht="15.75" thickBot="1" x14ac:dyDescent="0.3"/>
    <row r="138" spans="2:6" ht="30" x14ac:dyDescent="0.25">
      <c r="C138" s="319" t="s">
        <v>2</v>
      </c>
      <c r="D138" s="29"/>
      <c r="E138" s="29" t="s">
        <v>3</v>
      </c>
      <c r="F138" s="29" t="s">
        <v>4</v>
      </c>
    </row>
    <row r="139" spans="2:6" ht="15.75" thickBot="1" x14ac:dyDescent="0.3">
      <c r="C139" s="320"/>
      <c r="D139" s="30"/>
      <c r="E139" s="321" t="s">
        <v>9</v>
      </c>
      <c r="F139" s="321"/>
    </row>
    <row r="140" spans="2:6" ht="15.75" thickBot="1" x14ac:dyDescent="0.3">
      <c r="C140" s="31">
        <v>45421</v>
      </c>
      <c r="D140" s="32" t="s">
        <v>6</v>
      </c>
      <c r="E140" s="33"/>
      <c r="F140" s="34"/>
    </row>
    <row r="141" spans="2:6" x14ac:dyDescent="0.25">
      <c r="C141" s="31">
        <v>45426</v>
      </c>
      <c r="D141" s="36" t="s">
        <v>20</v>
      </c>
      <c r="E141" s="37">
        <v>3</v>
      </c>
      <c r="F141" s="38"/>
    </row>
    <row r="142" spans="2:6" x14ac:dyDescent="0.25">
      <c r="C142" s="35"/>
      <c r="D142" s="36"/>
      <c r="E142" s="37"/>
      <c r="F142" s="38"/>
    </row>
    <row r="143" spans="2:6" x14ac:dyDescent="0.25">
      <c r="C143" s="41"/>
      <c r="D143" s="40"/>
      <c r="E143" s="38"/>
      <c r="F143" s="37"/>
    </row>
    <row r="144" spans="2:6" x14ac:dyDescent="0.25">
      <c r="C144" s="24"/>
      <c r="D144" s="25"/>
      <c r="E144" s="26"/>
      <c r="F144" s="26"/>
    </row>
    <row r="145" spans="3:6" x14ac:dyDescent="0.25">
      <c r="C145" s="9" t="s">
        <v>8</v>
      </c>
      <c r="D145" s="9"/>
      <c r="E145" s="62">
        <f>SUM(E140:E144)</f>
        <v>3</v>
      </c>
      <c r="F145" s="62">
        <f>SUM(F140:F144)</f>
        <v>0</v>
      </c>
    </row>
  </sheetData>
  <mergeCells count="20">
    <mergeCell ref="C50:C51"/>
    <mergeCell ref="E51:F51"/>
    <mergeCell ref="C6:C7"/>
    <mergeCell ref="E7:F7"/>
    <mergeCell ref="C22:C23"/>
    <mergeCell ref="E23:F23"/>
    <mergeCell ref="C36:C37"/>
    <mergeCell ref="E37:F37"/>
    <mergeCell ref="C93:C94"/>
    <mergeCell ref="E94:F94"/>
    <mergeCell ref="C78:C79"/>
    <mergeCell ref="E79:F79"/>
    <mergeCell ref="C64:C65"/>
    <mergeCell ref="E65:F65"/>
    <mergeCell ref="C138:C139"/>
    <mergeCell ref="E139:F139"/>
    <mergeCell ref="C123:C124"/>
    <mergeCell ref="E124:F124"/>
    <mergeCell ref="C108:C109"/>
    <mergeCell ref="E109:F109"/>
  </mergeCells>
  <conditionalFormatting sqref="C88:C89 C1:C18 C30:C32 C44:C46 C58:C60 C72:C74 C101:C104 C116:C119 C131:C134 C146:C1048576">
    <cfRule type="top10" dxfId="473" priority="20" rank="1"/>
  </conditionalFormatting>
  <conditionalFormatting sqref="D1">
    <cfRule type="top10" dxfId="472" priority="19" rank="1"/>
  </conditionalFormatting>
  <conditionalFormatting sqref="C19:C23 C26:C29">
    <cfRule type="top10" dxfId="471" priority="18" rank="1"/>
  </conditionalFormatting>
  <conditionalFormatting sqref="C24:C25">
    <cfRule type="top10" dxfId="470" priority="17" rank="1"/>
  </conditionalFormatting>
  <conditionalFormatting sqref="C33:C37 C40:C43">
    <cfRule type="top10" dxfId="469" priority="16" rank="1"/>
  </conditionalFormatting>
  <conditionalFormatting sqref="C38:C39">
    <cfRule type="top10" dxfId="468" priority="15" rank="1"/>
  </conditionalFormatting>
  <conditionalFormatting sqref="C47:C51 C54:C57">
    <cfRule type="top10" dxfId="467" priority="14" rank="1"/>
  </conditionalFormatting>
  <conditionalFormatting sqref="C52:C53">
    <cfRule type="top10" dxfId="466" priority="13" rank="1"/>
  </conditionalFormatting>
  <conditionalFormatting sqref="C61:C65 C68:C71">
    <cfRule type="top10" dxfId="465" priority="12" rank="1"/>
  </conditionalFormatting>
  <conditionalFormatting sqref="C66:C67">
    <cfRule type="top10" dxfId="464" priority="11" rank="1"/>
  </conditionalFormatting>
  <conditionalFormatting sqref="C75:C79 C84:C87">
    <cfRule type="top10" dxfId="463" priority="10" rank="1"/>
  </conditionalFormatting>
  <conditionalFormatting sqref="C80:C83">
    <cfRule type="top10" dxfId="462" priority="9" rank="1"/>
  </conditionalFormatting>
  <conditionalFormatting sqref="C90:C94 C97:C100">
    <cfRule type="top10" dxfId="461" priority="8" rank="1"/>
  </conditionalFormatting>
  <conditionalFormatting sqref="C95:C96">
    <cfRule type="top10" dxfId="460" priority="7" rank="1"/>
  </conditionalFormatting>
  <conditionalFormatting sqref="C105:C109 C112:C115">
    <cfRule type="top10" dxfId="459" priority="6" rank="1"/>
  </conditionalFormatting>
  <conditionalFormatting sqref="C110:C111">
    <cfRule type="top10" dxfId="458" priority="5" rank="1"/>
  </conditionalFormatting>
  <conditionalFormatting sqref="C120:C124 C127:C130">
    <cfRule type="top10" dxfId="457" priority="4" rank="1"/>
  </conditionalFormatting>
  <conditionalFormatting sqref="C125:C126">
    <cfRule type="top10" dxfId="456" priority="3" rank="1"/>
  </conditionalFormatting>
  <conditionalFormatting sqref="C135:C139 C142:C145">
    <cfRule type="top10" dxfId="455" priority="2" rank="1"/>
  </conditionalFormatting>
  <conditionalFormatting sqref="C140:C141">
    <cfRule type="top10" dxfId="454" priority="1" rank="1"/>
  </conditionalFormatting>
  <hyperlinks>
    <hyperlink ref="A1" location="'Spis treści'!A1" display="Spis treści" xr:uid="{00000000-0004-0000-3400-000000000000}"/>
    <hyperlink ref="B1" location="'Spis treści'!A1" display="Spis treści" xr:uid="{00000000-0004-0000-34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400-000000000000}">
          <x14:formula1>
            <xm:f>'C:\Users\fidop\Documents\[NIEPUBLIKOWANE Statystyka Wewnętrzna.xlsm]Zdarzenia'!#REF!</xm:f>
          </x14:formula1>
          <xm:sqref>E17:F17 D2:D18 D30:D32 D44:D46 D58:D60 D72:D74 D88:D89 D101:D104 D116:D119 D131:D134 D146:D1048576</xm:sqref>
        </x14:dataValidation>
        <x14:dataValidation type="list" allowBlank="1" showInputMessage="1" showErrorMessage="1" xr:uid="{00000000-0002-0000-34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400-000002000000}">
          <x14:formula1>
            <xm:f>Zdarzenia!$A$2:$A$7</xm:f>
          </x14:formula1>
          <xm:sqref>D19:D29 D33:D43 D47:D57 D61:D71 D75:D87 D90:D100 D105:D115 D120:D130 D135:D145</xm:sqref>
        </x14:dataValidation>
        <x14:dataValidation type="list" allowBlank="1" showInputMessage="1" showErrorMessage="1" xr:uid="{00000000-0002-0000-3400-000003000000}">
          <x14:formula1>
            <xm:f>Zdarzenia!$A$13:$A$17</xm:f>
          </x14:formula1>
          <xm:sqref>B20 B34 B48 B62 B76 B91 B106 B121 B136</xm:sqref>
        </x14:dataValidation>
      </x14:dataValidation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Arkusz139"/>
  <dimension ref="A1:G17"/>
  <sheetViews>
    <sheetView topLeftCell="B1" zoomScaleNormal="100" zoomScaleSheetLayoutView="160" workbookViewId="0">
      <selection activeCell="G14" sqref="G1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7" ht="39" customHeight="1" x14ac:dyDescent="0.25">
      <c r="A1" s="131" t="s">
        <v>111</v>
      </c>
      <c r="B1" s="170"/>
      <c r="G1" s="175"/>
    </row>
    <row r="2" spans="1:7" ht="21" x14ac:dyDescent="0.35">
      <c r="C2" s="2" t="s">
        <v>281</v>
      </c>
      <c r="D2" s="2"/>
      <c r="F2" s="3"/>
    </row>
    <row r="3" spans="1:7" ht="26.25" x14ac:dyDescent="0.4">
      <c r="A3" s="127" t="s">
        <v>24</v>
      </c>
      <c r="B3" s="124" t="s">
        <v>109</v>
      </c>
      <c r="C3" s="13" t="s">
        <v>34</v>
      </c>
      <c r="D3" s="4"/>
    </row>
    <row r="4" spans="1:7" x14ac:dyDescent="0.25">
      <c r="A4" s="4"/>
      <c r="B4" s="4"/>
      <c r="C4" s="4"/>
      <c r="D4" s="4"/>
    </row>
    <row r="5" spans="1:7" ht="15.75" thickBot="1" x14ac:dyDescent="0.3">
      <c r="A5" s="4" t="s">
        <v>342</v>
      </c>
      <c r="B5" s="4"/>
      <c r="C5" s="4"/>
      <c r="D5" s="4"/>
      <c r="E5" s="4"/>
      <c r="F5" s="4"/>
    </row>
    <row r="6" spans="1:7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7" ht="15.75" thickBot="1" x14ac:dyDescent="0.3">
      <c r="A7" s="4"/>
      <c r="B7" s="4"/>
      <c r="C7" s="320"/>
      <c r="D7" s="30"/>
      <c r="E7" s="321" t="s">
        <v>9</v>
      </c>
      <c r="F7" s="321"/>
    </row>
    <row r="8" spans="1:7" x14ac:dyDescent="0.25">
      <c r="A8" s="4"/>
      <c r="B8" s="4"/>
      <c r="C8" s="31">
        <v>45065</v>
      </c>
      <c r="D8" s="32" t="s">
        <v>6</v>
      </c>
      <c r="E8" s="33"/>
      <c r="F8" s="34"/>
    </row>
    <row r="9" spans="1:7" x14ac:dyDescent="0.25">
      <c r="A9" s="4"/>
      <c r="B9" s="4"/>
      <c r="C9" s="46">
        <v>45076</v>
      </c>
      <c r="D9" s="36"/>
      <c r="E9" s="37">
        <v>7</v>
      </c>
      <c r="F9" s="38"/>
    </row>
    <row r="10" spans="1:7" x14ac:dyDescent="0.25">
      <c r="A10" s="4"/>
      <c r="B10" s="4"/>
      <c r="C10" s="35">
        <v>45100</v>
      </c>
      <c r="D10" s="39"/>
      <c r="E10" s="38"/>
      <c r="F10" s="37">
        <v>17</v>
      </c>
    </row>
    <row r="11" spans="1:7" x14ac:dyDescent="0.25">
      <c r="A11" s="4"/>
      <c r="B11" s="4"/>
      <c r="C11" s="35">
        <v>45110</v>
      </c>
      <c r="D11" s="40"/>
      <c r="E11" s="37">
        <v>6</v>
      </c>
      <c r="F11" s="38"/>
    </row>
    <row r="12" spans="1:7" x14ac:dyDescent="0.25">
      <c r="A12" s="4"/>
      <c r="B12" s="13"/>
      <c r="C12" s="24"/>
      <c r="D12" s="25"/>
      <c r="E12" s="26"/>
      <c r="F12" s="26"/>
    </row>
    <row r="13" spans="1:7" x14ac:dyDescent="0.25">
      <c r="A13" s="4"/>
      <c r="B13" s="4"/>
      <c r="D13" s="6"/>
    </row>
    <row r="14" spans="1:7" x14ac:dyDescent="0.25">
      <c r="A14" s="4"/>
      <c r="B14" s="4"/>
      <c r="C14" s="9" t="s">
        <v>8</v>
      </c>
      <c r="D14" s="9"/>
      <c r="E14" s="9">
        <f>SUM(E8:E13)</f>
        <v>13</v>
      </c>
      <c r="F14" s="9">
        <f>SUM(F8:F13)</f>
        <v>17</v>
      </c>
    </row>
    <row r="15" spans="1:7" x14ac:dyDescent="0.25">
      <c r="C15" s="7"/>
      <c r="D15" s="7"/>
      <c r="E15" s="7"/>
      <c r="F15" s="7"/>
    </row>
    <row r="16" spans="1:7" x14ac:dyDescent="0.25">
      <c r="A16" s="5"/>
      <c r="B16" s="5"/>
      <c r="C16" s="5"/>
      <c r="D16" s="5"/>
      <c r="E16" s="5"/>
      <c r="F16" s="5"/>
    </row>
    <row r="17" spans="1:6" ht="39" customHeight="1" x14ac:dyDescent="0.25">
      <c r="A17" s="4"/>
      <c r="B17" s="4"/>
      <c r="C17" s="4"/>
      <c r="D17" s="4"/>
      <c r="E17" s="4"/>
      <c r="F17" s="4"/>
    </row>
  </sheetData>
  <mergeCells count="2">
    <mergeCell ref="C6:C7"/>
    <mergeCell ref="E7:F7"/>
  </mergeCells>
  <conditionalFormatting sqref="C1:C1048576">
    <cfRule type="top10" dxfId="453" priority="2" rank="1"/>
  </conditionalFormatting>
  <conditionalFormatting sqref="D1">
    <cfRule type="top10" dxfId="452" priority="1" rank="1"/>
  </conditionalFormatting>
  <hyperlinks>
    <hyperlink ref="A1" location="'Spis treści'!A1" display="Spis treści" xr:uid="{00000000-0004-0000-3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500-000000000000}">
          <x14:formula1>
            <xm:f>'C:\Users\fidop\Documents\[NIEPUBLIKOWANE Statystyka Wewnętrzna.xlsm]Zdarzenia'!#REF!</xm:f>
          </x14:formula1>
          <xm:sqref>E15:F15 D2:D1048576</xm:sqref>
        </x14:dataValidation>
        <x14:dataValidation type="list" allowBlank="1" showInputMessage="1" showErrorMessage="1" xr:uid="{00000000-0002-0000-35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Arkusz138"/>
  <dimension ref="A1:G17"/>
  <sheetViews>
    <sheetView topLeftCell="B1" zoomScaleNormal="100" zoomScaleSheetLayoutView="160" workbookViewId="0">
      <selection activeCell="F14" sqref="F1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7" ht="39" customHeight="1" x14ac:dyDescent="0.25">
      <c r="A1" s="131" t="s">
        <v>111</v>
      </c>
      <c r="B1" s="170"/>
      <c r="G1" s="175"/>
    </row>
    <row r="2" spans="1:7" ht="21" x14ac:dyDescent="0.35">
      <c r="C2" s="2" t="s">
        <v>262</v>
      </c>
      <c r="D2" s="2"/>
      <c r="F2" s="3"/>
    </row>
    <row r="3" spans="1:7" ht="26.25" x14ac:dyDescent="0.4">
      <c r="A3" s="127" t="s">
        <v>24</v>
      </c>
      <c r="B3" s="124" t="s">
        <v>109</v>
      </c>
      <c r="C3" s="13" t="s">
        <v>34</v>
      </c>
      <c r="D3" s="4"/>
    </row>
    <row r="4" spans="1:7" x14ac:dyDescent="0.25">
      <c r="A4" s="4"/>
      <c r="B4" s="4"/>
      <c r="C4" s="4"/>
      <c r="D4" s="4"/>
    </row>
    <row r="5" spans="1:7" ht="15.75" thickBot="1" x14ac:dyDescent="0.3">
      <c r="A5" s="4" t="s">
        <v>341</v>
      </c>
      <c r="B5" s="4"/>
      <c r="C5" s="4"/>
      <c r="D5" s="4"/>
      <c r="E5" s="4"/>
      <c r="F5" s="4"/>
    </row>
    <row r="6" spans="1:7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7" ht="15.75" thickBot="1" x14ac:dyDescent="0.3">
      <c r="A7" s="4"/>
      <c r="B7" s="4"/>
      <c r="C7" s="320"/>
      <c r="D7" s="30"/>
      <c r="E7" s="321" t="s">
        <v>9</v>
      </c>
      <c r="F7" s="321"/>
    </row>
    <row r="8" spans="1:7" x14ac:dyDescent="0.25">
      <c r="A8" s="4"/>
      <c r="B8" s="4"/>
      <c r="C8" s="31">
        <v>45065</v>
      </c>
      <c r="D8" s="32" t="s">
        <v>6</v>
      </c>
      <c r="E8" s="33"/>
      <c r="F8" s="34"/>
    </row>
    <row r="9" spans="1:7" x14ac:dyDescent="0.25">
      <c r="A9" s="4"/>
      <c r="B9" s="4"/>
      <c r="C9" s="46">
        <v>45076</v>
      </c>
      <c r="D9" s="36"/>
      <c r="E9" s="37">
        <v>7</v>
      </c>
      <c r="F9" s="38"/>
    </row>
    <row r="10" spans="1:7" x14ac:dyDescent="0.25">
      <c r="A10" s="4"/>
      <c r="B10" s="4"/>
      <c r="C10" s="35">
        <v>45100</v>
      </c>
      <c r="D10" s="39"/>
      <c r="E10" s="38"/>
      <c r="F10" s="37">
        <v>17</v>
      </c>
    </row>
    <row r="11" spans="1:7" x14ac:dyDescent="0.25">
      <c r="A11" s="4"/>
      <c r="B11" s="4"/>
      <c r="C11" s="35">
        <v>45110</v>
      </c>
      <c r="D11" s="40"/>
      <c r="E11" s="37">
        <v>6</v>
      </c>
      <c r="F11" s="38"/>
    </row>
    <row r="12" spans="1:7" x14ac:dyDescent="0.25">
      <c r="A12" s="4"/>
      <c r="B12" s="13"/>
      <c r="C12" s="24"/>
      <c r="D12" s="25"/>
      <c r="E12" s="26"/>
      <c r="F12" s="26"/>
    </row>
    <row r="13" spans="1:7" x14ac:dyDescent="0.25">
      <c r="A13" s="4"/>
      <c r="B13" s="4"/>
      <c r="D13" s="6"/>
    </row>
    <row r="14" spans="1:7" x14ac:dyDescent="0.25">
      <c r="A14" s="4"/>
      <c r="B14" s="4"/>
      <c r="C14" s="9" t="s">
        <v>8</v>
      </c>
      <c r="D14" s="9"/>
      <c r="E14" s="9">
        <f>SUM(E8:E13)</f>
        <v>13</v>
      </c>
      <c r="F14" s="9">
        <f>SUM(F8:F13)</f>
        <v>17</v>
      </c>
    </row>
    <row r="15" spans="1:7" x14ac:dyDescent="0.25">
      <c r="C15" s="7"/>
      <c r="D15" s="7"/>
      <c r="E15" s="7"/>
      <c r="F15" s="7"/>
    </row>
    <row r="16" spans="1:7" x14ac:dyDescent="0.25">
      <c r="A16" s="5"/>
      <c r="B16" s="5"/>
      <c r="C16" s="5"/>
      <c r="D16" s="5"/>
      <c r="E16" s="5"/>
      <c r="F16" s="5"/>
    </row>
    <row r="17" spans="1:6" ht="39" customHeight="1" x14ac:dyDescent="0.25">
      <c r="A17" s="4"/>
      <c r="B17" s="4"/>
      <c r="C17" s="4"/>
      <c r="D17" s="4"/>
      <c r="E17" s="4"/>
      <c r="F17" s="4"/>
    </row>
  </sheetData>
  <mergeCells count="2">
    <mergeCell ref="C6:C7"/>
    <mergeCell ref="E7:F7"/>
  </mergeCells>
  <conditionalFormatting sqref="C1:C1048576">
    <cfRule type="top10" dxfId="451" priority="2" rank="1"/>
  </conditionalFormatting>
  <conditionalFormatting sqref="D1">
    <cfRule type="top10" dxfId="450" priority="1" rank="1"/>
  </conditionalFormatting>
  <hyperlinks>
    <hyperlink ref="A1" location="'Spis treści'!A1" display="Spis treści" xr:uid="{00000000-0004-0000-3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6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600-000001000000}">
          <x14:formula1>
            <xm:f>'C:\Users\fidop\Documents\[NIEPUBLIKOWANE Statystyka Wewnętrzna.xlsm]Zdarzenia'!#REF!</xm:f>
          </x14:formula1>
          <xm:sqref>E15:F15 D2:D1048576</xm:sqref>
        </x14:dataValidation>
      </x14:dataValidation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Arkusz136"/>
  <dimension ref="A1:I65"/>
  <sheetViews>
    <sheetView topLeftCell="B1" zoomScaleNormal="100" zoomScaleSheetLayoutView="160" workbookViewId="0">
      <selection activeCell="G21" sqref="G2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21" x14ac:dyDescent="0.35">
      <c r="C1" s="2" t="s">
        <v>370</v>
      </c>
      <c r="D1" s="2"/>
      <c r="F1" s="3"/>
    </row>
    <row r="2" spans="1:9" ht="26.25" x14ac:dyDescent="0.4">
      <c r="A2" s="127" t="s">
        <v>24</v>
      </c>
      <c r="B2" s="124" t="s">
        <v>109</v>
      </c>
      <c r="C2" s="13" t="s">
        <v>73</v>
      </c>
      <c r="D2" s="4"/>
    </row>
    <row r="3" spans="1:9" x14ac:dyDescent="0.25">
      <c r="A3" s="4"/>
      <c r="B3" s="4"/>
      <c r="C3" s="4"/>
      <c r="D3" s="4"/>
    </row>
    <row r="4" spans="1:9" ht="15.75" thickBot="1" x14ac:dyDescent="0.3">
      <c r="A4" s="4" t="s">
        <v>338</v>
      </c>
      <c r="B4" s="4"/>
      <c r="C4" s="4"/>
      <c r="D4" s="4"/>
      <c r="E4" s="4"/>
      <c r="F4" s="4"/>
    </row>
    <row r="5" spans="1:9" ht="35.25" customHeight="1" x14ac:dyDescent="0.25">
      <c r="A5" s="4"/>
      <c r="B5" s="128"/>
      <c r="C5" s="319" t="s">
        <v>2</v>
      </c>
      <c r="D5" s="29"/>
      <c r="E5" s="29" t="s">
        <v>3</v>
      </c>
      <c r="F5" s="29" t="s">
        <v>4</v>
      </c>
    </row>
    <row r="6" spans="1:9" ht="15.75" thickBot="1" x14ac:dyDescent="0.3">
      <c r="A6" s="4"/>
      <c r="B6" s="4"/>
      <c r="C6" s="320"/>
      <c r="D6" s="30"/>
      <c r="E6" s="321" t="s">
        <v>9</v>
      </c>
      <c r="F6" s="321"/>
    </row>
    <row r="7" spans="1:9" x14ac:dyDescent="0.25">
      <c r="A7" s="4"/>
      <c r="B7" s="4"/>
      <c r="C7" s="31">
        <v>45030</v>
      </c>
      <c r="D7" s="32" t="s">
        <v>6</v>
      </c>
      <c r="E7" s="33"/>
      <c r="F7" s="34"/>
    </row>
    <row r="8" spans="1:9" x14ac:dyDescent="0.25">
      <c r="A8" s="4"/>
      <c r="B8" s="4"/>
      <c r="C8" s="46">
        <v>45044</v>
      </c>
      <c r="D8" s="36"/>
      <c r="E8" s="37">
        <v>10</v>
      </c>
      <c r="F8" s="38"/>
    </row>
    <row r="9" spans="1:9" x14ac:dyDescent="0.25">
      <c r="A9" s="4"/>
      <c r="B9" s="4"/>
      <c r="C9" s="35">
        <v>45051</v>
      </c>
      <c r="D9" s="39"/>
      <c r="E9" s="38"/>
      <c r="F9" s="37">
        <v>3</v>
      </c>
    </row>
    <row r="10" spans="1:9" x14ac:dyDescent="0.25">
      <c r="A10" s="4"/>
      <c r="B10" s="4"/>
      <c r="C10" s="35">
        <v>45061</v>
      </c>
      <c r="D10" s="40"/>
      <c r="E10" s="37">
        <v>6</v>
      </c>
      <c r="F10" s="38"/>
    </row>
    <row r="11" spans="1:9" x14ac:dyDescent="0.25">
      <c r="A11" s="129"/>
      <c r="B11" s="4"/>
      <c r="C11" s="35">
        <v>45063</v>
      </c>
      <c r="D11" s="40"/>
      <c r="E11" s="38"/>
      <c r="F11" s="37">
        <v>2</v>
      </c>
    </row>
    <row r="12" spans="1:9" x14ac:dyDescent="0.25">
      <c r="A12" s="4"/>
      <c r="B12" s="4"/>
      <c r="C12" s="35">
        <v>45065</v>
      </c>
      <c r="D12" s="40"/>
      <c r="E12" s="37">
        <v>2</v>
      </c>
      <c r="F12" s="38"/>
    </row>
    <row r="13" spans="1:9" x14ac:dyDescent="0.25">
      <c r="A13" s="129"/>
      <c r="B13" s="4"/>
      <c r="C13" s="41">
        <v>45068</v>
      </c>
      <c r="D13" s="40"/>
      <c r="E13" s="38"/>
      <c r="F13" s="38">
        <v>1</v>
      </c>
      <c r="I13" s="130"/>
    </row>
    <row r="14" spans="1:9" x14ac:dyDescent="0.25">
      <c r="A14" s="129"/>
      <c r="B14" s="4"/>
      <c r="C14" s="41">
        <v>45070</v>
      </c>
      <c r="D14" s="40"/>
      <c r="E14" s="38">
        <v>2</v>
      </c>
      <c r="F14" s="38"/>
    </row>
    <row r="15" spans="1:9" x14ac:dyDescent="0.25">
      <c r="A15" s="129"/>
      <c r="B15" s="4"/>
      <c r="C15" s="41">
        <v>45070</v>
      </c>
      <c r="D15" s="40"/>
      <c r="E15" s="38"/>
      <c r="F15" s="38">
        <v>0</v>
      </c>
    </row>
    <row r="16" spans="1:9" x14ac:dyDescent="0.25">
      <c r="A16" s="129"/>
      <c r="B16" s="4"/>
      <c r="C16" s="41">
        <v>45079</v>
      </c>
      <c r="D16" s="40"/>
      <c r="E16" s="38"/>
      <c r="F16" s="38">
        <v>7</v>
      </c>
    </row>
    <row r="17" spans="1:6" x14ac:dyDescent="0.25">
      <c r="A17" s="129"/>
      <c r="B17" s="4"/>
      <c r="C17" s="41">
        <v>45086</v>
      </c>
      <c r="D17" s="40"/>
      <c r="E17" s="38">
        <v>4</v>
      </c>
      <c r="F17" s="38"/>
    </row>
    <row r="18" spans="1:6" x14ac:dyDescent="0.25">
      <c r="A18" s="129"/>
      <c r="B18" s="4"/>
      <c r="C18" s="41">
        <v>45091</v>
      </c>
      <c r="D18" s="40"/>
      <c r="E18" s="38"/>
      <c r="F18" s="38">
        <v>3</v>
      </c>
    </row>
    <row r="19" spans="1:6" x14ac:dyDescent="0.25">
      <c r="A19" s="129"/>
      <c r="B19" s="4"/>
      <c r="C19" s="41">
        <v>45096</v>
      </c>
      <c r="D19" s="40" t="s">
        <v>20</v>
      </c>
      <c r="E19" s="38">
        <v>3</v>
      </c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4"/>
      <c r="B21" s="13"/>
      <c r="C21" s="24"/>
      <c r="D21" s="25"/>
      <c r="E21" s="26"/>
      <c r="F21" s="26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9">
        <f>SUM(E7:E22)</f>
        <v>27</v>
      </c>
      <c r="F23" s="9">
        <f>SUM(F7:F22)</f>
        <v>16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1" x14ac:dyDescent="0.35">
      <c r="C27" s="2" t="s">
        <v>369</v>
      </c>
      <c r="D27" s="2"/>
      <c r="F27" s="3"/>
    </row>
    <row r="28" spans="1:6" ht="26.25" x14ac:dyDescent="0.4">
      <c r="A28" s="127" t="s">
        <v>22</v>
      </c>
      <c r="B28" s="124" t="s">
        <v>109</v>
      </c>
      <c r="C28" s="13" t="s">
        <v>22</v>
      </c>
      <c r="D28" s="4"/>
    </row>
    <row r="29" spans="1:6" x14ac:dyDescent="0.25">
      <c r="A29" s="4"/>
      <c r="B29" s="4"/>
      <c r="C29" s="4"/>
      <c r="D29" s="4"/>
    </row>
    <row r="30" spans="1:6" ht="15.75" thickBot="1" x14ac:dyDescent="0.3">
      <c r="A30" s="4"/>
      <c r="B30" s="4"/>
      <c r="C30" s="4"/>
      <c r="D30" s="4"/>
      <c r="E30" s="4"/>
      <c r="F30" s="4"/>
    </row>
    <row r="31" spans="1:6" ht="30" x14ac:dyDescent="0.25">
      <c r="A31" s="4"/>
      <c r="B31" s="128"/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A32" s="4"/>
      <c r="B32" s="4"/>
      <c r="C32" s="320"/>
      <c r="D32" s="30"/>
      <c r="E32" s="321" t="s">
        <v>9</v>
      </c>
      <c r="F32" s="321"/>
    </row>
    <row r="33" spans="1:6" x14ac:dyDescent="0.25">
      <c r="A33" s="4"/>
      <c r="B33" s="4"/>
      <c r="C33" s="31">
        <v>45205</v>
      </c>
      <c r="D33" s="32" t="s">
        <v>6</v>
      </c>
      <c r="E33" s="33"/>
      <c r="F33" s="34"/>
    </row>
    <row r="34" spans="1:6" x14ac:dyDescent="0.25">
      <c r="A34" s="4"/>
      <c r="B34" s="4"/>
      <c r="C34" s="46">
        <v>45210</v>
      </c>
      <c r="D34" s="36"/>
      <c r="E34" s="37">
        <v>3</v>
      </c>
      <c r="F34" s="38"/>
    </row>
    <row r="35" spans="1:6" x14ac:dyDescent="0.25">
      <c r="A35" s="4"/>
      <c r="B35" s="4"/>
      <c r="C35" s="35">
        <v>45215</v>
      </c>
      <c r="D35" s="39"/>
      <c r="E35" s="38"/>
      <c r="F35" s="37">
        <v>3</v>
      </c>
    </row>
    <row r="36" spans="1:6" x14ac:dyDescent="0.25">
      <c r="A36" s="4"/>
      <c r="B36" s="13"/>
      <c r="C36" s="41">
        <v>45219</v>
      </c>
      <c r="D36" s="40" t="s">
        <v>20</v>
      </c>
      <c r="E36" s="38">
        <v>4</v>
      </c>
      <c r="F36" s="38"/>
    </row>
    <row r="37" spans="1:6" x14ac:dyDescent="0.25">
      <c r="A37" s="4"/>
      <c r="B37" s="13"/>
      <c r="C37" s="24"/>
      <c r="D37" s="25"/>
      <c r="E37" s="26"/>
      <c r="F37" s="26"/>
    </row>
    <row r="38" spans="1:6" x14ac:dyDescent="0.25">
      <c r="A38" s="4"/>
      <c r="B38" s="4"/>
      <c r="D38" s="6"/>
    </row>
    <row r="39" spans="1:6" x14ac:dyDescent="0.25">
      <c r="A39" s="4"/>
      <c r="B39" s="4"/>
      <c r="C39" s="9" t="s">
        <v>8</v>
      </c>
      <c r="D39" s="9"/>
      <c r="E39" s="9">
        <f>SUM(E33:E38)</f>
        <v>7</v>
      </c>
      <c r="F39" s="9">
        <f>SUM(F33:F38)</f>
        <v>3</v>
      </c>
    </row>
    <row r="41" spans="1:6" ht="21" x14ac:dyDescent="0.35">
      <c r="C41" s="2" t="s">
        <v>369</v>
      </c>
      <c r="D41" s="2"/>
      <c r="F41" s="3"/>
    </row>
    <row r="42" spans="1:6" ht="26.25" x14ac:dyDescent="0.4">
      <c r="A42" s="127" t="s">
        <v>27</v>
      </c>
      <c r="B42" s="124" t="s">
        <v>109</v>
      </c>
      <c r="C42" s="13" t="s">
        <v>27</v>
      </c>
      <c r="D42" s="4"/>
    </row>
    <row r="43" spans="1:6" x14ac:dyDescent="0.25">
      <c r="A43" s="4"/>
      <c r="B43" s="4"/>
      <c r="C43" s="4"/>
      <c r="D43" s="4"/>
    </row>
    <row r="44" spans="1:6" ht="15.75" thickBot="1" x14ac:dyDescent="0.3">
      <c r="A44" s="4"/>
      <c r="B44" s="4"/>
      <c r="C44" s="4"/>
      <c r="D44" s="4"/>
      <c r="E44" s="4"/>
      <c r="F44" s="4"/>
    </row>
    <row r="45" spans="1:6" ht="30" x14ac:dyDescent="0.25">
      <c r="A45" s="4"/>
      <c r="B45" s="128"/>
      <c r="C45" s="319" t="s">
        <v>2</v>
      </c>
      <c r="D45" s="29"/>
      <c r="E45" s="29" t="s">
        <v>3</v>
      </c>
      <c r="F45" s="29" t="s">
        <v>4</v>
      </c>
    </row>
    <row r="46" spans="1:6" ht="15.75" thickBot="1" x14ac:dyDescent="0.3">
      <c r="A46" s="4"/>
      <c r="B46" s="4"/>
      <c r="C46" s="320"/>
      <c r="D46" s="30"/>
      <c r="E46" s="321" t="s">
        <v>9</v>
      </c>
      <c r="F46" s="321"/>
    </row>
    <row r="47" spans="1:6" x14ac:dyDescent="0.25">
      <c r="A47" s="4"/>
      <c r="B47" s="4"/>
      <c r="C47" s="31">
        <v>45261</v>
      </c>
      <c r="D47" s="32" t="s">
        <v>6</v>
      </c>
      <c r="E47" s="33"/>
      <c r="F47" s="34"/>
    </row>
    <row r="48" spans="1:6" x14ac:dyDescent="0.25">
      <c r="A48" s="4"/>
      <c r="B48" s="4"/>
      <c r="C48" s="46">
        <v>45265</v>
      </c>
      <c r="D48" s="36"/>
      <c r="E48" s="37">
        <v>2</v>
      </c>
      <c r="F48" s="38"/>
    </row>
    <row r="49" spans="1:6" x14ac:dyDescent="0.25">
      <c r="A49" s="4"/>
      <c r="B49" s="4"/>
      <c r="C49" s="35">
        <v>45266</v>
      </c>
      <c r="D49" s="39"/>
      <c r="E49" s="38"/>
      <c r="F49" s="37">
        <v>1</v>
      </c>
    </row>
    <row r="50" spans="1:6" x14ac:dyDescent="0.25">
      <c r="A50" s="4"/>
      <c r="B50" s="13"/>
      <c r="C50" s="41">
        <v>45267</v>
      </c>
      <c r="D50" s="40" t="s">
        <v>20</v>
      </c>
      <c r="E50" s="38">
        <v>1</v>
      </c>
      <c r="F50" s="38"/>
    </row>
    <row r="51" spans="1:6" x14ac:dyDescent="0.25">
      <c r="A51" s="4"/>
      <c r="B51" s="13"/>
      <c r="C51" s="24"/>
      <c r="D51" s="25"/>
      <c r="E51" s="26"/>
      <c r="F51" s="26"/>
    </row>
    <row r="52" spans="1:6" x14ac:dyDescent="0.25">
      <c r="A52" s="4"/>
      <c r="B52" s="4"/>
      <c r="D52" s="6"/>
    </row>
    <row r="53" spans="1:6" x14ac:dyDescent="0.25">
      <c r="A53" s="4"/>
      <c r="B53" s="4"/>
      <c r="C53" s="9" t="s">
        <v>8</v>
      </c>
      <c r="D53" s="9"/>
      <c r="E53" s="9">
        <f>SUM(E47:E52)</f>
        <v>3</v>
      </c>
      <c r="F53" s="9">
        <f>SUM(F47:F52)</f>
        <v>1</v>
      </c>
    </row>
    <row r="55" spans="1:6" ht="21" x14ac:dyDescent="0.35">
      <c r="C55" s="2" t="s">
        <v>369</v>
      </c>
      <c r="D55" s="2"/>
      <c r="F55" s="3"/>
    </row>
    <row r="56" spans="1:6" ht="26.25" x14ac:dyDescent="0.4">
      <c r="A56" s="127" t="s">
        <v>28</v>
      </c>
      <c r="B56" s="124" t="s">
        <v>109</v>
      </c>
      <c r="C56" s="13" t="s">
        <v>28</v>
      </c>
      <c r="D56" s="4"/>
    </row>
    <row r="57" spans="1:6" x14ac:dyDescent="0.25">
      <c r="A57" s="4"/>
      <c r="B57" s="4"/>
      <c r="C57" s="4"/>
      <c r="D57" s="4"/>
    </row>
    <row r="58" spans="1:6" ht="15.75" thickBot="1" x14ac:dyDescent="0.3">
      <c r="A58" s="4"/>
      <c r="B58" s="4"/>
      <c r="C58" s="4"/>
      <c r="D58" s="4"/>
      <c r="E58" s="4"/>
      <c r="F58" s="4"/>
    </row>
    <row r="59" spans="1:6" ht="30" x14ac:dyDescent="0.25">
      <c r="A59" s="4"/>
      <c r="B59" s="128"/>
      <c r="C59" s="319" t="s">
        <v>2</v>
      </c>
      <c r="D59" s="29"/>
      <c r="E59" s="29" t="s">
        <v>3</v>
      </c>
      <c r="F59" s="29" t="s">
        <v>4</v>
      </c>
    </row>
    <row r="60" spans="1:6" ht="15.75" thickBot="1" x14ac:dyDescent="0.3">
      <c r="A60" s="4"/>
      <c r="B60" s="4"/>
      <c r="C60" s="320"/>
      <c r="D60" s="30"/>
      <c r="E60" s="321" t="s">
        <v>9</v>
      </c>
      <c r="F60" s="321"/>
    </row>
    <row r="61" spans="1:6" x14ac:dyDescent="0.25">
      <c r="A61" s="4"/>
      <c r="B61" s="4"/>
      <c r="C61" s="31">
        <v>45386</v>
      </c>
      <c r="D61" s="32" t="s">
        <v>6</v>
      </c>
      <c r="E61" s="33"/>
      <c r="F61" s="34"/>
    </row>
    <row r="62" spans="1:6" x14ac:dyDescent="0.25">
      <c r="A62" s="4"/>
      <c r="B62" s="13"/>
      <c r="C62" s="41">
        <v>45387</v>
      </c>
      <c r="D62" s="40" t="s">
        <v>20</v>
      </c>
      <c r="E62" s="38">
        <v>1</v>
      </c>
      <c r="F62" s="38"/>
    </row>
    <row r="63" spans="1:6" x14ac:dyDescent="0.25">
      <c r="A63" s="4"/>
      <c r="B63" s="13"/>
      <c r="C63" s="24"/>
      <c r="D63" s="25"/>
      <c r="E63" s="26"/>
      <c r="F63" s="26"/>
    </row>
    <row r="64" spans="1:6" x14ac:dyDescent="0.25">
      <c r="A64" s="4"/>
      <c r="B64" s="4"/>
      <c r="D64" s="6"/>
    </row>
    <row r="65" spans="1:6" x14ac:dyDescent="0.25">
      <c r="A65" s="4"/>
      <c r="B65" s="4"/>
      <c r="C65" s="9" t="s">
        <v>8</v>
      </c>
      <c r="D65" s="9"/>
      <c r="E65" s="9">
        <f>SUM(E61:E64)</f>
        <v>1</v>
      </c>
      <c r="F65" s="9">
        <f>SUM(F61:F64)</f>
        <v>0</v>
      </c>
    </row>
  </sheetData>
  <mergeCells count="8">
    <mergeCell ref="C59:C60"/>
    <mergeCell ref="E60:F60"/>
    <mergeCell ref="C5:C6"/>
    <mergeCell ref="E6:F6"/>
    <mergeCell ref="C31:C32"/>
    <mergeCell ref="E32:F32"/>
    <mergeCell ref="C45:C46"/>
    <mergeCell ref="E46:F46"/>
  </mergeCells>
  <conditionalFormatting sqref="C66:C1048576 C54 C1:C26">
    <cfRule type="top10" dxfId="449" priority="9" rank="1"/>
  </conditionalFormatting>
  <conditionalFormatting sqref="C40">
    <cfRule type="top10" dxfId="448" priority="7" rank="1"/>
  </conditionalFormatting>
  <conditionalFormatting sqref="C27">
    <cfRule type="top10" dxfId="447" priority="5" rank="1"/>
  </conditionalFormatting>
  <conditionalFormatting sqref="C28:C39">
    <cfRule type="top10" dxfId="446" priority="218" rank="1"/>
  </conditionalFormatting>
  <conditionalFormatting sqref="C41">
    <cfRule type="top10" dxfId="445" priority="3" rank="1"/>
  </conditionalFormatting>
  <conditionalFormatting sqref="C42:C53">
    <cfRule type="top10" dxfId="444" priority="4" rank="1"/>
  </conditionalFormatting>
  <conditionalFormatting sqref="C55">
    <cfRule type="top10" dxfId="443" priority="1" rank="1"/>
  </conditionalFormatting>
  <conditionalFormatting sqref="C56:C65">
    <cfRule type="top10" dxfId="442" priority="231" rank="1"/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ax="19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700-000000000000}">
          <x14:formula1>
            <xm:f>'C:\Users\fidop\Documents\[NIEPUBLIKOWANE Statystyka Wewnętrzna.xlsm]Zdarzenia'!#REF!</xm:f>
          </x14:formula1>
          <xm:sqref>E24:F24 D1:D26 D54 D66:D1048576</xm:sqref>
        </x14:dataValidation>
        <x14:dataValidation type="list" allowBlank="1" showInputMessage="1" showErrorMessage="1" xr:uid="{00000000-0002-0000-3700-000001000000}">
          <x14:formula1>
            <xm:f>'C:\Users\fidop\Documents\[NIEPUBLIKOWANE Statystyka Wewnętrzna.xlsm]Zdarzenia'!#REF!</xm:f>
          </x14:formula1>
          <xm:sqref>B2 B28 B42 B56 D55:D65 D27:D53</xm:sqref>
        </x14:dataValidation>
      </x14:dataValidation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Arkusz135"/>
  <dimension ref="A1:I192"/>
  <sheetViews>
    <sheetView topLeftCell="B7" zoomScaleNormal="100" zoomScaleSheetLayoutView="160" workbookViewId="0">
      <selection activeCell="H27" sqref="H2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239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337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44987</v>
      </c>
      <c r="D8" s="32" t="s">
        <v>6</v>
      </c>
      <c r="E8" s="33"/>
      <c r="F8" s="34"/>
    </row>
    <row r="9" spans="1:9" x14ac:dyDescent="0.25">
      <c r="A9" s="4"/>
      <c r="B9" s="4"/>
      <c r="C9" s="46">
        <v>44998</v>
      </c>
      <c r="D9" s="36"/>
      <c r="E9" s="37">
        <v>7</v>
      </c>
      <c r="F9" s="38"/>
    </row>
    <row r="10" spans="1:9" x14ac:dyDescent="0.25">
      <c r="A10" s="4"/>
      <c r="B10" s="4"/>
      <c r="C10" s="35">
        <v>45083</v>
      </c>
      <c r="D10" s="39"/>
      <c r="E10" s="38"/>
      <c r="F10" s="37">
        <v>58</v>
      </c>
    </row>
    <row r="11" spans="1:9" x14ac:dyDescent="0.25">
      <c r="A11" s="4"/>
      <c r="B11" s="4"/>
      <c r="C11" s="35">
        <v>45091</v>
      </c>
      <c r="D11" s="40" t="s">
        <v>88</v>
      </c>
      <c r="E11" s="37"/>
      <c r="F11" s="38">
        <v>5</v>
      </c>
    </row>
    <row r="12" spans="1:9" x14ac:dyDescent="0.25">
      <c r="A12" s="129"/>
      <c r="B12" s="4"/>
      <c r="C12" s="35">
        <v>45096</v>
      </c>
      <c r="D12" s="40" t="s">
        <v>20</v>
      </c>
      <c r="E12" s="38">
        <v>3</v>
      </c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10</v>
      </c>
      <c r="F27" s="9">
        <f>SUM(F8:F26)</f>
        <v>63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>FDK Rentier FIZ</v>
      </c>
    </row>
    <row r="33" spans="2:6" x14ac:dyDescent="0.25">
      <c r="B33" s="124" t="s">
        <v>109</v>
      </c>
      <c r="C33" s="13" t="s">
        <v>22</v>
      </c>
    </row>
    <row r="34" spans="2:6" ht="15.75" thickBot="1" x14ac:dyDescent="0.3"/>
    <row r="35" spans="2:6" ht="30" x14ac:dyDescent="0.25">
      <c r="C35" s="319" t="s">
        <v>2</v>
      </c>
      <c r="D35" s="29"/>
      <c r="E35" s="29" t="s">
        <v>3</v>
      </c>
      <c r="F35" s="29" t="s">
        <v>4</v>
      </c>
    </row>
    <row r="36" spans="2:6" ht="15.75" thickBot="1" x14ac:dyDescent="0.3">
      <c r="C36" s="320"/>
      <c r="D36" s="30"/>
      <c r="E36" s="321" t="s">
        <v>9</v>
      </c>
      <c r="F36" s="321"/>
    </row>
    <row r="37" spans="2:6" x14ac:dyDescent="0.25">
      <c r="C37" s="31"/>
      <c r="D37" s="32" t="s">
        <v>6</v>
      </c>
      <c r="E37" s="33"/>
      <c r="F37" s="34"/>
    </row>
    <row r="38" spans="2:6" x14ac:dyDescent="0.25">
      <c r="C38" s="35">
        <v>45145</v>
      </c>
      <c r="D38" s="36"/>
      <c r="E38" s="37"/>
      <c r="F38" s="38"/>
    </row>
    <row r="39" spans="2:6" x14ac:dyDescent="0.25">
      <c r="C39" s="41">
        <v>45146</v>
      </c>
      <c r="D39" s="40" t="s">
        <v>20</v>
      </c>
      <c r="E39" s="38">
        <v>1</v>
      </c>
      <c r="F39" s="37"/>
    </row>
    <row r="40" spans="2:6" x14ac:dyDescent="0.25">
      <c r="C40" s="24"/>
      <c r="D40" s="25"/>
      <c r="E40" s="26"/>
      <c r="F40" s="26"/>
    </row>
    <row r="41" spans="2:6" x14ac:dyDescent="0.25">
      <c r="C41" s="9" t="s">
        <v>8</v>
      </c>
      <c r="D41" s="9"/>
      <c r="E41" s="62">
        <f>SUM(E37:E40)</f>
        <v>1</v>
      </c>
      <c r="F41" s="62">
        <f>SUM(F37:F40)</f>
        <v>0</v>
      </c>
    </row>
    <row r="50" spans="1:6" ht="26.25" x14ac:dyDescent="0.4">
      <c r="A50" s="127" t="s">
        <v>23</v>
      </c>
      <c r="C50" s="2" t="str">
        <f>$C$2</f>
        <v>FDK Rentier FIZ</v>
      </c>
    </row>
    <row r="51" spans="1:6" x14ac:dyDescent="0.25">
      <c r="B51" s="124" t="s">
        <v>109</v>
      </c>
      <c r="C51" s="13" t="s">
        <v>27</v>
      </c>
    </row>
    <row r="52" spans="1:6" ht="15.75" thickBot="1" x14ac:dyDescent="0.3"/>
    <row r="53" spans="1:6" ht="30" x14ac:dyDescent="0.25">
      <c r="C53" s="319" t="s">
        <v>2</v>
      </c>
      <c r="D53" s="29"/>
      <c r="E53" s="29" t="s">
        <v>3</v>
      </c>
      <c r="F53" s="29" t="s">
        <v>4</v>
      </c>
    </row>
    <row r="54" spans="1:6" ht="15.75" thickBot="1" x14ac:dyDescent="0.3">
      <c r="C54" s="320"/>
      <c r="D54" s="30"/>
      <c r="E54" s="321" t="s">
        <v>9</v>
      </c>
      <c r="F54" s="321"/>
    </row>
    <row r="55" spans="1:6" x14ac:dyDescent="0.25">
      <c r="C55" s="35">
        <v>45168</v>
      </c>
      <c r="D55" s="36" t="s">
        <v>6</v>
      </c>
      <c r="E55" s="37"/>
      <c r="F55" s="38"/>
    </row>
    <row r="56" spans="1:6" x14ac:dyDescent="0.25">
      <c r="C56" s="41">
        <v>45170</v>
      </c>
      <c r="D56" s="40" t="s">
        <v>20</v>
      </c>
      <c r="E56" s="38">
        <v>2</v>
      </c>
      <c r="F56" s="37"/>
    </row>
    <row r="57" spans="1:6" x14ac:dyDescent="0.25">
      <c r="C57" s="24"/>
      <c r="D57" s="25"/>
      <c r="E57" s="26"/>
      <c r="F57" s="26"/>
    </row>
    <row r="58" spans="1:6" x14ac:dyDescent="0.25">
      <c r="C58" s="9" t="s">
        <v>8</v>
      </c>
      <c r="D58" s="9"/>
      <c r="E58" s="62">
        <f>SUM(E55:E57)</f>
        <v>2</v>
      </c>
      <c r="F58" s="62">
        <f>SUM(F55:F57)</f>
        <v>0</v>
      </c>
    </row>
    <row r="63" spans="1:6" ht="26.25" x14ac:dyDescent="0.4">
      <c r="A63" s="127" t="s">
        <v>23</v>
      </c>
      <c r="C63" s="2" t="str">
        <f>$C$2</f>
        <v>FDK Rentier FIZ</v>
      </c>
    </row>
    <row r="64" spans="1:6" x14ac:dyDescent="0.25">
      <c r="B64" s="124" t="s">
        <v>109</v>
      </c>
      <c r="C64" s="13" t="s">
        <v>28</v>
      </c>
    </row>
    <row r="65" spans="1:6" ht="15.75" thickBot="1" x14ac:dyDescent="0.3"/>
    <row r="66" spans="1:6" ht="30" x14ac:dyDescent="0.25">
      <c r="C66" s="319" t="s">
        <v>2</v>
      </c>
      <c r="D66" s="29"/>
      <c r="E66" s="29" t="s">
        <v>3</v>
      </c>
      <c r="F66" s="29" t="s">
        <v>4</v>
      </c>
    </row>
    <row r="67" spans="1:6" ht="15.75" thickBot="1" x14ac:dyDescent="0.3">
      <c r="C67" s="320"/>
      <c r="D67" s="30"/>
      <c r="E67" s="321" t="s">
        <v>9</v>
      </c>
      <c r="F67" s="321"/>
    </row>
    <row r="68" spans="1:6" x14ac:dyDescent="0.25">
      <c r="C68" s="31">
        <v>45188</v>
      </c>
      <c r="D68" s="32" t="s">
        <v>6</v>
      </c>
      <c r="E68" s="33"/>
      <c r="F68" s="34"/>
    </row>
    <row r="69" spans="1:6" x14ac:dyDescent="0.25">
      <c r="C69" s="35">
        <v>45190</v>
      </c>
      <c r="D69" s="36" t="s">
        <v>20</v>
      </c>
      <c r="E69" s="37">
        <v>2</v>
      </c>
      <c r="F69" s="38"/>
    </row>
    <row r="70" spans="1:6" x14ac:dyDescent="0.25">
      <c r="C70" s="41"/>
      <c r="D70" s="40"/>
      <c r="E70" s="38"/>
      <c r="F70" s="37"/>
    </row>
    <row r="71" spans="1:6" x14ac:dyDescent="0.25">
      <c r="C71" s="24"/>
      <c r="D71" s="25"/>
      <c r="E71" s="26"/>
      <c r="F71" s="26"/>
    </row>
    <row r="72" spans="1:6" x14ac:dyDescent="0.25">
      <c r="C72" s="9" t="s">
        <v>8</v>
      </c>
      <c r="D72" s="9"/>
      <c r="E72" s="62">
        <f>SUM(E68:E71)</f>
        <v>2</v>
      </c>
      <c r="F72" s="62">
        <f>SUM(F68:F71)</f>
        <v>0</v>
      </c>
    </row>
    <row r="77" spans="1:6" ht="26.25" x14ac:dyDescent="0.4">
      <c r="A77" s="127" t="s">
        <v>23</v>
      </c>
      <c r="C77" s="2" t="str">
        <f>$C$2</f>
        <v>FDK Rentier FIZ</v>
      </c>
    </row>
    <row r="78" spans="1:6" x14ac:dyDescent="0.25">
      <c r="B78" s="124" t="s">
        <v>109</v>
      </c>
      <c r="C78" s="13" t="s">
        <v>29</v>
      </c>
    </row>
    <row r="79" spans="1:6" ht="15.75" thickBot="1" x14ac:dyDescent="0.3"/>
    <row r="80" spans="1:6" ht="30" x14ac:dyDescent="0.25">
      <c r="C80" s="319" t="s">
        <v>2</v>
      </c>
      <c r="D80" s="29"/>
      <c r="E80" s="29" t="s">
        <v>3</v>
      </c>
      <c r="F80" s="29" t="s">
        <v>4</v>
      </c>
    </row>
    <row r="81" spans="1:6" ht="15.75" thickBot="1" x14ac:dyDescent="0.3">
      <c r="C81" s="320"/>
      <c r="D81" s="30"/>
      <c r="E81" s="321" t="s">
        <v>9</v>
      </c>
      <c r="F81" s="321"/>
    </row>
    <row r="82" spans="1:6" x14ac:dyDescent="0.25">
      <c r="C82" s="31">
        <v>45194</v>
      </c>
      <c r="D82" s="32" t="s">
        <v>6</v>
      </c>
      <c r="E82" s="33"/>
      <c r="F82" s="34"/>
    </row>
    <row r="83" spans="1:6" x14ac:dyDescent="0.25">
      <c r="C83" s="35">
        <v>45198</v>
      </c>
      <c r="D83" s="36" t="s">
        <v>20</v>
      </c>
      <c r="E83" s="37">
        <v>4</v>
      </c>
      <c r="F83" s="38"/>
    </row>
    <row r="84" spans="1:6" x14ac:dyDescent="0.25">
      <c r="C84" s="41"/>
      <c r="D84" s="40"/>
      <c r="E84" s="38"/>
      <c r="F84" s="37"/>
    </row>
    <row r="85" spans="1:6" x14ac:dyDescent="0.25">
      <c r="C85" s="24"/>
      <c r="D85" s="25"/>
      <c r="E85" s="26"/>
      <c r="F85" s="26"/>
    </row>
    <row r="86" spans="1:6" x14ac:dyDescent="0.25">
      <c r="C86" s="9" t="s">
        <v>8</v>
      </c>
      <c r="D86" s="9"/>
      <c r="E86" s="62">
        <f>SUM(E82:E85)</f>
        <v>4</v>
      </c>
      <c r="F86" s="62">
        <f>SUM(F82:F85)</f>
        <v>0</v>
      </c>
    </row>
    <row r="91" spans="1:6" ht="26.25" x14ac:dyDescent="0.4">
      <c r="A91" s="127" t="s">
        <v>23</v>
      </c>
      <c r="C91" s="2" t="str">
        <f>$C$2</f>
        <v>FDK Rentier FIZ</v>
      </c>
    </row>
    <row r="92" spans="1:6" x14ac:dyDescent="0.25">
      <c r="B92" s="124" t="s">
        <v>109</v>
      </c>
      <c r="C92" s="13" t="s">
        <v>123</v>
      </c>
    </row>
    <row r="93" spans="1:6" ht="15.75" thickBot="1" x14ac:dyDescent="0.3"/>
    <row r="94" spans="1:6" ht="30" x14ac:dyDescent="0.25">
      <c r="C94" s="319" t="s">
        <v>2</v>
      </c>
      <c r="D94" s="29"/>
      <c r="E94" s="29" t="s">
        <v>3</v>
      </c>
      <c r="F94" s="29" t="s">
        <v>4</v>
      </c>
    </row>
    <row r="95" spans="1:6" ht="15.75" thickBot="1" x14ac:dyDescent="0.3">
      <c r="C95" s="320"/>
      <c r="D95" s="30"/>
      <c r="E95" s="321" t="s">
        <v>9</v>
      </c>
      <c r="F95" s="321"/>
    </row>
    <row r="96" spans="1:6" x14ac:dyDescent="0.25">
      <c r="C96" s="31">
        <v>45198</v>
      </c>
      <c r="D96" s="32" t="s">
        <v>6</v>
      </c>
      <c r="E96" s="33"/>
      <c r="F96" s="34"/>
    </row>
    <row r="97" spans="1:6" x14ac:dyDescent="0.25">
      <c r="C97" s="35">
        <v>45203</v>
      </c>
      <c r="D97" s="36" t="s">
        <v>20</v>
      </c>
      <c r="E97" s="37">
        <v>3</v>
      </c>
      <c r="F97" s="38"/>
    </row>
    <row r="98" spans="1:6" x14ac:dyDescent="0.25">
      <c r="C98" s="41"/>
      <c r="D98" s="40"/>
      <c r="E98" s="38"/>
      <c r="F98" s="37"/>
    </row>
    <row r="99" spans="1:6" x14ac:dyDescent="0.25">
      <c r="C99" s="24"/>
      <c r="D99" s="25"/>
      <c r="E99" s="26"/>
      <c r="F99" s="26"/>
    </row>
    <row r="100" spans="1:6" x14ac:dyDescent="0.25">
      <c r="C100" s="9" t="s">
        <v>8</v>
      </c>
      <c r="D100" s="9"/>
      <c r="E100" s="62">
        <f>SUM(E96:E99)</f>
        <v>3</v>
      </c>
      <c r="F100" s="62">
        <f>SUM(F96:F99)</f>
        <v>0</v>
      </c>
    </row>
    <row r="105" spans="1:6" ht="26.25" x14ac:dyDescent="0.4">
      <c r="A105" s="127" t="s">
        <v>23</v>
      </c>
      <c r="C105" s="2" t="str">
        <f>$C$2</f>
        <v>FDK Rentier FIZ</v>
      </c>
    </row>
    <row r="106" spans="1:6" x14ac:dyDescent="0.25">
      <c r="B106" s="124" t="s">
        <v>109</v>
      </c>
      <c r="C106" s="13" t="s">
        <v>133</v>
      </c>
    </row>
    <row r="107" spans="1:6" ht="15.75" thickBot="1" x14ac:dyDescent="0.3"/>
    <row r="108" spans="1:6" ht="30" x14ac:dyDescent="0.25">
      <c r="C108" s="319" t="s">
        <v>2</v>
      </c>
      <c r="D108" s="29"/>
      <c r="E108" s="29" t="s">
        <v>3</v>
      </c>
      <c r="F108" s="29" t="s">
        <v>4</v>
      </c>
    </row>
    <row r="109" spans="1:6" ht="15.75" thickBot="1" x14ac:dyDescent="0.3">
      <c r="C109" s="320"/>
      <c r="D109" s="30"/>
      <c r="E109" s="321" t="s">
        <v>9</v>
      </c>
      <c r="F109" s="321"/>
    </row>
    <row r="110" spans="1:6" x14ac:dyDescent="0.25">
      <c r="C110" s="31">
        <v>45218</v>
      </c>
      <c r="D110" s="32" t="s">
        <v>6</v>
      </c>
      <c r="E110" s="33"/>
      <c r="F110" s="34"/>
    </row>
    <row r="111" spans="1:6" x14ac:dyDescent="0.25">
      <c r="C111" s="35">
        <v>45219</v>
      </c>
      <c r="D111" s="36" t="s">
        <v>20</v>
      </c>
      <c r="E111" s="37">
        <v>1</v>
      </c>
      <c r="F111" s="38"/>
    </row>
    <row r="112" spans="1:6" x14ac:dyDescent="0.25">
      <c r="C112" s="41"/>
      <c r="D112" s="40"/>
      <c r="E112" s="38"/>
      <c r="F112" s="37"/>
    </row>
    <row r="113" spans="1:6" x14ac:dyDescent="0.25">
      <c r="C113" s="24"/>
      <c r="D113" s="25"/>
      <c r="E113" s="26"/>
      <c r="F113" s="26"/>
    </row>
    <row r="114" spans="1:6" x14ac:dyDescent="0.25">
      <c r="C114" s="9" t="s">
        <v>8</v>
      </c>
      <c r="D114" s="9"/>
      <c r="E114" s="62">
        <f>SUM(E110:E113)</f>
        <v>1</v>
      </c>
      <c r="F114" s="62">
        <f>SUM(F110:F113)</f>
        <v>0</v>
      </c>
    </row>
    <row r="119" spans="1:6" ht="26.25" x14ac:dyDescent="0.4">
      <c r="A119" s="127" t="s">
        <v>23</v>
      </c>
      <c r="C119" s="2" t="str">
        <f>$C$2</f>
        <v>FDK Rentier FIZ</v>
      </c>
    </row>
    <row r="120" spans="1:6" x14ac:dyDescent="0.25">
      <c r="B120" s="124" t="s">
        <v>109</v>
      </c>
      <c r="C120" s="13" t="s">
        <v>186</v>
      </c>
    </row>
    <row r="121" spans="1:6" ht="15.75" thickBot="1" x14ac:dyDescent="0.3"/>
    <row r="122" spans="1:6" ht="30" x14ac:dyDescent="0.25">
      <c r="C122" s="319" t="s">
        <v>2</v>
      </c>
      <c r="D122" s="29"/>
      <c r="E122" s="29" t="s">
        <v>3</v>
      </c>
      <c r="F122" s="29" t="s">
        <v>4</v>
      </c>
    </row>
    <row r="123" spans="1:6" ht="15.75" thickBot="1" x14ac:dyDescent="0.3">
      <c r="C123" s="320"/>
      <c r="D123" s="30"/>
      <c r="E123" s="321" t="s">
        <v>9</v>
      </c>
      <c r="F123" s="321"/>
    </row>
    <row r="124" spans="1:6" x14ac:dyDescent="0.25">
      <c r="C124" s="31">
        <v>45224</v>
      </c>
      <c r="D124" s="32" t="s">
        <v>6</v>
      </c>
      <c r="E124" s="33"/>
      <c r="F124" s="34"/>
    </row>
    <row r="125" spans="1:6" x14ac:dyDescent="0.25">
      <c r="C125" s="35">
        <v>45226</v>
      </c>
      <c r="D125" s="36" t="s">
        <v>20</v>
      </c>
      <c r="E125" s="37">
        <v>2</v>
      </c>
      <c r="F125" s="38"/>
    </row>
    <row r="126" spans="1:6" x14ac:dyDescent="0.25">
      <c r="C126" s="41"/>
      <c r="D126" s="40"/>
      <c r="E126" s="38"/>
      <c r="F126" s="37"/>
    </row>
    <row r="127" spans="1:6" x14ac:dyDescent="0.25">
      <c r="C127" s="24"/>
      <c r="D127" s="25"/>
      <c r="E127" s="26"/>
      <c r="F127" s="26"/>
    </row>
    <row r="128" spans="1:6" x14ac:dyDescent="0.25">
      <c r="C128" s="9" t="s">
        <v>8</v>
      </c>
      <c r="D128" s="9"/>
      <c r="E128" s="62">
        <f>SUM(E124:E127)</f>
        <v>2</v>
      </c>
      <c r="F128" s="62">
        <f>SUM(F124:F127)</f>
        <v>0</v>
      </c>
    </row>
    <row r="133" spans="1:6" ht="26.25" x14ac:dyDescent="0.4">
      <c r="A133" s="127" t="s">
        <v>23</v>
      </c>
      <c r="C133" s="2" t="str">
        <f>$C$2</f>
        <v>FDK Rentier FIZ</v>
      </c>
    </row>
    <row r="134" spans="1:6" x14ac:dyDescent="0.25">
      <c r="B134" s="124" t="s">
        <v>109</v>
      </c>
      <c r="C134" s="13" t="s">
        <v>187</v>
      </c>
    </row>
    <row r="135" spans="1:6" ht="15.75" thickBot="1" x14ac:dyDescent="0.3"/>
    <row r="136" spans="1:6" ht="30" x14ac:dyDescent="0.25">
      <c r="C136" s="319" t="s">
        <v>2</v>
      </c>
      <c r="D136" s="29"/>
      <c r="E136" s="29" t="s">
        <v>3</v>
      </c>
      <c r="F136" s="29" t="s">
        <v>4</v>
      </c>
    </row>
    <row r="137" spans="1:6" ht="15.75" thickBot="1" x14ac:dyDescent="0.3">
      <c r="C137" s="320"/>
      <c r="D137" s="30"/>
      <c r="E137" s="321" t="s">
        <v>9</v>
      </c>
      <c r="F137" s="321"/>
    </row>
    <row r="138" spans="1:6" x14ac:dyDescent="0.25">
      <c r="C138" s="31">
        <v>45237</v>
      </c>
      <c r="D138" s="32" t="s">
        <v>6</v>
      </c>
      <c r="E138" s="33"/>
      <c r="F138" s="34"/>
    </row>
    <row r="139" spans="1:6" x14ac:dyDescent="0.25">
      <c r="C139" s="35">
        <v>45239</v>
      </c>
      <c r="D139" s="36" t="s">
        <v>20</v>
      </c>
      <c r="E139" s="37">
        <v>2</v>
      </c>
      <c r="F139" s="38"/>
    </row>
    <row r="140" spans="1:6" x14ac:dyDescent="0.25">
      <c r="C140" s="41"/>
      <c r="D140" s="40"/>
      <c r="E140" s="38"/>
      <c r="F140" s="37"/>
    </row>
    <row r="141" spans="1:6" x14ac:dyDescent="0.25">
      <c r="C141" s="24"/>
      <c r="D141" s="25"/>
      <c r="E141" s="26"/>
      <c r="F141" s="26"/>
    </row>
    <row r="142" spans="1:6" x14ac:dyDescent="0.25">
      <c r="C142" s="9" t="s">
        <v>8</v>
      </c>
      <c r="D142" s="9"/>
      <c r="E142" s="62">
        <f>SUM(E138:E141)</f>
        <v>2</v>
      </c>
      <c r="F142" s="62">
        <f>SUM(F138:F141)</f>
        <v>0</v>
      </c>
    </row>
    <row r="146" spans="1:6" ht="26.25" x14ac:dyDescent="0.4">
      <c r="A146" s="127" t="s">
        <v>23</v>
      </c>
      <c r="C146" s="2" t="str">
        <f>$C$2</f>
        <v>FDK Rentier FIZ</v>
      </c>
    </row>
    <row r="147" spans="1:6" x14ac:dyDescent="0.25">
      <c r="B147" s="124" t="s">
        <v>109</v>
      </c>
      <c r="C147" s="13" t="s">
        <v>225</v>
      </c>
    </row>
    <row r="148" spans="1:6" ht="15.75" thickBot="1" x14ac:dyDescent="0.3"/>
    <row r="149" spans="1:6" ht="30" x14ac:dyDescent="0.25">
      <c r="C149" s="319" t="s">
        <v>2</v>
      </c>
      <c r="D149" s="29"/>
      <c r="E149" s="29" t="s">
        <v>3</v>
      </c>
      <c r="F149" s="29" t="s">
        <v>4</v>
      </c>
    </row>
    <row r="150" spans="1:6" ht="15.75" thickBot="1" x14ac:dyDescent="0.3">
      <c r="C150" s="320"/>
      <c r="D150" s="30"/>
      <c r="E150" s="321" t="s">
        <v>9</v>
      </c>
      <c r="F150" s="321"/>
    </row>
    <row r="151" spans="1:6" x14ac:dyDescent="0.25">
      <c r="C151" s="31">
        <v>45328</v>
      </c>
      <c r="D151" s="32" t="s">
        <v>6</v>
      </c>
      <c r="E151" s="33"/>
      <c r="F151" s="34"/>
    </row>
    <row r="152" spans="1:6" x14ac:dyDescent="0.25">
      <c r="C152" s="35">
        <v>45335</v>
      </c>
      <c r="D152" s="36" t="s">
        <v>20</v>
      </c>
      <c r="E152" s="37">
        <v>5</v>
      </c>
      <c r="F152" s="38"/>
    </row>
    <row r="153" spans="1:6" x14ac:dyDescent="0.25">
      <c r="C153" s="41"/>
      <c r="D153" s="40"/>
      <c r="E153" s="38"/>
      <c r="F153" s="37"/>
    </row>
    <row r="154" spans="1:6" x14ac:dyDescent="0.25">
      <c r="C154" s="24"/>
      <c r="D154" s="25"/>
      <c r="E154" s="26"/>
      <c r="F154" s="26"/>
    </row>
    <row r="155" spans="1:6" x14ac:dyDescent="0.25">
      <c r="C155" s="9" t="s">
        <v>8</v>
      </c>
      <c r="D155" s="9"/>
      <c r="E155" s="62">
        <f>SUM(E151:E154)</f>
        <v>5</v>
      </c>
      <c r="F155" s="62">
        <f>SUM(F151:F154)</f>
        <v>0</v>
      </c>
    </row>
    <row r="159" spans="1:6" ht="26.25" x14ac:dyDescent="0.4">
      <c r="A159" s="127" t="s">
        <v>23</v>
      </c>
      <c r="C159" s="2" t="str">
        <f>$C$2</f>
        <v>FDK Rentier FIZ</v>
      </c>
    </row>
    <row r="160" spans="1:6" x14ac:dyDescent="0.25">
      <c r="B160" s="124" t="s">
        <v>109</v>
      </c>
      <c r="C160" s="13" t="s">
        <v>317</v>
      </c>
    </row>
    <row r="161" spans="1:6" ht="15.75" thickBot="1" x14ac:dyDescent="0.3"/>
    <row r="162" spans="1:6" ht="30" x14ac:dyDescent="0.25">
      <c r="C162" s="319" t="s">
        <v>2</v>
      </c>
      <c r="D162" s="29"/>
      <c r="E162" s="29" t="s">
        <v>3</v>
      </c>
      <c r="F162" s="29" t="s">
        <v>4</v>
      </c>
    </row>
    <row r="163" spans="1:6" ht="15.75" thickBot="1" x14ac:dyDescent="0.3">
      <c r="C163" s="320"/>
      <c r="D163" s="30"/>
      <c r="E163" s="321" t="s">
        <v>9</v>
      </c>
      <c r="F163" s="321"/>
    </row>
    <row r="164" spans="1:6" x14ac:dyDescent="0.25">
      <c r="C164" s="31">
        <v>45379</v>
      </c>
      <c r="D164" s="32" t="s">
        <v>6</v>
      </c>
      <c r="E164" s="33"/>
      <c r="F164" s="34"/>
    </row>
    <row r="165" spans="1:6" x14ac:dyDescent="0.25">
      <c r="C165" s="35">
        <v>45385</v>
      </c>
      <c r="D165" s="36" t="s">
        <v>20</v>
      </c>
      <c r="E165" s="37">
        <v>3</v>
      </c>
      <c r="F165" s="38"/>
    </row>
    <row r="166" spans="1:6" x14ac:dyDescent="0.25">
      <c r="C166" s="41"/>
      <c r="D166" s="40"/>
      <c r="E166" s="38"/>
      <c r="F166" s="37"/>
    </row>
    <row r="167" spans="1:6" x14ac:dyDescent="0.25">
      <c r="C167" s="24"/>
      <c r="D167" s="25"/>
      <c r="E167" s="26"/>
      <c r="F167" s="26"/>
    </row>
    <row r="168" spans="1:6" x14ac:dyDescent="0.25">
      <c r="C168" s="9" t="s">
        <v>8</v>
      </c>
      <c r="D168" s="9"/>
      <c r="E168" s="62">
        <f>SUM(E164:E167)</f>
        <v>3</v>
      </c>
      <c r="F168" s="62">
        <f>SUM(F164:F167)</f>
        <v>0</v>
      </c>
    </row>
    <row r="171" spans="1:6" ht="26.25" x14ac:dyDescent="0.4">
      <c r="A171" s="127" t="s">
        <v>23</v>
      </c>
      <c r="C171" s="2" t="str">
        <f>$C$2</f>
        <v>FDK Rentier FIZ</v>
      </c>
    </row>
    <row r="172" spans="1:6" x14ac:dyDescent="0.25">
      <c r="B172" s="124" t="s">
        <v>109</v>
      </c>
      <c r="C172" s="13" t="s">
        <v>329</v>
      </c>
    </row>
    <row r="173" spans="1:6" ht="15.75" thickBot="1" x14ac:dyDescent="0.3"/>
    <row r="174" spans="1:6" ht="30" x14ac:dyDescent="0.25">
      <c r="C174" s="319" t="s">
        <v>2</v>
      </c>
      <c r="D174" s="29"/>
      <c r="E174" s="29" t="s">
        <v>3</v>
      </c>
      <c r="F174" s="29" t="s">
        <v>4</v>
      </c>
    </row>
    <row r="175" spans="1:6" ht="15.75" thickBot="1" x14ac:dyDescent="0.3">
      <c r="C175" s="320"/>
      <c r="D175" s="30"/>
      <c r="E175" s="321" t="s">
        <v>9</v>
      </c>
      <c r="F175" s="321"/>
    </row>
    <row r="176" spans="1:6" x14ac:dyDescent="0.25">
      <c r="C176" s="31">
        <v>45406</v>
      </c>
      <c r="D176" s="32" t="s">
        <v>6</v>
      </c>
      <c r="E176" s="33"/>
      <c r="F176" s="34"/>
    </row>
    <row r="177" spans="1:6" x14ac:dyDescent="0.25">
      <c r="C177" s="35">
        <v>45407</v>
      </c>
      <c r="D177" s="36" t="s">
        <v>20</v>
      </c>
      <c r="E177" s="37">
        <v>1</v>
      </c>
      <c r="F177" s="38"/>
    </row>
    <row r="178" spans="1:6" x14ac:dyDescent="0.25">
      <c r="C178" s="41"/>
      <c r="D178" s="40"/>
      <c r="E178" s="38"/>
      <c r="F178" s="37"/>
    </row>
    <row r="179" spans="1:6" x14ac:dyDescent="0.25">
      <c r="C179" s="24"/>
      <c r="D179" s="25"/>
      <c r="E179" s="26"/>
      <c r="F179" s="26"/>
    </row>
    <row r="180" spans="1:6" x14ac:dyDescent="0.25">
      <c r="C180" s="9" t="s">
        <v>8</v>
      </c>
      <c r="D180" s="9"/>
      <c r="E180" s="62">
        <f>SUM(E176:E179)</f>
        <v>1</v>
      </c>
      <c r="F180" s="62">
        <f>SUM(F176:F179)</f>
        <v>0</v>
      </c>
    </row>
    <row r="183" spans="1:6" ht="26.25" x14ac:dyDescent="0.4">
      <c r="A183" s="127" t="s">
        <v>23</v>
      </c>
      <c r="C183" s="2" t="str">
        <f>$C$2</f>
        <v>FDK Rentier FIZ</v>
      </c>
    </row>
    <row r="184" spans="1:6" x14ac:dyDescent="0.25">
      <c r="B184" s="124" t="s">
        <v>109</v>
      </c>
      <c r="C184" s="13" t="s">
        <v>333</v>
      </c>
    </row>
    <row r="185" spans="1:6" ht="15.75" thickBot="1" x14ac:dyDescent="0.3"/>
    <row r="186" spans="1:6" ht="30" x14ac:dyDescent="0.25">
      <c r="C186" s="319" t="s">
        <v>2</v>
      </c>
      <c r="D186" s="29"/>
      <c r="E186" s="29" t="s">
        <v>3</v>
      </c>
      <c r="F186" s="29" t="s">
        <v>4</v>
      </c>
    </row>
    <row r="187" spans="1:6" ht="15.75" thickBot="1" x14ac:dyDescent="0.3">
      <c r="C187" s="320"/>
      <c r="D187" s="30"/>
      <c r="E187" s="321" t="s">
        <v>9</v>
      </c>
      <c r="F187" s="321"/>
    </row>
    <row r="188" spans="1:6" x14ac:dyDescent="0.25">
      <c r="C188" s="31">
        <v>45419</v>
      </c>
      <c r="D188" s="32" t="s">
        <v>6</v>
      </c>
      <c r="E188" s="33"/>
      <c r="F188" s="34"/>
    </row>
    <row r="189" spans="1:6" x14ac:dyDescent="0.25">
      <c r="C189" s="35">
        <v>45421</v>
      </c>
      <c r="D189" s="36" t="s">
        <v>20</v>
      </c>
      <c r="E189" s="37">
        <v>2</v>
      </c>
      <c r="F189" s="38"/>
    </row>
    <row r="190" spans="1:6" x14ac:dyDescent="0.25">
      <c r="C190" s="41"/>
      <c r="D190" s="40"/>
      <c r="E190" s="38"/>
      <c r="F190" s="37"/>
    </row>
    <row r="191" spans="1:6" x14ac:dyDescent="0.25">
      <c r="C191" s="24"/>
      <c r="D191" s="25"/>
      <c r="E191" s="26"/>
      <c r="F191" s="26"/>
    </row>
    <row r="192" spans="1:6" x14ac:dyDescent="0.25">
      <c r="C192" s="9" t="s">
        <v>8</v>
      </c>
      <c r="D192" s="9"/>
      <c r="E192" s="62">
        <f>SUM(E188:E191)</f>
        <v>2</v>
      </c>
      <c r="F192" s="62">
        <f>SUM(F188:F191)</f>
        <v>0</v>
      </c>
    </row>
  </sheetData>
  <mergeCells count="26">
    <mergeCell ref="C6:C7"/>
    <mergeCell ref="E7:F7"/>
    <mergeCell ref="C35:C36"/>
    <mergeCell ref="E36:F36"/>
    <mergeCell ref="C80:C81"/>
    <mergeCell ref="E81:F81"/>
    <mergeCell ref="C53:C54"/>
    <mergeCell ref="E54:F54"/>
    <mergeCell ref="C66:C67"/>
    <mergeCell ref="E67:F67"/>
    <mergeCell ref="C186:C187"/>
    <mergeCell ref="E187:F187"/>
    <mergeCell ref="C174:C175"/>
    <mergeCell ref="E175:F175"/>
    <mergeCell ref="C94:C95"/>
    <mergeCell ref="E95:F95"/>
    <mergeCell ref="C136:C137"/>
    <mergeCell ref="E137:F137"/>
    <mergeCell ref="C122:C123"/>
    <mergeCell ref="E123:F123"/>
    <mergeCell ref="C149:C150"/>
    <mergeCell ref="E150:F150"/>
    <mergeCell ref="C162:C163"/>
    <mergeCell ref="E163:F163"/>
    <mergeCell ref="C108:C109"/>
    <mergeCell ref="E109:F109"/>
  </mergeCells>
  <conditionalFormatting sqref="C59:C62 C1:C31 C42:C49 C73:C76 C87:C90 C101:C104 C115:C118 C129:C132 C143:C145 C156:C158 C169:C170 C181:C182 C193:C1048576">
    <cfRule type="top10" dxfId="441" priority="15" rank="1"/>
  </conditionalFormatting>
  <conditionalFormatting sqref="D1">
    <cfRule type="top10" dxfId="440" priority="14" rank="1"/>
  </conditionalFormatting>
  <conditionalFormatting sqref="C32:C41">
    <cfRule type="top10" dxfId="439" priority="13" rank="1"/>
  </conditionalFormatting>
  <conditionalFormatting sqref="C63:C72">
    <cfRule type="top10" dxfId="438" priority="10" rank="1"/>
  </conditionalFormatting>
  <conditionalFormatting sqref="C77:C86">
    <cfRule type="top10" dxfId="437" priority="9" rank="1"/>
  </conditionalFormatting>
  <conditionalFormatting sqref="C50:C58">
    <cfRule type="top10" dxfId="436" priority="218" rank="1"/>
  </conditionalFormatting>
  <conditionalFormatting sqref="C91:C100">
    <cfRule type="top10" dxfId="435" priority="8" rank="1"/>
  </conditionalFormatting>
  <conditionalFormatting sqref="C105:C114">
    <cfRule type="top10" dxfId="434" priority="7" rank="1"/>
  </conditionalFormatting>
  <conditionalFormatting sqref="C119:C128">
    <cfRule type="top10" dxfId="433" priority="6" rank="1"/>
  </conditionalFormatting>
  <conditionalFormatting sqref="C133:C142">
    <cfRule type="top10" dxfId="432" priority="5" rank="1"/>
  </conditionalFormatting>
  <conditionalFormatting sqref="C146:C155">
    <cfRule type="top10" dxfId="431" priority="4" rank="1"/>
  </conditionalFormatting>
  <conditionalFormatting sqref="C159:C168">
    <cfRule type="top10" dxfId="430" priority="3" rank="1"/>
  </conditionalFormatting>
  <conditionalFormatting sqref="C171:C180">
    <cfRule type="top10" dxfId="429" priority="2" rank="1"/>
  </conditionalFormatting>
  <conditionalFormatting sqref="C183:C192">
    <cfRule type="top10" dxfId="428" priority="1" rank="1"/>
  </conditionalFormatting>
  <hyperlinks>
    <hyperlink ref="A1" location="'Spis treści'!A1" display="Spis treści" xr:uid="{00000000-0004-0000-3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800-000000000000}">
          <x14:formula1>
            <xm:f>'C:\Users\fidop\Documents\[NIEPUBLIKOWANE Statystyka Wewnętrzna.xlsm]Zdarzenia'!#REF!</xm:f>
          </x14:formula1>
          <xm:sqref>E28:F28 D2:D31 D42:D49 D59:D62 D73:D76 D87:D90 D101:D104 D115:D118 D129:D132 D143:D145 D156:D158 D169:D170 D181:D182 D193:D1048576</xm:sqref>
        </x14:dataValidation>
        <x14:dataValidation type="list" allowBlank="1" showInputMessage="1" showErrorMessage="1" xr:uid="{00000000-0002-0000-38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800-000002000000}">
          <x14:formula1>
            <xm:f>Zdarzenia!$A$13:$A$17</xm:f>
          </x14:formula1>
          <xm:sqref>B33 B51 B64 B78 B92 B106 B120 B134 B147 B160 B172 B184</xm:sqref>
        </x14:dataValidation>
        <x14:dataValidation type="list" allowBlank="1" showInputMessage="1" showErrorMessage="1" xr:uid="{00000000-0002-0000-3800-000003000000}">
          <x14:formula1>
            <xm:f>Zdarzenia!$A$2:$A$7</xm:f>
          </x14:formula1>
          <xm:sqref>D32:D41 D63:D72 D77:D86 D50:D58 D91:D100 D105:D114 D119:D128 D133:D142 D146:D155 D159:D168 D171:D180 D183:D192</xm:sqref>
        </x14:dataValidation>
      </x14:dataValidation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Arkusz134"/>
  <dimension ref="A1:G29"/>
  <sheetViews>
    <sheetView workbookViewId="0"/>
  </sheetViews>
  <sheetFormatPr defaultRowHeight="15" x14ac:dyDescent="0.25"/>
  <cols>
    <col min="1" max="1" width="17.42578125" bestFit="1" customWidth="1"/>
    <col min="2" max="2" width="23.42578125" customWidth="1"/>
    <col min="3" max="3" width="25.42578125" customWidth="1"/>
    <col min="4" max="4" width="15.5703125" customWidth="1"/>
    <col min="5" max="5" width="17.42578125" customWidth="1"/>
    <col min="6" max="6" width="13" customWidth="1"/>
    <col min="7" max="7" width="21.5703125" customWidth="1"/>
  </cols>
  <sheetData>
    <row r="1" spans="1:7" ht="23.25" x14ac:dyDescent="0.25">
      <c r="A1" s="131" t="s">
        <v>111</v>
      </c>
      <c r="B1" s="170"/>
      <c r="C1" s="1"/>
      <c r="D1" s="1"/>
      <c r="E1" s="1"/>
      <c r="F1" s="1"/>
      <c r="G1" s="175"/>
    </row>
    <row r="2" spans="1:7" ht="21" x14ac:dyDescent="0.35">
      <c r="A2" s="1"/>
      <c r="B2" s="1"/>
      <c r="C2" s="2" t="s">
        <v>336</v>
      </c>
      <c r="D2" s="2"/>
      <c r="E2" s="1"/>
      <c r="F2" s="3"/>
      <c r="G2" s="1"/>
    </row>
    <row r="3" spans="1:7" ht="26.25" x14ac:dyDescent="0.4">
      <c r="A3" s="127" t="s">
        <v>24</v>
      </c>
      <c r="B3" s="124" t="s">
        <v>109</v>
      </c>
      <c r="C3" s="13" t="s">
        <v>34</v>
      </c>
      <c r="D3" s="4"/>
      <c r="E3" s="1"/>
      <c r="F3" s="1"/>
      <c r="G3" s="1"/>
    </row>
    <row r="4" spans="1:7" x14ac:dyDescent="0.25">
      <c r="A4" s="4"/>
      <c r="B4" s="4"/>
      <c r="C4" s="4"/>
      <c r="D4" s="4"/>
      <c r="E4" s="1"/>
      <c r="F4" s="1"/>
      <c r="G4" s="1"/>
    </row>
    <row r="5" spans="1:7" ht="15.75" thickBot="1" x14ac:dyDescent="0.3">
      <c r="A5" s="4" t="s">
        <v>335</v>
      </c>
      <c r="B5" s="4"/>
      <c r="C5" s="4"/>
      <c r="D5" s="4"/>
      <c r="E5" s="4"/>
      <c r="F5" s="4"/>
      <c r="G5" s="1"/>
    </row>
    <row r="6" spans="1:7" ht="45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  <c r="G6" s="1"/>
    </row>
    <row r="7" spans="1:7" ht="15.75" thickBot="1" x14ac:dyDescent="0.3">
      <c r="A7" s="4"/>
      <c r="B7" s="4"/>
      <c r="C7" s="320"/>
      <c r="D7" s="30"/>
      <c r="E7" s="321" t="s">
        <v>9</v>
      </c>
      <c r="F7" s="321"/>
      <c r="G7" s="1"/>
    </row>
    <row r="8" spans="1:7" x14ac:dyDescent="0.25">
      <c r="A8" s="4"/>
      <c r="B8" s="4"/>
      <c r="C8" s="31">
        <v>45054</v>
      </c>
      <c r="D8" s="32" t="s">
        <v>6</v>
      </c>
      <c r="E8" s="33"/>
      <c r="F8" s="34"/>
      <c r="G8" s="1"/>
    </row>
    <row r="9" spans="1:7" x14ac:dyDescent="0.25">
      <c r="A9" s="4"/>
      <c r="B9" s="4"/>
      <c r="C9" s="46">
        <v>45062</v>
      </c>
      <c r="D9" s="36"/>
      <c r="E9" s="37">
        <v>6</v>
      </c>
      <c r="F9" s="38"/>
      <c r="G9" s="1"/>
    </row>
    <row r="10" spans="1:7" x14ac:dyDescent="0.25">
      <c r="A10" s="4"/>
      <c r="B10" s="4"/>
      <c r="C10" s="35">
        <v>45090</v>
      </c>
      <c r="D10" s="39"/>
      <c r="E10" s="38"/>
      <c r="F10" s="37">
        <v>19</v>
      </c>
      <c r="G10" s="1"/>
    </row>
    <row r="11" spans="1:7" x14ac:dyDescent="0.25">
      <c r="A11" s="4"/>
      <c r="B11" s="4"/>
      <c r="C11" s="35">
        <v>45093</v>
      </c>
      <c r="D11" s="39" t="s">
        <v>20</v>
      </c>
      <c r="E11" s="37">
        <v>3</v>
      </c>
      <c r="F11" s="38"/>
      <c r="G11" s="1"/>
    </row>
    <row r="12" spans="1:7" x14ac:dyDescent="0.25">
      <c r="A12" s="129"/>
      <c r="B12" s="4"/>
      <c r="C12" s="35"/>
      <c r="D12" s="40"/>
      <c r="E12" s="38"/>
      <c r="F12" s="37"/>
      <c r="G12" s="1"/>
    </row>
    <row r="13" spans="1:7" x14ac:dyDescent="0.25">
      <c r="A13" s="4"/>
      <c r="B13" s="4"/>
      <c r="C13" s="35"/>
      <c r="D13" s="40"/>
      <c r="E13" s="37"/>
      <c r="F13" s="38"/>
      <c r="G13" s="1"/>
    </row>
    <row r="14" spans="1:7" x14ac:dyDescent="0.25">
      <c r="A14" s="129"/>
      <c r="B14" s="4"/>
      <c r="C14" s="41"/>
      <c r="D14" s="40"/>
      <c r="E14" s="38"/>
      <c r="F14" s="38"/>
      <c r="G14" s="1"/>
    </row>
    <row r="15" spans="1:7" x14ac:dyDescent="0.25">
      <c r="A15" s="129"/>
      <c r="B15" s="4"/>
      <c r="C15" s="41"/>
      <c r="D15" s="40"/>
      <c r="E15" s="38"/>
      <c r="F15" s="38"/>
      <c r="G15" s="1"/>
    </row>
    <row r="16" spans="1:7" x14ac:dyDescent="0.25">
      <c r="A16" s="129"/>
      <c r="B16" s="4"/>
      <c r="C16" s="41"/>
      <c r="D16" s="40"/>
      <c r="E16" s="38"/>
      <c r="F16" s="38"/>
      <c r="G16" s="1"/>
    </row>
    <row r="17" spans="1:7" x14ac:dyDescent="0.25">
      <c r="A17" s="129"/>
      <c r="B17" s="4"/>
      <c r="C17" s="41"/>
      <c r="D17" s="40"/>
      <c r="E17" s="38"/>
      <c r="F17" s="38"/>
      <c r="G17" s="1"/>
    </row>
    <row r="18" spans="1:7" x14ac:dyDescent="0.25">
      <c r="A18" s="129"/>
      <c r="B18" s="4"/>
      <c r="C18" s="41"/>
      <c r="D18" s="40"/>
      <c r="E18" s="38"/>
      <c r="F18" s="38"/>
      <c r="G18" s="1"/>
    </row>
    <row r="19" spans="1:7" x14ac:dyDescent="0.25">
      <c r="A19" s="129"/>
      <c r="B19" s="4"/>
      <c r="C19" s="41"/>
      <c r="D19" s="40"/>
      <c r="E19" s="38"/>
      <c r="F19" s="38"/>
      <c r="G19" s="1"/>
    </row>
    <row r="20" spans="1:7" x14ac:dyDescent="0.25">
      <c r="A20" s="129"/>
      <c r="B20" s="4"/>
      <c r="C20" s="41"/>
      <c r="D20" s="40"/>
      <c r="E20" s="38"/>
      <c r="F20" s="38"/>
      <c r="G20" s="1"/>
    </row>
    <row r="21" spans="1:7" x14ac:dyDescent="0.25">
      <c r="A21" s="129"/>
      <c r="B21" s="4"/>
      <c r="C21" s="41"/>
      <c r="D21" s="40"/>
      <c r="E21" s="38"/>
      <c r="F21" s="38"/>
      <c r="G21" s="1"/>
    </row>
    <row r="22" spans="1:7" x14ac:dyDescent="0.25">
      <c r="A22" s="129"/>
      <c r="B22" s="4"/>
      <c r="C22" s="41"/>
      <c r="D22" s="40"/>
      <c r="E22" s="38"/>
      <c r="F22" s="38"/>
      <c r="G22" s="1"/>
    </row>
    <row r="23" spans="1:7" x14ac:dyDescent="0.25">
      <c r="A23" s="129"/>
      <c r="B23" s="4"/>
      <c r="C23" s="41"/>
      <c r="D23" s="40"/>
      <c r="E23" s="38"/>
      <c r="F23" s="38"/>
      <c r="G23" s="1"/>
    </row>
    <row r="24" spans="1:7" x14ac:dyDescent="0.25">
      <c r="A24" s="4"/>
      <c r="B24" s="13"/>
      <c r="C24" s="41"/>
      <c r="D24" s="40"/>
      <c r="E24" s="38"/>
      <c r="F24" s="38"/>
      <c r="G24" s="1"/>
    </row>
    <row r="25" spans="1:7" x14ac:dyDescent="0.25">
      <c r="A25" s="4"/>
      <c r="B25" s="13"/>
      <c r="C25" s="24"/>
      <c r="D25" s="25"/>
      <c r="E25" s="26"/>
      <c r="F25" s="26"/>
      <c r="G25" s="1"/>
    </row>
    <row r="26" spans="1:7" x14ac:dyDescent="0.25">
      <c r="A26" s="4"/>
      <c r="B26" s="4"/>
      <c r="C26" s="1"/>
      <c r="D26" s="6"/>
      <c r="E26" s="1"/>
      <c r="F26" s="1"/>
      <c r="G26" s="1"/>
    </row>
    <row r="27" spans="1:7" x14ac:dyDescent="0.25">
      <c r="A27" s="4"/>
      <c r="B27" s="4"/>
      <c r="C27" s="9" t="s">
        <v>8</v>
      </c>
      <c r="D27" s="9"/>
      <c r="E27" s="9">
        <f>SUM(E8:E26)</f>
        <v>9</v>
      </c>
      <c r="F27" s="9">
        <f>SUM(F8:F26)</f>
        <v>19</v>
      </c>
      <c r="G27" s="1"/>
    </row>
    <row r="28" spans="1:7" x14ac:dyDescent="0.25">
      <c r="A28" s="1"/>
      <c r="B28" s="1"/>
      <c r="C28" s="7"/>
      <c r="D28" s="7"/>
      <c r="E28" s="7"/>
      <c r="F28" s="7"/>
      <c r="G28" s="1"/>
    </row>
    <row r="29" spans="1:7" x14ac:dyDescent="0.25">
      <c r="A29" s="5"/>
      <c r="B29" s="5"/>
      <c r="C29" s="5"/>
      <c r="D29" s="5"/>
      <c r="E29" s="5"/>
      <c r="F29" s="5"/>
      <c r="G29" s="1"/>
    </row>
  </sheetData>
  <mergeCells count="2">
    <mergeCell ref="C6:C7"/>
    <mergeCell ref="E7:F7"/>
  </mergeCells>
  <conditionalFormatting sqref="C1:C29">
    <cfRule type="top10" dxfId="427" priority="2" rank="1"/>
  </conditionalFormatting>
  <conditionalFormatting sqref="D1">
    <cfRule type="top10" dxfId="426" priority="1" rank="1"/>
  </conditionalFormatting>
  <hyperlinks>
    <hyperlink ref="A1" location="'Spis treści'!A1" display="Spis treści" xr:uid="{00000000-0004-0000-3900-000000000000}"/>
  </hyperlink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9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900-000001000000}">
          <x14:formula1>
            <xm:f>'C:\Users\fidop\Documents\[NIEPUBLIKOWANE Statystyka Wewnętrzna.xlsm]Zdarzenia'!#REF!</xm:f>
          </x14:formula1>
          <xm:sqref>E28:F28 D2:D10 D12:D29</xm:sqref>
        </x14:dataValidation>
      </x14:dataValidation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Arkusz132"/>
  <dimension ref="A1:I78"/>
  <sheetViews>
    <sheetView topLeftCell="B7" zoomScaleNormal="100" zoomScaleSheetLayoutView="160" workbookViewId="0">
      <selection activeCell="G23" sqref="G2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 t="s">
        <v>297</v>
      </c>
    </row>
    <row r="2" spans="1:9" ht="21" x14ac:dyDescent="0.35">
      <c r="C2" s="2" t="s">
        <v>334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332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44950</v>
      </c>
      <c r="D8" s="32" t="s">
        <v>6</v>
      </c>
      <c r="E8" s="33"/>
      <c r="F8" s="34"/>
    </row>
    <row r="9" spans="1:9" x14ac:dyDescent="0.25">
      <c r="A9" s="4"/>
      <c r="B9" s="4"/>
      <c r="C9" s="46">
        <v>44963</v>
      </c>
      <c r="D9" s="36"/>
      <c r="E9" s="37">
        <v>9</v>
      </c>
      <c r="F9" s="38"/>
    </row>
    <row r="10" spans="1:9" x14ac:dyDescent="0.25">
      <c r="A10" s="4"/>
      <c r="B10" s="4"/>
      <c r="C10" s="35">
        <v>44977</v>
      </c>
      <c r="D10" s="39"/>
      <c r="E10" s="38"/>
      <c r="F10" s="37">
        <v>10</v>
      </c>
    </row>
    <row r="11" spans="1:9" x14ac:dyDescent="0.25">
      <c r="A11" s="4"/>
      <c r="B11" s="4"/>
      <c r="C11" s="35">
        <v>44988</v>
      </c>
      <c r="D11" s="40"/>
      <c r="E11" s="37">
        <v>9</v>
      </c>
      <c r="F11" s="38"/>
    </row>
    <row r="12" spans="1:9" x14ac:dyDescent="0.25">
      <c r="A12" s="129"/>
      <c r="B12" s="4"/>
      <c r="C12" s="35">
        <v>44999</v>
      </c>
      <c r="D12" s="40"/>
      <c r="E12" s="38"/>
      <c r="F12" s="37">
        <v>7</v>
      </c>
    </row>
    <row r="13" spans="1:9" x14ac:dyDescent="0.25">
      <c r="A13" s="4"/>
      <c r="B13" s="4"/>
      <c r="C13" s="35">
        <v>45012</v>
      </c>
      <c r="D13" s="40"/>
      <c r="E13" s="37">
        <v>9</v>
      </c>
      <c r="F13" s="38"/>
    </row>
    <row r="14" spans="1:9" x14ac:dyDescent="0.25">
      <c r="A14" s="129"/>
      <c r="B14" s="4"/>
      <c r="C14" s="41">
        <v>45016</v>
      </c>
      <c r="D14" s="40"/>
      <c r="E14" s="38"/>
      <c r="F14" s="38">
        <v>4</v>
      </c>
      <c r="I14" s="130"/>
    </row>
    <row r="15" spans="1:9" x14ac:dyDescent="0.25">
      <c r="A15" s="129"/>
      <c r="B15" s="4"/>
      <c r="C15" s="41">
        <v>45028</v>
      </c>
      <c r="D15" s="40"/>
      <c r="E15" s="38">
        <v>7</v>
      </c>
      <c r="F15" s="38"/>
    </row>
    <row r="16" spans="1:9" x14ac:dyDescent="0.25">
      <c r="A16" s="129"/>
      <c r="B16" s="4"/>
      <c r="C16" s="41">
        <v>45034</v>
      </c>
      <c r="D16" s="40"/>
      <c r="E16" s="38"/>
      <c r="F16" s="38">
        <v>4</v>
      </c>
    </row>
    <row r="17" spans="1:6" x14ac:dyDescent="0.25">
      <c r="A17" s="129"/>
      <c r="B17" s="4"/>
      <c r="C17" s="41">
        <v>45036</v>
      </c>
      <c r="D17" s="40"/>
      <c r="E17" s="38">
        <v>2</v>
      </c>
      <c r="F17" s="38"/>
    </row>
    <row r="18" spans="1:6" x14ac:dyDescent="0.25">
      <c r="A18" s="129"/>
      <c r="B18" s="4"/>
      <c r="C18" s="41">
        <v>45037</v>
      </c>
      <c r="D18" s="40"/>
      <c r="E18" s="38"/>
      <c r="F18" s="38">
        <v>1</v>
      </c>
    </row>
    <row r="19" spans="1:6" x14ac:dyDescent="0.25">
      <c r="A19" s="129"/>
      <c r="B19" s="4"/>
      <c r="C19" s="41">
        <v>45040</v>
      </c>
      <c r="D19" s="40" t="s">
        <v>20</v>
      </c>
      <c r="E19" s="38">
        <v>1</v>
      </c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37</v>
      </c>
      <c r="F22" s="9">
        <f>SUM(F8:F21)</f>
        <v>26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35">
      <c r="A25" s="4"/>
      <c r="C25" s="2" t="str">
        <f>$C$2</f>
        <v>Dekpol SA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45057</v>
      </c>
      <c r="D30" s="32" t="s">
        <v>6</v>
      </c>
      <c r="E30" s="33"/>
      <c r="F30" s="34"/>
    </row>
    <row r="31" spans="1:6" x14ac:dyDescent="0.25">
      <c r="C31" s="41">
        <v>45063</v>
      </c>
      <c r="D31" s="40" t="s">
        <v>20</v>
      </c>
      <c r="E31" s="38">
        <v>4</v>
      </c>
      <c r="F31" s="37"/>
    </row>
    <row r="32" spans="1:6" x14ac:dyDescent="0.25">
      <c r="C32" s="24"/>
      <c r="D32" s="25"/>
      <c r="E32" s="26"/>
      <c r="F32" s="26"/>
    </row>
    <row r="33" spans="2:6" x14ac:dyDescent="0.25">
      <c r="C33" s="9" t="s">
        <v>8</v>
      </c>
      <c r="D33" s="9"/>
      <c r="E33" s="62">
        <f>SUM(E30:E32)</f>
        <v>4</v>
      </c>
      <c r="F33" s="62">
        <f>SUM(F30:F32)</f>
        <v>0</v>
      </c>
    </row>
    <row r="35" spans="2:6" ht="21" x14ac:dyDescent="0.35">
      <c r="C35" s="2" t="str">
        <f>$C$2</f>
        <v>Dekpol SA</v>
      </c>
    </row>
    <row r="36" spans="2:6" x14ac:dyDescent="0.25">
      <c r="B36" s="124" t="s">
        <v>109</v>
      </c>
      <c r="C36" s="13" t="s">
        <v>27</v>
      </c>
    </row>
    <row r="37" spans="2:6" ht="15.75" thickBot="1" x14ac:dyDescent="0.3"/>
    <row r="38" spans="2:6" ht="30" x14ac:dyDescent="0.25">
      <c r="C38" s="319" t="s">
        <v>2</v>
      </c>
      <c r="D38" s="29"/>
      <c r="E38" s="29" t="s">
        <v>3</v>
      </c>
      <c r="F38" s="29" t="s">
        <v>4</v>
      </c>
    </row>
    <row r="39" spans="2:6" ht="15.75" thickBot="1" x14ac:dyDescent="0.3">
      <c r="C39" s="320"/>
      <c r="D39" s="30"/>
      <c r="E39" s="321" t="s">
        <v>9</v>
      </c>
      <c r="F39" s="321"/>
    </row>
    <row r="40" spans="2:6" x14ac:dyDescent="0.25">
      <c r="C40" s="31">
        <v>45075</v>
      </c>
      <c r="D40" s="32" t="s">
        <v>6</v>
      </c>
      <c r="E40" s="33"/>
      <c r="F40" s="34"/>
    </row>
    <row r="41" spans="2:6" x14ac:dyDescent="0.25">
      <c r="C41" s="41">
        <v>45082</v>
      </c>
      <c r="D41" s="40" t="s">
        <v>20</v>
      </c>
      <c r="E41" s="38">
        <v>5</v>
      </c>
      <c r="F41" s="37"/>
    </row>
    <row r="42" spans="2:6" x14ac:dyDescent="0.25">
      <c r="C42" s="24"/>
      <c r="D42" s="25"/>
      <c r="E42" s="26"/>
      <c r="F42" s="26"/>
    </row>
    <row r="43" spans="2:6" x14ac:dyDescent="0.25">
      <c r="C43" s="9" t="s">
        <v>8</v>
      </c>
      <c r="D43" s="9"/>
      <c r="E43" s="62">
        <f>SUM(E40:E42)</f>
        <v>5</v>
      </c>
      <c r="F43" s="62">
        <f>SUM(F40:F42)</f>
        <v>0</v>
      </c>
    </row>
    <row r="46" spans="2:6" ht="21" x14ac:dyDescent="0.35">
      <c r="C46" s="2" t="str">
        <f>$C$2</f>
        <v>Dekpol SA</v>
      </c>
    </row>
    <row r="47" spans="2:6" x14ac:dyDescent="0.25">
      <c r="B47" s="124" t="s">
        <v>109</v>
      </c>
      <c r="C47" s="13" t="s">
        <v>28</v>
      </c>
    </row>
    <row r="48" spans="2:6" ht="15.75" thickBot="1" x14ac:dyDescent="0.3"/>
    <row r="49" spans="2:6" ht="30" x14ac:dyDescent="0.25">
      <c r="C49" s="319" t="s">
        <v>2</v>
      </c>
      <c r="D49" s="29"/>
      <c r="E49" s="29" t="s">
        <v>3</v>
      </c>
      <c r="F49" s="29" t="s">
        <v>4</v>
      </c>
    </row>
    <row r="50" spans="2:6" ht="15.75" thickBot="1" x14ac:dyDescent="0.3">
      <c r="C50" s="320"/>
      <c r="D50" s="30"/>
      <c r="E50" s="321" t="s">
        <v>9</v>
      </c>
      <c r="F50" s="321"/>
    </row>
    <row r="51" spans="2:6" x14ac:dyDescent="0.25">
      <c r="C51" s="31">
        <v>45194</v>
      </c>
      <c r="D51" s="32" t="s">
        <v>6</v>
      </c>
      <c r="E51" s="33"/>
      <c r="F51" s="34"/>
    </row>
    <row r="52" spans="2:6" x14ac:dyDescent="0.25">
      <c r="C52" s="41">
        <v>45198</v>
      </c>
      <c r="D52" s="40" t="s">
        <v>20</v>
      </c>
      <c r="E52" s="38">
        <v>4</v>
      </c>
      <c r="F52" s="37"/>
    </row>
    <row r="53" spans="2:6" x14ac:dyDescent="0.25">
      <c r="C53" s="24"/>
      <c r="D53" s="25"/>
      <c r="E53" s="26"/>
      <c r="F53" s="26"/>
    </row>
    <row r="54" spans="2:6" x14ac:dyDescent="0.25">
      <c r="C54" s="9" t="s">
        <v>8</v>
      </c>
      <c r="D54" s="9"/>
      <c r="E54" s="62">
        <f>SUM(E51:E53)</f>
        <v>4</v>
      </c>
      <c r="F54" s="62">
        <f>SUM(F51:F53)</f>
        <v>0</v>
      </c>
    </row>
    <row r="57" spans="2:6" ht="21" x14ac:dyDescent="0.35">
      <c r="C57" s="2" t="str">
        <f>$C$2</f>
        <v>Dekpol SA</v>
      </c>
    </row>
    <row r="58" spans="2:6" x14ac:dyDescent="0.25">
      <c r="B58" s="124" t="s">
        <v>109</v>
      </c>
      <c r="C58" s="13" t="s">
        <v>29</v>
      </c>
    </row>
    <row r="59" spans="2:6" ht="15.75" thickBot="1" x14ac:dyDescent="0.3"/>
    <row r="60" spans="2:6" ht="30" x14ac:dyDescent="0.25">
      <c r="C60" s="319" t="s">
        <v>2</v>
      </c>
      <c r="D60" s="29"/>
      <c r="E60" s="29" t="s">
        <v>3</v>
      </c>
      <c r="F60" s="29" t="s">
        <v>4</v>
      </c>
    </row>
    <row r="61" spans="2:6" ht="15.75" thickBot="1" x14ac:dyDescent="0.3">
      <c r="C61" s="320"/>
      <c r="D61" s="30"/>
      <c r="E61" s="321" t="s">
        <v>9</v>
      </c>
      <c r="F61" s="321"/>
    </row>
    <row r="62" spans="2:6" x14ac:dyDescent="0.25">
      <c r="C62" s="31">
        <v>45257</v>
      </c>
      <c r="D62" s="32" t="s">
        <v>6</v>
      </c>
      <c r="E62" s="33"/>
      <c r="F62" s="34"/>
    </row>
    <row r="63" spans="2:6" x14ac:dyDescent="0.25">
      <c r="C63" s="41">
        <v>45259</v>
      </c>
      <c r="D63" s="40" t="s">
        <v>20</v>
      </c>
      <c r="E63" s="38">
        <v>2</v>
      </c>
      <c r="F63" s="37"/>
    </row>
    <row r="64" spans="2:6" x14ac:dyDescent="0.25">
      <c r="C64" s="24"/>
      <c r="D64" s="25"/>
      <c r="E64" s="26"/>
      <c r="F64" s="26"/>
    </row>
    <row r="65" spans="2:6" x14ac:dyDescent="0.25">
      <c r="C65" s="9" t="s">
        <v>8</v>
      </c>
      <c r="D65" s="9"/>
      <c r="E65" s="62">
        <f>SUM(E62:E64)</f>
        <v>2</v>
      </c>
      <c r="F65" s="62">
        <f>SUM(F62:F64)</f>
        <v>0</v>
      </c>
    </row>
    <row r="67" spans="2:6" ht="21" x14ac:dyDescent="0.35">
      <c r="C67" s="2" t="str">
        <f>$C$2</f>
        <v>Dekpol SA</v>
      </c>
    </row>
    <row r="68" spans="2:6" x14ac:dyDescent="0.25">
      <c r="B68" s="124" t="s">
        <v>109</v>
      </c>
      <c r="C68" s="13" t="s">
        <v>123</v>
      </c>
    </row>
    <row r="69" spans="2:6" ht="15.75" thickBot="1" x14ac:dyDescent="0.3"/>
    <row r="70" spans="2:6" ht="30" x14ac:dyDescent="0.25">
      <c r="C70" s="319" t="s">
        <v>2</v>
      </c>
      <c r="D70" s="29"/>
      <c r="E70" s="29" t="s">
        <v>3</v>
      </c>
      <c r="F70" s="29" t="s">
        <v>4</v>
      </c>
    </row>
    <row r="71" spans="2:6" ht="15.75" thickBot="1" x14ac:dyDescent="0.3">
      <c r="C71" s="320"/>
      <c r="D71" s="30"/>
      <c r="E71" s="321" t="s">
        <v>9</v>
      </c>
      <c r="F71" s="321"/>
    </row>
    <row r="72" spans="2:6" x14ac:dyDescent="0.25">
      <c r="C72" s="31">
        <v>45322</v>
      </c>
      <c r="D72" s="32" t="s">
        <v>6</v>
      </c>
      <c r="E72" s="33"/>
      <c r="F72" s="34"/>
    </row>
    <row r="73" spans="2:6" x14ac:dyDescent="0.25">
      <c r="C73" s="119">
        <v>45324</v>
      </c>
      <c r="D73" s="68"/>
      <c r="E73" s="69">
        <v>2</v>
      </c>
      <c r="F73" s="120"/>
    </row>
    <row r="74" spans="2:6" x14ac:dyDescent="0.25">
      <c r="C74" s="119">
        <v>45327</v>
      </c>
      <c r="D74" s="68"/>
      <c r="E74" s="69"/>
      <c r="F74" s="153">
        <v>1</v>
      </c>
    </row>
    <row r="75" spans="2:6" x14ac:dyDescent="0.25">
      <c r="C75" s="119">
        <v>45328</v>
      </c>
      <c r="D75" s="68"/>
      <c r="E75" s="69"/>
      <c r="F75" s="153">
        <v>1</v>
      </c>
    </row>
    <row r="76" spans="2:6" x14ac:dyDescent="0.25">
      <c r="C76" s="41">
        <v>45331</v>
      </c>
      <c r="D76" s="40" t="s">
        <v>20</v>
      </c>
      <c r="E76" s="38">
        <v>3</v>
      </c>
      <c r="F76" s="37"/>
    </row>
    <row r="77" spans="2:6" x14ac:dyDescent="0.25">
      <c r="C77" s="24"/>
      <c r="D77" s="25"/>
      <c r="E77" s="26"/>
      <c r="F77" s="26"/>
    </row>
    <row r="78" spans="2:6" x14ac:dyDescent="0.25">
      <c r="C78" s="9" t="s">
        <v>8</v>
      </c>
      <c r="D78" s="9"/>
      <c r="E78" s="62">
        <f>SUM(E72:E77)</f>
        <v>5</v>
      </c>
      <c r="F78" s="62">
        <f>SUM(F72:F77)</f>
        <v>2</v>
      </c>
    </row>
  </sheetData>
  <mergeCells count="12">
    <mergeCell ref="C70:C71"/>
    <mergeCell ref="E71:F71"/>
    <mergeCell ref="C60:C61"/>
    <mergeCell ref="E61:F61"/>
    <mergeCell ref="C49:C50"/>
    <mergeCell ref="E50:F50"/>
    <mergeCell ref="C6:C7"/>
    <mergeCell ref="E7:F7"/>
    <mergeCell ref="C28:C29"/>
    <mergeCell ref="E29:F29"/>
    <mergeCell ref="C38:C39"/>
    <mergeCell ref="E39:F39"/>
  </mergeCells>
  <conditionalFormatting sqref="C79:C1048576 C34 C1:C24 C55 C66">
    <cfRule type="top10" dxfId="425" priority="10" rank="1"/>
  </conditionalFormatting>
  <conditionalFormatting sqref="D1">
    <cfRule type="top10" dxfId="424" priority="9" rank="1"/>
  </conditionalFormatting>
  <conditionalFormatting sqref="C25:C33">
    <cfRule type="top10" dxfId="423" priority="166" rank="1"/>
  </conditionalFormatting>
  <conditionalFormatting sqref="C44">
    <cfRule type="top10" dxfId="422" priority="6" rank="1"/>
  </conditionalFormatting>
  <conditionalFormatting sqref="C35:C43">
    <cfRule type="top10" dxfId="421" priority="7" rank="1"/>
  </conditionalFormatting>
  <conditionalFormatting sqref="C45">
    <cfRule type="top10" dxfId="420" priority="5" rank="1"/>
  </conditionalFormatting>
  <conditionalFormatting sqref="C46:C54">
    <cfRule type="top10" dxfId="419" priority="4" rank="1"/>
  </conditionalFormatting>
  <conditionalFormatting sqref="C56">
    <cfRule type="top10" dxfId="418" priority="3" rank="1"/>
  </conditionalFormatting>
  <conditionalFormatting sqref="C57:C65">
    <cfRule type="top10" dxfId="417" priority="2" rank="1"/>
  </conditionalFormatting>
  <conditionalFormatting sqref="C67:C78">
    <cfRule type="top10" dxfId="416" priority="1" rank="1"/>
  </conditionalFormatting>
  <hyperlinks>
    <hyperlink ref="A1" location="'Spis treści'!A1" display="Spis treści" xr:uid="{00000000-0004-0000-3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A00-000000000000}">
          <x14:formula1>
            <xm:f>'C:\Users\fidop\Documents\[NIEPUBLIKOWANE Statystyka Wewnętrzna.xlsm]Zdarzenia'!#REF!</xm:f>
          </x14:formula1>
          <xm:sqref>E23:F23 D2:D24 D34 D44:D45 D55:D56 D66 D79:D1048576</xm:sqref>
        </x14:dataValidation>
        <x14:dataValidation type="list" allowBlank="1" showInputMessage="1" showErrorMessage="1" xr:uid="{00000000-0002-0000-3A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A00-000002000000}">
          <x14:formula1>
            <xm:f>Zdarzenia!$A$13:$A$17</xm:f>
          </x14:formula1>
          <xm:sqref>B26 B36 B47 B58 B68</xm:sqref>
        </x14:dataValidation>
        <x14:dataValidation type="list" allowBlank="1" showInputMessage="1" showErrorMessage="1" xr:uid="{00000000-0002-0000-3A00-000003000000}">
          <x14:formula1>
            <xm:f>Zdarzenia!$A$2:$A$7</xm:f>
          </x14:formula1>
          <xm:sqref>D25:D33 D35:D43 D46:D54 D57:D65 D67:D78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30"/>
  <dimension ref="A1:I45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454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453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45453</v>
      </c>
      <c r="D8" s="32" t="s">
        <v>6</v>
      </c>
      <c r="E8" s="33"/>
      <c r="F8" s="34"/>
    </row>
    <row r="9" spans="1:9" x14ac:dyDescent="0.25">
      <c r="A9" s="4"/>
      <c r="B9" s="4"/>
      <c r="C9" s="46">
        <v>45481</v>
      </c>
      <c r="D9" s="36"/>
      <c r="E9" s="37">
        <v>20</v>
      </c>
      <c r="F9" s="38"/>
    </row>
    <row r="10" spans="1:9" x14ac:dyDescent="0.25">
      <c r="A10" s="4"/>
      <c r="B10" s="4"/>
      <c r="C10" s="35">
        <v>45485</v>
      </c>
      <c r="D10" s="39"/>
      <c r="E10" s="38"/>
      <c r="F10" s="37">
        <v>4</v>
      </c>
    </row>
    <row r="11" spans="1:9" x14ac:dyDescent="0.25">
      <c r="A11" s="4"/>
      <c r="B11" s="4"/>
      <c r="C11" s="35">
        <v>45498</v>
      </c>
      <c r="D11" s="40"/>
      <c r="E11" s="37">
        <v>9</v>
      </c>
      <c r="F11" s="38"/>
    </row>
    <row r="12" spans="1:9" x14ac:dyDescent="0.25">
      <c r="A12" s="129"/>
      <c r="B12" s="4"/>
      <c r="C12" s="35">
        <v>45512</v>
      </c>
      <c r="D12" s="40"/>
      <c r="E12" s="38"/>
      <c r="F12" s="37">
        <v>10</v>
      </c>
    </row>
    <row r="13" spans="1:9" x14ac:dyDescent="0.25">
      <c r="A13" s="4"/>
      <c r="B13" s="4"/>
      <c r="C13" s="35">
        <v>45527</v>
      </c>
      <c r="D13" s="40"/>
      <c r="E13" s="37">
        <v>10</v>
      </c>
      <c r="F13" s="38"/>
    </row>
    <row r="14" spans="1:9" x14ac:dyDescent="0.25">
      <c r="A14" s="129"/>
      <c r="B14" s="4"/>
      <c r="C14" s="41">
        <v>45547</v>
      </c>
      <c r="D14" s="40"/>
      <c r="E14" s="38"/>
      <c r="F14" s="38">
        <v>15</v>
      </c>
      <c r="I14" s="130"/>
    </row>
    <row r="15" spans="1:9" x14ac:dyDescent="0.25">
      <c r="A15" s="129"/>
      <c r="B15" s="4"/>
      <c r="C15" s="41">
        <v>45560</v>
      </c>
      <c r="D15" s="40"/>
      <c r="E15" s="38">
        <v>9</v>
      </c>
      <c r="F15" s="38"/>
    </row>
    <row r="16" spans="1:9" x14ac:dyDescent="0.25">
      <c r="A16" s="129"/>
      <c r="B16" s="4"/>
      <c r="C16" s="41">
        <v>45582</v>
      </c>
      <c r="D16" s="40"/>
      <c r="E16" s="38"/>
      <c r="F16" s="38">
        <v>16</v>
      </c>
    </row>
    <row r="17" spans="1:6" x14ac:dyDescent="0.25">
      <c r="A17" s="129"/>
      <c r="B17" s="4"/>
      <c r="C17" s="41">
        <v>45588</v>
      </c>
      <c r="D17" s="40"/>
      <c r="E17" s="38">
        <v>4</v>
      </c>
      <c r="F17" s="38"/>
    </row>
    <row r="18" spans="1:6" x14ac:dyDescent="0.25">
      <c r="A18" s="129"/>
      <c r="B18" s="4"/>
      <c r="C18" s="41">
        <v>45593</v>
      </c>
      <c r="D18" s="40"/>
      <c r="E18" s="38"/>
      <c r="F18" s="38">
        <v>3</v>
      </c>
    </row>
    <row r="19" spans="1:6" x14ac:dyDescent="0.25">
      <c r="A19" s="129"/>
      <c r="B19" s="4"/>
      <c r="C19" s="41">
        <v>45600</v>
      </c>
      <c r="D19" s="40" t="s">
        <v>88</v>
      </c>
      <c r="F19" s="38">
        <v>4</v>
      </c>
    </row>
    <row r="20" spans="1:6" x14ac:dyDescent="0.25">
      <c r="A20" s="4"/>
      <c r="B20" s="13"/>
      <c r="C20" s="41">
        <v>45601</v>
      </c>
      <c r="D20" s="40" t="s">
        <v>20</v>
      </c>
      <c r="E20" s="38">
        <v>1</v>
      </c>
      <c r="F20" s="38"/>
    </row>
    <row r="21" spans="1:6" x14ac:dyDescent="0.25">
      <c r="A21" s="4"/>
      <c r="B21" s="13"/>
      <c r="C21" s="24"/>
      <c r="D21" s="25"/>
      <c r="E21" s="26"/>
      <c r="F21" s="26"/>
    </row>
    <row r="22" spans="1:6" x14ac:dyDescent="0.25">
      <c r="A22" s="4"/>
      <c r="B22" s="4"/>
      <c r="C22" s="9" t="s">
        <v>8</v>
      </c>
      <c r="D22" s="9"/>
      <c r="E22" s="9">
        <f>SUM(E8:E21)</f>
        <v>53</v>
      </c>
      <c r="F22" s="9">
        <f>SUM(F8:F21)</f>
        <v>52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4">
      <c r="A25" s="127" t="s">
        <v>23</v>
      </c>
      <c r="C25" s="2" t="str">
        <f>$C$2</f>
        <v>QNA Technology</v>
      </c>
    </row>
    <row r="26" spans="1:6" x14ac:dyDescent="0.25">
      <c r="B26" s="124" t="s">
        <v>109</v>
      </c>
      <c r="C26" s="13" t="s">
        <v>598</v>
      </c>
    </row>
    <row r="27" spans="1:6" ht="15.75" thickBot="1" x14ac:dyDescent="0.3"/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ht="15.75" thickBot="1" x14ac:dyDescent="0.3">
      <c r="C30" s="209">
        <v>45762</v>
      </c>
      <c r="D30" s="32" t="s">
        <v>6</v>
      </c>
      <c r="E30" s="33"/>
      <c r="F30" s="34"/>
    </row>
    <row r="31" spans="1:6" x14ac:dyDescent="0.25">
      <c r="C31" s="209">
        <v>45762</v>
      </c>
      <c r="D31" s="68"/>
      <c r="E31" s="69">
        <v>2</v>
      </c>
      <c r="F31" s="120"/>
    </row>
    <row r="32" spans="1:6" x14ac:dyDescent="0.25">
      <c r="C32" s="139">
        <v>45772</v>
      </c>
      <c r="D32" s="68"/>
      <c r="E32" s="69"/>
      <c r="F32" s="120">
        <v>5</v>
      </c>
    </row>
    <row r="33" spans="3:6" x14ac:dyDescent="0.25">
      <c r="C33" s="139">
        <v>45782</v>
      </c>
      <c r="D33" s="68"/>
      <c r="E33" s="69">
        <v>5</v>
      </c>
      <c r="F33" s="120"/>
    </row>
    <row r="34" spans="3:6" x14ac:dyDescent="0.25">
      <c r="C34" s="139">
        <v>45785</v>
      </c>
      <c r="D34" s="68"/>
      <c r="E34" s="69"/>
      <c r="F34" s="120">
        <v>3</v>
      </c>
    </row>
    <row r="35" spans="3:6" x14ac:dyDescent="0.25">
      <c r="C35" s="139">
        <v>45790</v>
      </c>
      <c r="D35" s="68"/>
      <c r="E35" s="69">
        <v>3</v>
      </c>
      <c r="F35" s="120"/>
    </row>
    <row r="36" spans="3:6" x14ac:dyDescent="0.25">
      <c r="C36" s="139">
        <v>45796</v>
      </c>
      <c r="D36" s="68"/>
      <c r="E36" s="69"/>
      <c r="F36" s="120">
        <v>4</v>
      </c>
    </row>
    <row r="37" spans="3:6" x14ac:dyDescent="0.25">
      <c r="C37" s="139">
        <v>45799</v>
      </c>
      <c r="D37" s="68"/>
      <c r="E37" s="69">
        <v>3</v>
      </c>
      <c r="F37" s="120"/>
    </row>
    <row r="38" spans="3:6" x14ac:dyDescent="0.25">
      <c r="C38" s="139">
        <v>45804</v>
      </c>
      <c r="D38" s="68"/>
      <c r="E38" s="69"/>
      <c r="F38" s="120">
        <v>2</v>
      </c>
    </row>
    <row r="39" spans="3:6" x14ac:dyDescent="0.25">
      <c r="C39" s="139">
        <v>45807</v>
      </c>
      <c r="D39" s="68"/>
      <c r="E39" s="69">
        <v>3</v>
      </c>
      <c r="F39" s="120"/>
    </row>
    <row r="40" spans="3:6" x14ac:dyDescent="0.25">
      <c r="C40" s="139">
        <v>45814</v>
      </c>
      <c r="D40" s="68"/>
      <c r="E40" s="69"/>
      <c r="F40" s="120">
        <v>5</v>
      </c>
    </row>
    <row r="41" spans="3:6" x14ac:dyDescent="0.25">
      <c r="C41" s="139">
        <v>45818</v>
      </c>
      <c r="D41" s="68"/>
      <c r="E41" s="69">
        <v>2</v>
      </c>
      <c r="F41" s="120"/>
    </row>
    <row r="42" spans="3:6" x14ac:dyDescent="0.25">
      <c r="C42" s="139">
        <v>45818</v>
      </c>
      <c r="D42" s="68"/>
      <c r="E42" s="69"/>
      <c r="F42" s="153">
        <v>0</v>
      </c>
    </row>
    <row r="43" spans="3:6" x14ac:dyDescent="0.25">
      <c r="C43" s="35">
        <v>45819</v>
      </c>
      <c r="D43" s="36" t="s">
        <v>20</v>
      </c>
      <c r="E43" s="37">
        <v>1</v>
      </c>
      <c r="F43" s="38"/>
    </row>
    <row r="44" spans="3:6" x14ac:dyDescent="0.25">
      <c r="C44" s="24"/>
      <c r="D44" s="25"/>
      <c r="E44" s="26"/>
      <c r="F44" s="26"/>
    </row>
    <row r="45" spans="3:6" x14ac:dyDescent="0.25">
      <c r="C45" s="9" t="s">
        <v>8</v>
      </c>
      <c r="D45" s="9"/>
      <c r="E45" s="62">
        <f>SUM(E30:E44)</f>
        <v>19</v>
      </c>
      <c r="F45" s="62">
        <f>SUM(F30:F44)</f>
        <v>19</v>
      </c>
    </row>
  </sheetData>
  <mergeCells count="4">
    <mergeCell ref="C6:C7"/>
    <mergeCell ref="E7:F7"/>
    <mergeCell ref="C28:C29"/>
    <mergeCell ref="E29:F29"/>
  </mergeCells>
  <conditionalFormatting sqref="C47:C1048576 C1:C24">
    <cfRule type="top10" dxfId="769" priority="4" rank="1"/>
  </conditionalFormatting>
  <conditionalFormatting sqref="D1">
    <cfRule type="top10" dxfId="768" priority="3" rank="1"/>
  </conditionalFormatting>
  <conditionalFormatting sqref="C46">
    <cfRule type="top10" dxfId="767" priority="1" rank="1"/>
  </conditionalFormatting>
  <conditionalFormatting sqref="C25:C45">
    <cfRule type="top10" dxfId="766" priority="2" rank="1"/>
  </conditionalFormatting>
  <hyperlinks>
    <hyperlink ref="A1" location="'Spis treści'!A1" display="Spis treści" xr:uid="{00000000-0004-0000-0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500-000000000000}">
          <x14:formula1>
            <xm:f>'C:\Users\fidop\Documents\[NIEPUBLIKOWANE Statystyka Wewnętrzna.xlsm]Zdarzenia'!#REF!</xm:f>
          </x14:formula1>
          <xm:sqref>E23:F23 D2:D24 D47:D1048576</xm:sqref>
        </x14:dataValidation>
        <x14:dataValidation type="list" allowBlank="1" showInputMessage="1" showErrorMessage="1" xr:uid="{00000000-0002-0000-0500-000001000000}">
          <x14:formula1>
            <xm:f>'C:\Users\fidop\Documents\[NIEPUBLIKOWANE Statystyka Wewnętrzna.xlsm]Zdarzenia'!#REF!</xm:f>
          </x14:formula1>
          <xm:sqref>B3 D46</xm:sqref>
        </x14:dataValidation>
        <x14:dataValidation type="list" allowBlank="1" showInputMessage="1" showErrorMessage="1" xr:uid="{00000000-0002-0000-0500-000002000000}">
          <x14:formula1>
            <xm:f>Zdarzenia!$A$2:$A$7</xm:f>
          </x14:formula1>
          <xm:sqref>D25:D45</xm:sqref>
        </x14:dataValidation>
        <x14:dataValidation type="list" allowBlank="1" showInputMessage="1" showErrorMessage="1" xr:uid="{00000000-0002-0000-0500-000003000000}">
          <x14:formula1>
            <xm:f>Zdarzenia!$A$13:$A$17</xm:f>
          </x14:formula1>
          <xm:sqref>B26</xm:sqref>
        </x14:dataValidation>
      </x14:dataValidations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Arkusz137"/>
  <dimension ref="A1:I47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339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340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44945</v>
      </c>
      <c r="D8" s="32" t="s">
        <v>6</v>
      </c>
      <c r="E8" s="33"/>
      <c r="F8" s="34"/>
    </row>
    <row r="9" spans="1:9" x14ac:dyDescent="0.25">
      <c r="A9" s="4"/>
      <c r="B9" s="4"/>
      <c r="C9" s="46">
        <v>44985</v>
      </c>
      <c r="D9" s="36"/>
      <c r="E9" s="37">
        <v>19</v>
      </c>
      <c r="F9" s="38"/>
    </row>
    <row r="10" spans="1:9" x14ac:dyDescent="0.25">
      <c r="A10" s="4"/>
      <c r="B10" s="4"/>
      <c r="C10" s="35">
        <v>44999</v>
      </c>
      <c r="D10" s="39"/>
      <c r="E10" s="38"/>
      <c r="F10" s="37">
        <v>10</v>
      </c>
    </row>
    <row r="11" spans="1:9" x14ac:dyDescent="0.25">
      <c r="A11" s="4"/>
      <c r="B11" s="4"/>
      <c r="C11" s="35">
        <v>45013</v>
      </c>
      <c r="D11" s="40"/>
      <c r="E11" s="37">
        <v>10</v>
      </c>
      <c r="F11" s="38"/>
    </row>
    <row r="12" spans="1:9" x14ac:dyDescent="0.25">
      <c r="A12" s="129"/>
      <c r="B12" s="4"/>
      <c r="C12" s="35">
        <v>45027</v>
      </c>
      <c r="D12" s="40"/>
      <c r="E12" s="38"/>
      <c r="F12" s="37">
        <v>9</v>
      </c>
    </row>
    <row r="13" spans="1:9" x14ac:dyDescent="0.25">
      <c r="A13" s="4"/>
      <c r="B13" s="4"/>
      <c r="C13" s="35">
        <v>45037</v>
      </c>
      <c r="D13" s="40"/>
      <c r="E13" s="37">
        <v>8</v>
      </c>
      <c r="F13" s="38"/>
    </row>
    <row r="14" spans="1:9" x14ac:dyDescent="0.25">
      <c r="A14" s="129"/>
      <c r="B14" s="4"/>
      <c r="C14" s="41">
        <v>45065</v>
      </c>
      <c r="D14" s="40"/>
      <c r="E14" s="38"/>
      <c r="F14" s="38">
        <v>18</v>
      </c>
      <c r="I14" s="130"/>
    </row>
    <row r="15" spans="1:9" x14ac:dyDescent="0.25">
      <c r="A15" s="129"/>
      <c r="B15" s="4"/>
      <c r="C15" s="41">
        <v>45075</v>
      </c>
      <c r="D15" s="40"/>
      <c r="E15" s="38">
        <v>6</v>
      </c>
      <c r="F15" s="38"/>
    </row>
    <row r="16" spans="1:9" x14ac:dyDescent="0.25">
      <c r="A16" s="129"/>
      <c r="B16" s="4"/>
      <c r="C16" s="41">
        <v>45089</v>
      </c>
      <c r="D16" s="40"/>
      <c r="E16" s="38"/>
      <c r="F16" s="38">
        <v>9</v>
      </c>
    </row>
    <row r="17" spans="1:6" x14ac:dyDescent="0.25">
      <c r="A17" s="129"/>
      <c r="B17" s="4"/>
      <c r="C17" s="41">
        <v>45098</v>
      </c>
      <c r="D17" s="40" t="s">
        <v>20</v>
      </c>
      <c r="E17" s="38">
        <v>7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24"/>
      <c r="D19" s="25"/>
      <c r="E19" s="26"/>
      <c r="F19" s="26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50</v>
      </c>
      <c r="F21" s="9">
        <f>SUM(F8:F20)</f>
        <v>46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Drago Entertainment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>
      <c r="A27" s="1" t="s">
        <v>351</v>
      </c>
    </row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45152</v>
      </c>
      <c r="D30" s="32" t="s">
        <v>6</v>
      </c>
      <c r="E30" s="33"/>
      <c r="F30" s="34"/>
    </row>
    <row r="31" spans="1:6" x14ac:dyDescent="0.25">
      <c r="C31" s="119">
        <v>45159</v>
      </c>
      <c r="D31" s="68"/>
      <c r="E31" s="69">
        <v>4</v>
      </c>
      <c r="F31" s="153"/>
    </row>
    <row r="32" spans="1:6" ht="15.75" thickBot="1" x14ac:dyDescent="0.3">
      <c r="C32" s="35">
        <v>45160</v>
      </c>
      <c r="D32" s="36"/>
      <c r="E32" s="37"/>
      <c r="F32" s="38">
        <v>1</v>
      </c>
    </row>
    <row r="33" spans="1:6" x14ac:dyDescent="0.25">
      <c r="C33" s="35">
        <v>45166</v>
      </c>
      <c r="D33" s="32" t="s">
        <v>20</v>
      </c>
      <c r="E33" s="37">
        <v>4</v>
      </c>
      <c r="F33" s="38"/>
    </row>
    <row r="34" spans="1:6" x14ac:dyDescent="0.25">
      <c r="C34" s="41"/>
      <c r="D34" s="40"/>
      <c r="E34" s="38"/>
      <c r="F34" s="37"/>
    </row>
    <row r="35" spans="1:6" x14ac:dyDescent="0.25">
      <c r="C35" s="24"/>
      <c r="D35" s="25"/>
      <c r="E35" s="26"/>
      <c r="F35" s="26"/>
    </row>
    <row r="36" spans="1:6" x14ac:dyDescent="0.25">
      <c r="C36" s="9" t="s">
        <v>8</v>
      </c>
      <c r="D36" s="9"/>
      <c r="E36" s="62">
        <f>SUM(E30:E35)</f>
        <v>8</v>
      </c>
      <c r="F36" s="62">
        <f>SUM(F30:F35)</f>
        <v>1</v>
      </c>
    </row>
    <row r="38" spans="1:6" ht="26.25" x14ac:dyDescent="0.4">
      <c r="A38" s="127"/>
      <c r="C38" s="2" t="str">
        <f>$C$2</f>
        <v>Drago Entertainment</v>
      </c>
    </row>
    <row r="39" spans="1:6" x14ac:dyDescent="0.25">
      <c r="B39" s="124" t="s">
        <v>109</v>
      </c>
      <c r="C39" s="13" t="s">
        <v>27</v>
      </c>
    </row>
    <row r="40" spans="1:6" ht="15.75" thickBot="1" x14ac:dyDescent="0.3">
      <c r="A40" s="1" t="s">
        <v>359</v>
      </c>
    </row>
    <row r="41" spans="1:6" ht="30" x14ac:dyDescent="0.25">
      <c r="C41" s="319" t="s">
        <v>2</v>
      </c>
      <c r="D41" s="29"/>
      <c r="E41" s="29" t="s">
        <v>3</v>
      </c>
      <c r="F41" s="29" t="s">
        <v>4</v>
      </c>
    </row>
    <row r="42" spans="1:6" ht="15.75" thickBot="1" x14ac:dyDescent="0.3">
      <c r="C42" s="320"/>
      <c r="D42" s="30"/>
      <c r="E42" s="321" t="s">
        <v>9</v>
      </c>
      <c r="F42" s="321"/>
    </row>
    <row r="43" spans="1:6" ht="15.75" thickBot="1" x14ac:dyDescent="0.3">
      <c r="C43" s="31">
        <v>45183</v>
      </c>
      <c r="D43" s="32" t="s">
        <v>6</v>
      </c>
      <c r="E43" s="33"/>
      <c r="F43" s="34"/>
    </row>
    <row r="44" spans="1:6" x14ac:dyDescent="0.25">
      <c r="C44" s="35">
        <v>45188</v>
      </c>
      <c r="D44" s="32" t="s">
        <v>20</v>
      </c>
      <c r="E44" s="37">
        <v>3</v>
      </c>
      <c r="F44" s="38"/>
    </row>
    <row r="45" spans="1:6" x14ac:dyDescent="0.25">
      <c r="C45" s="41"/>
      <c r="D45" s="40"/>
      <c r="E45" s="38"/>
      <c r="F45" s="37"/>
    </row>
    <row r="46" spans="1:6" x14ac:dyDescent="0.25">
      <c r="C46" s="24"/>
      <c r="D46" s="25"/>
      <c r="E46" s="26"/>
      <c r="F46" s="26"/>
    </row>
    <row r="47" spans="1:6" x14ac:dyDescent="0.25">
      <c r="C47" s="9" t="s">
        <v>8</v>
      </c>
      <c r="D47" s="9"/>
      <c r="E47" s="62">
        <f>SUM(E43:E46)</f>
        <v>3</v>
      </c>
      <c r="F47" s="62">
        <f>SUM(F43:F46)</f>
        <v>0</v>
      </c>
    </row>
  </sheetData>
  <mergeCells count="6">
    <mergeCell ref="C6:C7"/>
    <mergeCell ref="E7:F7"/>
    <mergeCell ref="C28:C29"/>
    <mergeCell ref="E29:F29"/>
    <mergeCell ref="C41:C42"/>
    <mergeCell ref="E42:F42"/>
  </mergeCells>
  <conditionalFormatting sqref="C1:C23 C48:C1048576">
    <cfRule type="top10" dxfId="415" priority="5" rank="1"/>
  </conditionalFormatting>
  <conditionalFormatting sqref="D1">
    <cfRule type="top10" dxfId="414" priority="4" rank="1"/>
  </conditionalFormatting>
  <conditionalFormatting sqref="C24 C37">
    <cfRule type="top10" dxfId="413" priority="3" rank="1"/>
  </conditionalFormatting>
  <conditionalFormatting sqref="C25:C36">
    <cfRule type="top10" dxfId="412" priority="2" rank="1"/>
  </conditionalFormatting>
  <conditionalFormatting sqref="C38:C47">
    <cfRule type="top10" dxfId="411" priority="1" rank="1"/>
  </conditionalFormatting>
  <hyperlinks>
    <hyperlink ref="A1" location="'Spis treści'!A1" display="Spis treści" xr:uid="{00000000-0004-0000-3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3B00-000000000000}">
          <x14:formula1>
            <xm:f>'C:\Users\fidop\Documents\[NIEPUBLIKOWANE Statystyka Wewnętrzna.xlsm]Zdarzenia'!#REF!</xm:f>
          </x14:formula1>
          <xm:sqref>E22:F22 D2:D23 D48:D1048576</xm:sqref>
        </x14:dataValidation>
        <x14:dataValidation type="list" allowBlank="1" showInputMessage="1" showErrorMessage="1" xr:uid="{00000000-0002-0000-3B00-000001000000}">
          <x14:formula1>
            <xm:f>'C:\Users\fidop\Documents\[NIEPUBLIKOWANE Statystyka Wewnętrzna.xlsm]Zdarzenia'!#REF!</xm:f>
          </x14:formula1>
          <xm:sqref>B3 B26 D24 D37 D30 D33 D43:D44 B39</xm:sqref>
        </x14:dataValidation>
        <x14:dataValidation type="list" allowBlank="1" showInputMessage="1" showErrorMessage="1" xr:uid="{00000000-0002-0000-3B00-000002000000}">
          <x14:formula1>
            <xm:f>Zdarzenia!#REF!</xm:f>
          </x14:formula1>
          <xm:sqref>D25:D29 D31:D32 D34:D36 D38:D42 D45:D47</xm:sqref>
        </x14:dataValidation>
      </x14:dataValidation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Arkusz131"/>
  <dimension ref="A1:I69"/>
  <sheetViews>
    <sheetView topLeftCell="B10" zoomScaleNormal="100" zoomScaleSheetLayoutView="160" workbookViewId="0">
      <selection activeCell="H19" sqref="H1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 t="s">
        <v>297</v>
      </c>
    </row>
    <row r="2" spans="1:9" ht="21" x14ac:dyDescent="0.35">
      <c r="C2" s="2" t="s">
        <v>131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326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44959</v>
      </c>
      <c r="D8" s="32" t="s">
        <v>6</v>
      </c>
      <c r="E8" s="33"/>
      <c r="F8" s="34"/>
    </row>
    <row r="9" spans="1:9" x14ac:dyDescent="0.25">
      <c r="A9" s="4"/>
      <c r="B9" s="4"/>
      <c r="C9" s="46">
        <v>44972</v>
      </c>
      <c r="D9" s="36"/>
      <c r="E9" s="37">
        <v>9</v>
      </c>
      <c r="F9" s="38"/>
    </row>
    <row r="10" spans="1:9" x14ac:dyDescent="0.25">
      <c r="A10" s="4"/>
      <c r="B10" s="4"/>
      <c r="C10" s="35">
        <v>44980</v>
      </c>
      <c r="D10" s="39"/>
      <c r="E10" s="38"/>
      <c r="F10" s="37">
        <v>6</v>
      </c>
    </row>
    <row r="11" spans="1:9" x14ac:dyDescent="0.25">
      <c r="A11" s="4"/>
      <c r="B11" s="4"/>
      <c r="C11" s="35">
        <v>44991</v>
      </c>
      <c r="D11" s="40"/>
      <c r="E11" s="37">
        <v>7</v>
      </c>
      <c r="F11" s="38"/>
    </row>
    <row r="12" spans="1:9" x14ac:dyDescent="0.25">
      <c r="A12" s="129"/>
      <c r="B12" s="4"/>
      <c r="C12" s="35">
        <v>44999</v>
      </c>
      <c r="D12" s="40"/>
      <c r="E12" s="38"/>
      <c r="F12" s="37">
        <v>6</v>
      </c>
    </row>
    <row r="13" spans="1:9" x14ac:dyDescent="0.25">
      <c r="A13" s="4"/>
      <c r="B13" s="4"/>
      <c r="C13" s="35">
        <v>45006</v>
      </c>
      <c r="D13" s="40"/>
      <c r="E13" s="37">
        <v>5</v>
      </c>
      <c r="F13" s="38"/>
    </row>
    <row r="14" spans="1:9" x14ac:dyDescent="0.25">
      <c r="A14" s="129"/>
      <c r="B14" s="4"/>
      <c r="C14" s="41">
        <v>45007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45014</v>
      </c>
      <c r="D15" s="40" t="s">
        <v>20</v>
      </c>
      <c r="E15" s="38">
        <v>5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26</v>
      </c>
      <c r="F27" s="9">
        <f>SUM(F8:F26)</f>
        <v>13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>Cavatina Holding SA</v>
      </c>
    </row>
    <row r="33" spans="1:6" x14ac:dyDescent="0.25">
      <c r="B33" s="124" t="s">
        <v>109</v>
      </c>
      <c r="C33" s="13" t="s">
        <v>22</v>
      </c>
    </row>
    <row r="34" spans="1:6" ht="15.75" thickBot="1" x14ac:dyDescent="0.3"/>
    <row r="35" spans="1:6" ht="30" x14ac:dyDescent="0.25">
      <c r="C35" s="319" t="s">
        <v>2</v>
      </c>
      <c r="D35" s="29"/>
      <c r="E35" s="29" t="s">
        <v>3</v>
      </c>
      <c r="F35" s="29" t="s">
        <v>4</v>
      </c>
    </row>
    <row r="36" spans="1:6" ht="15.75" thickBot="1" x14ac:dyDescent="0.3">
      <c r="C36" s="320"/>
      <c r="D36" s="30"/>
      <c r="E36" s="321" t="s">
        <v>9</v>
      </c>
      <c r="F36" s="321"/>
    </row>
    <row r="37" spans="1:6" x14ac:dyDescent="0.25">
      <c r="C37" s="31">
        <v>45044</v>
      </c>
      <c r="D37" s="32" t="s">
        <v>6</v>
      </c>
      <c r="E37" s="33"/>
      <c r="F37" s="34"/>
    </row>
    <row r="38" spans="1:6" x14ac:dyDescent="0.25">
      <c r="C38" s="35">
        <v>45055</v>
      </c>
      <c r="D38" s="36" t="s">
        <v>20</v>
      </c>
      <c r="E38" s="37">
        <v>5</v>
      </c>
      <c r="F38" s="38"/>
    </row>
    <row r="39" spans="1:6" x14ac:dyDescent="0.25">
      <c r="C39" s="41"/>
      <c r="D39" s="40"/>
      <c r="E39" s="38"/>
      <c r="F39" s="37"/>
    </row>
    <row r="40" spans="1:6" x14ac:dyDescent="0.25">
      <c r="C40" s="24"/>
      <c r="D40" s="25"/>
      <c r="E40" s="26"/>
      <c r="F40" s="26"/>
    </row>
    <row r="41" spans="1:6" x14ac:dyDescent="0.25">
      <c r="C41" s="9" t="s">
        <v>8</v>
      </c>
      <c r="D41" s="9"/>
      <c r="E41" s="62">
        <f>SUM(E37:E40)</f>
        <v>5</v>
      </c>
      <c r="F41" s="62">
        <f>SUM(F37:F40)</f>
        <v>0</v>
      </c>
    </row>
    <row r="46" spans="1:6" ht="26.25" x14ac:dyDescent="0.4">
      <c r="A46" s="127" t="s">
        <v>23</v>
      </c>
      <c r="C46" s="2" t="str">
        <f>$C$2</f>
        <v>Cavatina Holding SA</v>
      </c>
    </row>
    <row r="47" spans="1:6" x14ac:dyDescent="0.25">
      <c r="B47" s="124" t="s">
        <v>109</v>
      </c>
      <c r="C47" s="13" t="s">
        <v>27</v>
      </c>
    </row>
    <row r="48" spans="1:6" ht="15.75" thickBot="1" x14ac:dyDescent="0.3"/>
    <row r="49" spans="1:6" ht="30" x14ac:dyDescent="0.25">
      <c r="C49" s="319" t="s">
        <v>2</v>
      </c>
      <c r="D49" s="29"/>
      <c r="E49" s="29" t="s">
        <v>3</v>
      </c>
      <c r="F49" s="29" t="s">
        <v>4</v>
      </c>
    </row>
    <row r="50" spans="1:6" ht="15.75" thickBot="1" x14ac:dyDescent="0.3">
      <c r="C50" s="320"/>
      <c r="D50" s="30"/>
      <c r="E50" s="321" t="s">
        <v>9</v>
      </c>
      <c r="F50" s="321"/>
    </row>
    <row r="51" spans="1:6" x14ac:dyDescent="0.25">
      <c r="C51" s="31">
        <v>45064</v>
      </c>
      <c r="D51" s="32" t="s">
        <v>6</v>
      </c>
      <c r="E51" s="33"/>
      <c r="F51" s="34"/>
    </row>
    <row r="52" spans="1:6" x14ac:dyDescent="0.25">
      <c r="C52" s="35">
        <v>45065</v>
      </c>
      <c r="D52" s="36" t="s">
        <v>20</v>
      </c>
      <c r="E52" s="37">
        <v>1</v>
      </c>
      <c r="F52" s="38"/>
    </row>
    <row r="53" spans="1:6" x14ac:dyDescent="0.25">
      <c r="C53" s="41"/>
      <c r="D53" s="40"/>
      <c r="E53" s="38"/>
      <c r="F53" s="37"/>
    </row>
    <row r="54" spans="1:6" x14ac:dyDescent="0.25">
      <c r="C54" s="24"/>
      <c r="D54" s="25"/>
      <c r="E54" s="26"/>
      <c r="F54" s="26"/>
    </row>
    <row r="55" spans="1:6" x14ac:dyDescent="0.25">
      <c r="C55" s="9" t="s">
        <v>8</v>
      </c>
      <c r="D55" s="9"/>
      <c r="E55" s="62">
        <f>SUM(E51:E54)</f>
        <v>1</v>
      </c>
      <c r="F55" s="62">
        <f>SUM(F51:F54)</f>
        <v>0</v>
      </c>
    </row>
    <row r="60" spans="1:6" ht="26.25" x14ac:dyDescent="0.4">
      <c r="A60" s="127" t="s">
        <v>23</v>
      </c>
      <c r="C60" s="2" t="str">
        <f>$C$2</f>
        <v>Cavatina Holding SA</v>
      </c>
    </row>
    <row r="61" spans="1:6" x14ac:dyDescent="0.25">
      <c r="B61" s="124" t="s">
        <v>109</v>
      </c>
      <c r="C61" s="13" t="s">
        <v>28</v>
      </c>
    </row>
    <row r="62" spans="1:6" ht="15.75" thickBot="1" x14ac:dyDescent="0.3"/>
    <row r="63" spans="1:6" ht="30" x14ac:dyDescent="0.25">
      <c r="C63" s="319" t="s">
        <v>2</v>
      </c>
      <c r="D63" s="29"/>
      <c r="E63" s="29" t="s">
        <v>3</v>
      </c>
      <c r="F63" s="29" t="s">
        <v>4</v>
      </c>
    </row>
    <row r="64" spans="1:6" ht="15.75" thickBot="1" x14ac:dyDescent="0.3">
      <c r="C64" s="320"/>
      <c r="D64" s="30"/>
      <c r="E64" s="321" t="s">
        <v>9</v>
      </c>
      <c r="F64" s="321"/>
    </row>
    <row r="65" spans="3:6" x14ac:dyDescent="0.25">
      <c r="C65" s="31">
        <v>45077</v>
      </c>
      <c r="D65" s="32" t="s">
        <v>6</v>
      </c>
      <c r="E65" s="33"/>
      <c r="F65" s="34"/>
    </row>
    <row r="66" spans="3:6" x14ac:dyDescent="0.25">
      <c r="C66" s="35">
        <v>45082</v>
      </c>
      <c r="D66" s="36" t="s">
        <v>20</v>
      </c>
      <c r="E66" s="37">
        <v>3</v>
      </c>
      <c r="F66" s="38"/>
    </row>
    <row r="67" spans="3:6" x14ac:dyDescent="0.25">
      <c r="C67" s="41"/>
      <c r="D67" s="40"/>
      <c r="E67" s="38"/>
      <c r="F67" s="37"/>
    </row>
    <row r="68" spans="3:6" x14ac:dyDescent="0.25">
      <c r="C68" s="24"/>
      <c r="D68" s="25"/>
      <c r="E68" s="26"/>
      <c r="F68" s="26"/>
    </row>
    <row r="69" spans="3:6" x14ac:dyDescent="0.25">
      <c r="C69" s="9" t="s">
        <v>8</v>
      </c>
      <c r="D69" s="9"/>
      <c r="E69" s="62">
        <f>SUM(E65:E68)</f>
        <v>3</v>
      </c>
      <c r="F69" s="62">
        <f>SUM(F65:F68)</f>
        <v>0</v>
      </c>
    </row>
  </sheetData>
  <mergeCells count="8">
    <mergeCell ref="C63:C64"/>
    <mergeCell ref="E64:F64"/>
    <mergeCell ref="C6:C7"/>
    <mergeCell ref="E7:F7"/>
    <mergeCell ref="C35:C36"/>
    <mergeCell ref="E36:F36"/>
    <mergeCell ref="C49:C50"/>
    <mergeCell ref="E50:F50"/>
  </mergeCells>
  <conditionalFormatting sqref="C1:C31 C42:C45 C56:C59 C70:C1048576">
    <cfRule type="top10" dxfId="410" priority="5" rank="1"/>
  </conditionalFormatting>
  <conditionalFormatting sqref="D1">
    <cfRule type="top10" dxfId="409" priority="4" rank="1"/>
  </conditionalFormatting>
  <conditionalFormatting sqref="C32:C41">
    <cfRule type="top10" dxfId="408" priority="3" rank="1"/>
  </conditionalFormatting>
  <conditionalFormatting sqref="C46:C55">
    <cfRule type="top10" dxfId="407" priority="2" rank="1"/>
  </conditionalFormatting>
  <conditionalFormatting sqref="C60:C69">
    <cfRule type="top10" dxfId="406" priority="1" rank="1"/>
  </conditionalFormatting>
  <hyperlinks>
    <hyperlink ref="A1" location="'Spis treści'!A1" display="Spis treści" xr:uid="{00000000-0004-0000-3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C00-000000000000}">
          <x14:formula1>
            <xm:f>'C:\Users\fidop\Documents\[NIEPUBLIKOWANE Statystyka Wewnętrzna.xlsm]Zdarzenia'!#REF!</xm:f>
          </x14:formula1>
          <xm:sqref>E28:F28 D2:D31 D42:D45 D56:D59 D70:D1048576</xm:sqref>
        </x14:dataValidation>
        <x14:dataValidation type="list" allowBlank="1" showInputMessage="1" showErrorMessage="1" xr:uid="{00000000-0002-0000-3C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C00-000002000000}">
          <x14:formula1>
            <xm:f>Zdarzenia!$A$13:$A$17</xm:f>
          </x14:formula1>
          <xm:sqref>B33 B47 B61</xm:sqref>
        </x14:dataValidation>
        <x14:dataValidation type="list" allowBlank="1" showInputMessage="1" showErrorMessage="1" xr:uid="{00000000-0002-0000-3C00-000003000000}">
          <x14:formula1>
            <xm:f>Zdarzenia!$A$2:$A$7</xm:f>
          </x14:formula1>
          <xm:sqref>D32:D41 D46:D55 D60:D69</xm:sqref>
        </x14:dataValidation>
      </x14:dataValidation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Arkusz130"/>
  <dimension ref="A1:I58"/>
  <sheetViews>
    <sheetView topLeftCell="B4" zoomScaleNormal="100" zoomScaleSheetLayoutView="160" workbookViewId="0">
      <selection activeCell="H25" sqref="H2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325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324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44776</v>
      </c>
      <c r="D8" s="32" t="s">
        <v>6</v>
      </c>
      <c r="E8" s="33"/>
      <c r="F8" s="34"/>
    </row>
    <row r="9" spans="1:9" x14ac:dyDescent="0.25">
      <c r="A9" s="4"/>
      <c r="B9" s="4"/>
      <c r="C9" s="46">
        <v>44805</v>
      </c>
      <c r="D9" s="36"/>
      <c r="E9" s="37">
        <v>20</v>
      </c>
      <c r="F9" s="38"/>
    </row>
    <row r="10" spans="1:9" x14ac:dyDescent="0.25">
      <c r="A10" s="4"/>
      <c r="B10" s="4"/>
      <c r="C10" s="35">
        <v>44819</v>
      </c>
      <c r="D10" s="39"/>
      <c r="E10" s="38"/>
      <c r="F10" s="37">
        <v>11</v>
      </c>
      <c r="I10" s="1">
        <v>0</v>
      </c>
    </row>
    <row r="11" spans="1:9" x14ac:dyDescent="0.25">
      <c r="A11" s="4"/>
      <c r="B11" s="4"/>
      <c r="C11" s="35">
        <v>44833</v>
      </c>
      <c r="D11" s="40"/>
      <c r="E11" s="37">
        <v>10</v>
      </c>
      <c r="F11" s="38"/>
      <c r="H11" s="1">
        <v>6</v>
      </c>
    </row>
    <row r="12" spans="1:9" x14ac:dyDescent="0.25">
      <c r="A12" s="129"/>
      <c r="B12" s="4"/>
      <c r="C12" s="35">
        <v>44851</v>
      </c>
      <c r="D12" s="40"/>
      <c r="E12" s="38"/>
      <c r="F12" s="37">
        <v>12</v>
      </c>
    </row>
    <row r="13" spans="1:9" x14ac:dyDescent="0.25">
      <c r="A13" s="4"/>
      <c r="B13" s="4"/>
      <c r="C13" s="35">
        <v>44862</v>
      </c>
      <c r="D13" s="40"/>
      <c r="E13" s="37">
        <v>9</v>
      </c>
      <c r="F13" s="38"/>
    </row>
    <row r="14" spans="1:9" x14ac:dyDescent="0.25">
      <c r="A14" s="129"/>
      <c r="B14" s="4"/>
      <c r="C14" s="41">
        <v>44874</v>
      </c>
      <c r="D14" s="40"/>
      <c r="E14" s="38"/>
      <c r="F14" s="38">
        <v>7</v>
      </c>
      <c r="I14" s="130"/>
    </row>
    <row r="15" spans="1:9" x14ac:dyDescent="0.25">
      <c r="A15" s="129"/>
      <c r="B15" s="4"/>
      <c r="C15" s="41">
        <v>44882</v>
      </c>
      <c r="D15" s="40"/>
      <c r="E15" s="38">
        <v>5</v>
      </c>
      <c r="F15" s="38"/>
    </row>
    <row r="16" spans="1:9" x14ac:dyDescent="0.25">
      <c r="A16" s="129"/>
      <c r="B16" s="4"/>
      <c r="C16" s="41">
        <v>44901</v>
      </c>
      <c r="D16" s="40"/>
      <c r="E16" s="38"/>
      <c r="F16" s="38">
        <v>13</v>
      </c>
    </row>
    <row r="17" spans="1:6" x14ac:dyDescent="0.25">
      <c r="A17" s="129"/>
      <c r="B17" s="4"/>
      <c r="C17" s="41">
        <v>44914</v>
      </c>
      <c r="D17" s="40"/>
      <c r="E17" s="38">
        <v>9</v>
      </c>
      <c r="F17" s="38"/>
    </row>
    <row r="18" spans="1:6" x14ac:dyDescent="0.25">
      <c r="A18" s="129"/>
      <c r="B18" s="4"/>
      <c r="C18" s="41">
        <v>44964</v>
      </c>
      <c r="D18" s="40"/>
      <c r="E18" s="38"/>
      <c r="F18" s="38">
        <v>34</v>
      </c>
    </row>
    <row r="19" spans="1:6" x14ac:dyDescent="0.25">
      <c r="A19" s="129"/>
      <c r="B19" s="4"/>
      <c r="C19" s="41">
        <v>44978</v>
      </c>
      <c r="D19" s="40"/>
      <c r="E19" s="38">
        <v>10</v>
      </c>
      <c r="F19" s="38"/>
    </row>
    <row r="20" spans="1:6" x14ac:dyDescent="0.25">
      <c r="A20" s="129"/>
      <c r="B20" s="4"/>
      <c r="C20" s="41">
        <v>44985</v>
      </c>
      <c r="D20" s="40"/>
      <c r="E20" s="38"/>
      <c r="F20" s="38">
        <v>5</v>
      </c>
    </row>
    <row r="21" spans="1:6" x14ac:dyDescent="0.25">
      <c r="A21" s="129"/>
      <c r="B21" s="4"/>
      <c r="C21" s="41">
        <v>44995</v>
      </c>
      <c r="D21" s="40"/>
      <c r="E21" s="38">
        <v>8</v>
      </c>
      <c r="F21" s="38"/>
    </row>
    <row r="22" spans="1:6" x14ac:dyDescent="0.25">
      <c r="A22" s="129"/>
      <c r="B22" s="4"/>
      <c r="C22" s="41">
        <v>44998</v>
      </c>
      <c r="D22" s="40"/>
      <c r="E22" s="38"/>
      <c r="F22" s="38">
        <v>1</v>
      </c>
    </row>
    <row r="23" spans="1:6" x14ac:dyDescent="0.25">
      <c r="A23" s="129"/>
      <c r="B23" s="4"/>
      <c r="C23" s="107">
        <v>45001</v>
      </c>
      <c r="D23" s="108" t="s">
        <v>20</v>
      </c>
      <c r="E23" s="109">
        <v>3</v>
      </c>
      <c r="F23" s="109"/>
    </row>
    <row r="24" spans="1:6" x14ac:dyDescent="0.25">
      <c r="A24" s="4"/>
      <c r="B24" s="13"/>
      <c r="C24" s="24"/>
      <c r="D24" s="25"/>
      <c r="E24" s="26"/>
      <c r="F24" s="26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74</v>
      </c>
      <c r="F27" s="9">
        <f>SUM(F8:F26)</f>
        <v>83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1" x14ac:dyDescent="0.35">
      <c r="C31" s="2" t="str">
        <f>$C$2</f>
        <v>Urteste S.A.</v>
      </c>
    </row>
    <row r="32" spans="1:6" x14ac:dyDescent="0.25">
      <c r="B32" s="124" t="s">
        <v>109</v>
      </c>
      <c r="C32" s="13" t="s">
        <v>22</v>
      </c>
    </row>
    <row r="33" spans="2:6" ht="15.75" thickBot="1" x14ac:dyDescent="0.3"/>
    <row r="34" spans="2:6" ht="30" x14ac:dyDescent="0.25">
      <c r="C34" s="319" t="s">
        <v>2</v>
      </c>
      <c r="D34" s="29"/>
      <c r="E34" s="29" t="s">
        <v>3</v>
      </c>
      <c r="F34" s="29" t="s">
        <v>4</v>
      </c>
    </row>
    <row r="35" spans="2:6" ht="15.75" thickBot="1" x14ac:dyDescent="0.3">
      <c r="C35" s="320"/>
      <c r="D35" s="30"/>
      <c r="E35" s="321" t="s">
        <v>9</v>
      </c>
      <c r="F35" s="321"/>
    </row>
    <row r="36" spans="2:6" x14ac:dyDescent="0.25">
      <c r="C36" s="31">
        <v>44987</v>
      </c>
      <c r="D36" s="32" t="s">
        <v>6</v>
      </c>
      <c r="E36" s="33"/>
      <c r="F36" s="34"/>
    </row>
    <row r="37" spans="2:6" x14ac:dyDescent="0.25">
      <c r="C37" s="119">
        <v>44988</v>
      </c>
      <c r="D37" s="68" t="s">
        <v>20</v>
      </c>
      <c r="E37" s="69"/>
      <c r="F37" s="120"/>
    </row>
    <row r="38" spans="2:6" x14ac:dyDescent="0.25">
      <c r="C38" s="24"/>
      <c r="D38" s="25"/>
      <c r="E38" s="26"/>
      <c r="F38" s="26"/>
    </row>
    <row r="39" spans="2:6" x14ac:dyDescent="0.25">
      <c r="C39" s="9" t="s">
        <v>8</v>
      </c>
      <c r="D39" s="9"/>
      <c r="E39" s="62">
        <f>SUM(E36:E38)</f>
        <v>0</v>
      </c>
      <c r="F39" s="62">
        <f>SUM(F36:F38)</f>
        <v>0</v>
      </c>
    </row>
    <row r="44" spans="2:6" ht="21" x14ac:dyDescent="0.35">
      <c r="C44" s="2" t="str">
        <f>$C$2</f>
        <v>Urteste S.A.</v>
      </c>
    </row>
    <row r="45" spans="2:6" x14ac:dyDescent="0.25">
      <c r="B45" s="124" t="s">
        <v>109</v>
      </c>
      <c r="C45" s="13" t="s">
        <v>27</v>
      </c>
    </row>
    <row r="46" spans="2:6" ht="15.75" thickBot="1" x14ac:dyDescent="0.3"/>
    <row r="47" spans="2:6" ht="30" x14ac:dyDescent="0.25">
      <c r="C47" s="319" t="s">
        <v>2</v>
      </c>
      <c r="D47" s="29"/>
      <c r="E47" s="29" t="s">
        <v>3</v>
      </c>
      <c r="F47" s="29" t="s">
        <v>4</v>
      </c>
    </row>
    <row r="48" spans="2:6" ht="15.75" thickBot="1" x14ac:dyDescent="0.3">
      <c r="C48" s="320"/>
      <c r="D48" s="30"/>
      <c r="E48" s="321" t="s">
        <v>9</v>
      </c>
      <c r="F48" s="321"/>
    </row>
    <row r="49" spans="3:6" ht="15.75" thickBot="1" x14ac:dyDescent="0.3">
      <c r="C49" s="31">
        <v>45034</v>
      </c>
      <c r="D49" s="32" t="s">
        <v>6</v>
      </c>
      <c r="E49" s="33"/>
      <c r="F49" s="212"/>
    </row>
    <row r="50" spans="3:6" ht="15.75" thickBot="1" x14ac:dyDescent="0.3">
      <c r="C50" s="31">
        <v>45036</v>
      </c>
      <c r="D50" s="32"/>
      <c r="E50" s="33">
        <v>2</v>
      </c>
      <c r="F50" s="212"/>
    </row>
    <row r="51" spans="3:6" ht="15.75" thickBot="1" x14ac:dyDescent="0.3">
      <c r="C51" s="31">
        <v>45040</v>
      </c>
      <c r="D51" s="32"/>
      <c r="E51" s="33"/>
      <c r="F51" s="212">
        <v>2</v>
      </c>
    </row>
    <row r="52" spans="3:6" ht="15.75" thickBot="1" x14ac:dyDescent="0.3">
      <c r="C52" s="31">
        <v>45040</v>
      </c>
      <c r="D52" s="32"/>
      <c r="E52" s="33">
        <v>0</v>
      </c>
      <c r="F52" s="212"/>
    </row>
    <row r="53" spans="3:6" ht="15.75" thickBot="1" x14ac:dyDescent="0.3">
      <c r="C53" s="31">
        <v>45041</v>
      </c>
      <c r="D53" s="32"/>
      <c r="E53" s="33"/>
      <c r="F53" s="212">
        <v>1</v>
      </c>
    </row>
    <row r="54" spans="3:6" ht="15.75" thickBot="1" x14ac:dyDescent="0.3">
      <c r="C54" s="31">
        <v>45042</v>
      </c>
      <c r="D54" s="32"/>
      <c r="E54" s="33">
        <v>1</v>
      </c>
      <c r="F54" s="212"/>
    </row>
    <row r="55" spans="3:6" x14ac:dyDescent="0.25">
      <c r="C55" s="31">
        <v>45042</v>
      </c>
      <c r="D55" s="32"/>
      <c r="E55" s="33"/>
      <c r="F55" s="212">
        <v>0</v>
      </c>
    </row>
    <row r="56" spans="3:6" x14ac:dyDescent="0.25">
      <c r="C56" s="119">
        <v>45044</v>
      </c>
      <c r="D56" s="68" t="s">
        <v>20</v>
      </c>
      <c r="E56" s="69">
        <v>2</v>
      </c>
      <c r="F56" s="120"/>
    </row>
    <row r="57" spans="3:6" x14ac:dyDescent="0.25">
      <c r="C57" s="24"/>
      <c r="D57" s="25"/>
      <c r="E57" s="26"/>
      <c r="F57" s="26"/>
    </row>
    <row r="58" spans="3:6" x14ac:dyDescent="0.25">
      <c r="C58" s="9" t="s">
        <v>8</v>
      </c>
      <c r="D58" s="9"/>
      <c r="E58" s="62">
        <f>SUM(E49:E57)</f>
        <v>5</v>
      </c>
      <c r="F58" s="62">
        <f>SUM(F49:F57)</f>
        <v>3</v>
      </c>
    </row>
  </sheetData>
  <mergeCells count="6">
    <mergeCell ref="C6:C7"/>
    <mergeCell ref="E7:F7"/>
    <mergeCell ref="C34:C35"/>
    <mergeCell ref="E35:F35"/>
    <mergeCell ref="C47:C48"/>
    <mergeCell ref="E48:F48"/>
  </mergeCells>
  <conditionalFormatting sqref="C40:C43 C1:C30 C59:C1048576">
    <cfRule type="top10" dxfId="405" priority="5" rank="1"/>
  </conditionalFormatting>
  <conditionalFormatting sqref="D1">
    <cfRule type="top10" dxfId="404" priority="4" rank="1"/>
  </conditionalFormatting>
  <conditionalFormatting sqref="C31:C39">
    <cfRule type="top10" dxfId="403" priority="147" rank="1"/>
  </conditionalFormatting>
  <conditionalFormatting sqref="C44:C49 C56:C58">
    <cfRule type="top10" dxfId="402" priority="155" rank="1"/>
  </conditionalFormatting>
  <conditionalFormatting sqref="C50:C55">
    <cfRule type="top10" dxfId="401" priority="1" rank="1"/>
  </conditionalFormatting>
  <hyperlinks>
    <hyperlink ref="A1" location="'Spis treści'!A1" display="Spis treści" xr:uid="{00000000-0004-0000-3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D00-000000000000}">
          <x14:formula1>
            <xm:f>'C:\Users\fidop\Documents\[NIEPUBLIKOWANE Statystyka Wewnętrzna.xlsm]Zdarzenia'!#REF!</xm:f>
          </x14:formula1>
          <xm:sqref>E28:F28 D2:D30 D40:D43 D59:D1048576</xm:sqref>
        </x14:dataValidation>
        <x14:dataValidation type="list" allowBlank="1" showInputMessage="1" showErrorMessage="1" xr:uid="{00000000-0002-0000-3D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D00-000002000000}">
          <x14:formula1>
            <xm:f>Zdarzenia!$A$13:$A$17</xm:f>
          </x14:formula1>
          <xm:sqref>B32 B45</xm:sqref>
        </x14:dataValidation>
        <x14:dataValidation type="list" allowBlank="1" showInputMessage="1" showErrorMessage="1" xr:uid="{00000000-0002-0000-3D00-000003000000}">
          <x14:formula1>
            <xm:f>Zdarzenia!$A$2:$A$7</xm:f>
          </x14:formula1>
          <xm:sqref>D31:D39 D44:D58</xm:sqref>
        </x14:dataValidation>
      </x14:dataValidation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Arkusz129"/>
  <dimension ref="A1:I38"/>
  <sheetViews>
    <sheetView zoomScaleNormal="100" zoomScaleSheetLayoutView="160" workbookViewId="0">
      <selection activeCell="A4" sqref="A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323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322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44796</v>
      </c>
      <c r="D8" s="32" t="s">
        <v>6</v>
      </c>
      <c r="E8" s="33"/>
      <c r="F8" s="34"/>
    </row>
    <row r="9" spans="1:9" x14ac:dyDescent="0.25">
      <c r="A9" s="4"/>
      <c r="B9" s="4"/>
      <c r="C9" s="46">
        <v>44824</v>
      </c>
      <c r="D9" s="36"/>
      <c r="E9" s="37">
        <v>20</v>
      </c>
      <c r="F9" s="38"/>
    </row>
    <row r="10" spans="1:9" x14ac:dyDescent="0.25">
      <c r="A10" s="4"/>
      <c r="B10" s="4"/>
      <c r="C10" s="35">
        <v>44845</v>
      </c>
      <c r="D10" s="39"/>
      <c r="E10" s="38"/>
      <c r="F10" s="37">
        <v>15</v>
      </c>
    </row>
    <row r="11" spans="1:9" x14ac:dyDescent="0.25">
      <c r="A11" s="4"/>
      <c r="B11" s="4"/>
      <c r="C11" s="35">
        <v>44859</v>
      </c>
      <c r="D11" s="40"/>
      <c r="E11" s="37">
        <v>10</v>
      </c>
      <c r="F11" s="38"/>
    </row>
    <row r="12" spans="1:9" x14ac:dyDescent="0.25">
      <c r="A12" s="129"/>
      <c r="B12" s="4"/>
      <c r="C12" s="35">
        <v>44881</v>
      </c>
      <c r="D12" s="40"/>
      <c r="E12" s="38"/>
      <c r="F12" s="37">
        <v>14</v>
      </c>
    </row>
    <row r="13" spans="1:9" x14ac:dyDescent="0.25">
      <c r="A13" s="4"/>
      <c r="B13" s="4"/>
      <c r="C13" s="35">
        <v>44895</v>
      </c>
      <c r="D13" s="40"/>
      <c r="E13" s="37">
        <v>10</v>
      </c>
      <c r="F13" s="38"/>
    </row>
    <row r="14" spans="1:9" x14ac:dyDescent="0.25">
      <c r="A14" s="129"/>
      <c r="B14" s="4"/>
      <c r="C14" s="41">
        <v>44909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44924</v>
      </c>
      <c r="D15" s="40"/>
      <c r="E15" s="38">
        <v>10</v>
      </c>
      <c r="F15" s="38"/>
    </row>
    <row r="16" spans="1:9" x14ac:dyDescent="0.25">
      <c r="A16" s="129"/>
      <c r="B16" s="4"/>
      <c r="C16" s="41">
        <v>44952</v>
      </c>
      <c r="D16" s="40"/>
      <c r="E16" s="38"/>
      <c r="F16" s="38">
        <v>19</v>
      </c>
    </row>
    <row r="17" spans="1:6" x14ac:dyDescent="0.25">
      <c r="A17" s="129"/>
      <c r="B17" s="4"/>
      <c r="C17" s="41">
        <v>44966</v>
      </c>
      <c r="D17" s="40"/>
      <c r="E17" s="38">
        <v>10</v>
      </c>
      <c r="F17" s="38"/>
    </row>
    <row r="18" spans="1:6" x14ac:dyDescent="0.25">
      <c r="A18" s="129"/>
      <c r="B18" s="4"/>
      <c r="C18" s="41">
        <v>44973</v>
      </c>
      <c r="D18" s="40"/>
      <c r="E18" s="38"/>
      <c r="F18" s="38">
        <v>5</v>
      </c>
    </row>
    <row r="19" spans="1:6" x14ac:dyDescent="0.25">
      <c r="A19" s="4"/>
      <c r="B19" s="13"/>
      <c r="C19" s="63">
        <v>44985</v>
      </c>
      <c r="D19" s="64"/>
      <c r="E19" s="65">
        <v>8</v>
      </c>
      <c r="F19" s="65"/>
    </row>
    <row r="20" spans="1:6" x14ac:dyDescent="0.25">
      <c r="A20" s="4"/>
      <c r="B20" s="4"/>
      <c r="C20" s="83">
        <v>44987</v>
      </c>
      <c r="D20" s="173"/>
      <c r="E20" s="208"/>
      <c r="F20" s="208">
        <v>2</v>
      </c>
    </row>
    <row r="21" spans="1:6" x14ac:dyDescent="0.25">
      <c r="A21" s="4"/>
      <c r="B21" s="4"/>
      <c r="C21" s="83">
        <v>44992</v>
      </c>
      <c r="D21" s="173"/>
      <c r="E21" s="208">
        <v>3</v>
      </c>
      <c r="F21" s="208"/>
    </row>
    <row r="22" spans="1:6" x14ac:dyDescent="0.25">
      <c r="A22" s="4"/>
      <c r="B22" s="4"/>
      <c r="C22" s="87">
        <v>44993</v>
      </c>
      <c r="D22" s="86"/>
      <c r="E22" s="210"/>
      <c r="F22" s="210">
        <v>1</v>
      </c>
    </row>
    <row r="23" spans="1:6" x14ac:dyDescent="0.25">
      <c r="A23" s="4"/>
      <c r="B23" s="4"/>
      <c r="C23" s="87">
        <v>44995</v>
      </c>
      <c r="D23" s="173"/>
      <c r="E23" s="208">
        <v>2</v>
      </c>
      <c r="F23" s="208"/>
    </row>
    <row r="24" spans="1:6" x14ac:dyDescent="0.25">
      <c r="A24" s="4"/>
      <c r="B24" s="4"/>
      <c r="C24" s="87">
        <v>44998</v>
      </c>
      <c r="D24" s="173"/>
      <c r="E24" s="208"/>
      <c r="F24" s="208">
        <v>1</v>
      </c>
    </row>
    <row r="25" spans="1:6" x14ac:dyDescent="0.25">
      <c r="A25" s="4"/>
      <c r="B25" s="4"/>
      <c r="C25" s="87">
        <v>44999</v>
      </c>
      <c r="D25" s="174" t="s">
        <v>20</v>
      </c>
      <c r="E25" s="208">
        <v>1</v>
      </c>
      <c r="F25" s="208"/>
    </row>
    <row r="26" spans="1:6" x14ac:dyDescent="0.25">
      <c r="A26" s="4"/>
      <c r="B26" s="4"/>
      <c r="C26" s="9" t="s">
        <v>8</v>
      </c>
      <c r="D26" s="9"/>
      <c r="E26" s="62">
        <f>SUM(E8:E22)</f>
        <v>71</v>
      </c>
      <c r="F26" s="62">
        <f>SUM(F8:F22)</f>
        <v>66</v>
      </c>
    </row>
    <row r="27" spans="1:6" x14ac:dyDescent="0.25">
      <c r="C27" s="7"/>
      <c r="D27" s="7"/>
      <c r="E27" s="7"/>
      <c r="F27" s="7"/>
    </row>
    <row r="28" spans="1:6" x14ac:dyDescent="0.25">
      <c r="A28" s="5"/>
      <c r="B28" s="5"/>
      <c r="C28" s="5"/>
      <c r="D28" s="5"/>
      <c r="E28" s="5"/>
      <c r="F28" s="5"/>
    </row>
    <row r="29" spans="1:6" ht="39" customHeight="1" x14ac:dyDescent="0.25">
      <c r="A29" s="4"/>
      <c r="B29" s="4"/>
      <c r="C29" s="4"/>
      <c r="D29" s="4"/>
      <c r="E29" s="4">
        <f>E26/(E26+F26)</f>
        <v>0.51824817518248179</v>
      </c>
      <c r="F29" s="4">
        <f>F26/(E26+F26)</f>
        <v>0.48175182481751827</v>
      </c>
    </row>
    <row r="30" spans="1:6" ht="21" x14ac:dyDescent="0.35">
      <c r="C30" s="2" t="str">
        <f>$C$2</f>
        <v>Columbus Energy SA</v>
      </c>
    </row>
    <row r="31" spans="1:6" x14ac:dyDescent="0.25">
      <c r="B31" s="124" t="s">
        <v>109</v>
      </c>
      <c r="C31" s="13" t="s">
        <v>22</v>
      </c>
    </row>
    <row r="32" spans="1:6" ht="15.75" thickBot="1" x14ac:dyDescent="0.3"/>
    <row r="33" spans="3:6" ht="30" x14ac:dyDescent="0.25">
      <c r="C33" s="319" t="s">
        <v>2</v>
      </c>
      <c r="D33" s="29"/>
      <c r="E33" s="29" t="s">
        <v>3</v>
      </c>
      <c r="F33" s="29" t="s">
        <v>4</v>
      </c>
    </row>
    <row r="34" spans="3:6" ht="15.75" thickBot="1" x14ac:dyDescent="0.3">
      <c r="C34" s="320"/>
      <c r="D34" s="30"/>
      <c r="E34" s="321" t="s">
        <v>9</v>
      </c>
      <c r="F34" s="321"/>
    </row>
    <row r="35" spans="3:6" x14ac:dyDescent="0.25">
      <c r="C35" s="31">
        <v>45013</v>
      </c>
      <c r="D35" s="32" t="s">
        <v>6</v>
      </c>
      <c r="E35" s="33"/>
      <c r="F35" s="34"/>
    </row>
    <row r="36" spans="3:6" x14ac:dyDescent="0.25">
      <c r="C36" s="46">
        <v>45016</v>
      </c>
      <c r="D36" s="36"/>
      <c r="E36" s="37">
        <v>3</v>
      </c>
      <c r="F36" s="38"/>
    </row>
    <row r="37" spans="3:6" x14ac:dyDescent="0.25">
      <c r="C37" s="41">
        <v>45019</v>
      </c>
      <c r="D37" s="40"/>
      <c r="E37" s="38"/>
      <c r="F37" s="37">
        <v>1</v>
      </c>
    </row>
    <row r="38" spans="3:6" x14ac:dyDescent="0.25">
      <c r="C38" s="107">
        <v>45021</v>
      </c>
      <c r="D38" s="108" t="s">
        <v>20</v>
      </c>
      <c r="E38" s="109">
        <v>2</v>
      </c>
      <c r="F38" s="109"/>
    </row>
  </sheetData>
  <mergeCells count="4">
    <mergeCell ref="C6:C7"/>
    <mergeCell ref="E7:F7"/>
    <mergeCell ref="C33:C34"/>
    <mergeCell ref="E34:F34"/>
  </mergeCells>
  <conditionalFormatting sqref="C1:C29 C39:C1048576">
    <cfRule type="top10" dxfId="400" priority="3" rank="1"/>
  </conditionalFormatting>
  <conditionalFormatting sqref="D1">
    <cfRule type="top10" dxfId="399" priority="2" rank="1"/>
  </conditionalFormatting>
  <conditionalFormatting sqref="C30:C38">
    <cfRule type="top10" dxfId="398" priority="1" rank="1"/>
  </conditionalFormatting>
  <hyperlinks>
    <hyperlink ref="A1" location="'Spis treści'!A1" display="Spis treści" xr:uid="{00000000-0004-0000-3E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3E00-000000000000}">
          <x14:formula1>
            <xm:f>'C:\Users\fidop\Documents\[NIEPUBLIKOWANE Statystyka Wewnętrzna.xlsm]Zdarzenia'!#REF!</xm:f>
          </x14:formula1>
          <xm:sqref>E27:F27 D2:D29 D39:D1048576</xm:sqref>
        </x14:dataValidation>
        <x14:dataValidation type="list" allowBlank="1" showInputMessage="1" showErrorMessage="1" xr:uid="{00000000-0002-0000-3E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3E00-000002000000}">
          <x14:formula1>
            <xm:f>Zdarzenia!$A$2:$A$7</xm:f>
          </x14:formula1>
          <xm:sqref>D30:D38</xm:sqref>
        </x14:dataValidation>
        <x14:dataValidation type="list" allowBlank="1" showInputMessage="1" showErrorMessage="1" xr:uid="{00000000-0002-0000-3E00-000003000000}">
          <x14:formula1>
            <xm:f>Zdarzenia!$A$13:$A$17</xm:f>
          </x14:formula1>
          <xm:sqref>B31</xm:sqref>
        </x14:dataValidation>
      </x14:dataValidation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Arkusz128"/>
  <dimension ref="A1:I36"/>
  <sheetViews>
    <sheetView topLeftCell="B1" zoomScaleNormal="100" zoomScaleSheetLayoutView="160" workbookViewId="0">
      <selection activeCell="G16" sqref="G1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327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321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44967</v>
      </c>
      <c r="D8" s="32" t="s">
        <v>6</v>
      </c>
      <c r="E8" s="33"/>
      <c r="F8" s="34"/>
    </row>
    <row r="9" spans="1:9" x14ac:dyDescent="0.25">
      <c r="A9" s="4"/>
      <c r="B9" s="4"/>
      <c r="C9" s="46">
        <v>44972</v>
      </c>
      <c r="D9" s="36"/>
      <c r="E9" s="37">
        <v>3</v>
      </c>
      <c r="F9" s="38"/>
    </row>
    <row r="10" spans="1:9" x14ac:dyDescent="0.25">
      <c r="A10" s="4"/>
      <c r="B10" s="4"/>
      <c r="C10" s="35">
        <v>44980</v>
      </c>
      <c r="D10" s="39"/>
      <c r="E10" s="38"/>
      <c r="F10" s="37">
        <v>6</v>
      </c>
    </row>
    <row r="11" spans="1:9" x14ac:dyDescent="0.25">
      <c r="A11" s="4"/>
      <c r="B11" s="4"/>
      <c r="C11" s="35">
        <v>44985</v>
      </c>
      <c r="D11" s="40"/>
      <c r="E11" s="37">
        <v>3</v>
      </c>
      <c r="F11" s="38"/>
    </row>
    <row r="12" spans="1:9" x14ac:dyDescent="0.25">
      <c r="A12" s="129"/>
      <c r="B12" s="4"/>
      <c r="C12" s="35">
        <v>44988</v>
      </c>
      <c r="D12" s="40"/>
      <c r="E12" s="38"/>
      <c r="F12" s="37">
        <v>3</v>
      </c>
    </row>
    <row r="13" spans="1:9" x14ac:dyDescent="0.25">
      <c r="A13" s="4"/>
      <c r="B13" s="4"/>
      <c r="C13" s="35">
        <v>44993</v>
      </c>
      <c r="D13" s="40"/>
      <c r="E13" s="37">
        <v>3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9</v>
      </c>
      <c r="F21" s="9">
        <f>SUM(F8:F20)</f>
        <v>9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Beta ETF WIGtech FIZ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</sheetData>
  <mergeCells count="4">
    <mergeCell ref="C6:C7"/>
    <mergeCell ref="E7:F7"/>
    <mergeCell ref="C28:C29"/>
    <mergeCell ref="E29:F29"/>
  </mergeCells>
  <conditionalFormatting sqref="C1:C7 C14:C1048576">
    <cfRule type="top10" dxfId="397" priority="3" rank="1"/>
  </conditionalFormatting>
  <conditionalFormatting sqref="D1">
    <cfRule type="top10" dxfId="396" priority="2" rank="1"/>
  </conditionalFormatting>
  <conditionalFormatting sqref="C8:C13">
    <cfRule type="top10" dxfId="395" priority="1" rank="1"/>
  </conditionalFormatting>
  <hyperlinks>
    <hyperlink ref="A1" location="'Spis treści'!A1" display="Spis treści" xr:uid="{00000000-0004-0000-3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3F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3F00-000001000000}">
          <x14:formula1>
            <xm:f>Zdarzenia!$A$2:$A$7</xm:f>
          </x14:formula1>
          <xm:sqref>E22:F22 D2:D7 D14:D1048576</xm:sqref>
        </x14:dataValidation>
        <x14:dataValidation type="list" allowBlank="1" showInputMessage="1" showErrorMessage="1" xr:uid="{00000000-0002-0000-3F00-000002000000}">
          <x14:formula1>
            <xm:f>'C:\Users\fidop\Documents\[NIEPUBLIKOWANE Statystyka Wewnętrzna.xlsm]Zdarzenia'!#REF!</xm:f>
          </x14:formula1>
          <xm:sqref>D8:D13</xm:sqref>
        </x14:dataValidation>
      </x14:dataValidation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Arkusz127"/>
  <dimension ref="A1:I87"/>
  <sheetViews>
    <sheetView topLeftCell="B7" zoomScaleNormal="100" zoomScaleSheetLayoutView="160" workbookViewId="0">
      <selection activeCell="G20" sqref="G2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 t="s">
        <v>297</v>
      </c>
    </row>
    <row r="2" spans="1:9" ht="21" x14ac:dyDescent="0.35">
      <c r="C2" s="2" t="s">
        <v>319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318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44827</v>
      </c>
      <c r="D8" s="32" t="s">
        <v>6</v>
      </c>
      <c r="E8" s="33"/>
      <c r="F8" s="34"/>
    </row>
    <row r="9" spans="1:9" x14ac:dyDescent="0.25">
      <c r="A9" s="4"/>
      <c r="B9" s="4"/>
      <c r="C9" s="46">
        <v>44840</v>
      </c>
      <c r="D9" s="36"/>
      <c r="E9" s="37">
        <v>9</v>
      </c>
      <c r="F9" s="38"/>
    </row>
    <row r="10" spans="1:9" x14ac:dyDescent="0.25">
      <c r="A10" s="4"/>
      <c r="B10" s="4"/>
      <c r="C10" s="35">
        <v>44853</v>
      </c>
      <c r="D10" s="39"/>
      <c r="E10" s="38"/>
      <c r="F10" s="37">
        <v>9</v>
      </c>
    </row>
    <row r="11" spans="1:9" x14ac:dyDescent="0.25">
      <c r="A11" s="4"/>
      <c r="B11" s="4"/>
      <c r="C11" s="35">
        <v>44868</v>
      </c>
      <c r="D11" s="39"/>
      <c r="E11" s="37">
        <v>10</v>
      </c>
      <c r="F11" s="38"/>
    </row>
    <row r="12" spans="1:9" x14ac:dyDescent="0.25">
      <c r="A12" s="129"/>
      <c r="B12" s="4"/>
      <c r="C12" s="35">
        <v>44880</v>
      </c>
      <c r="D12" s="40"/>
      <c r="E12" s="38"/>
      <c r="F12" s="37">
        <v>7</v>
      </c>
    </row>
    <row r="13" spans="1:9" x14ac:dyDescent="0.25">
      <c r="A13" s="4"/>
      <c r="B13" s="4"/>
      <c r="C13" s="35">
        <v>44893</v>
      </c>
      <c r="D13" s="40"/>
      <c r="E13" s="37">
        <v>9</v>
      </c>
      <c r="F13" s="38"/>
    </row>
    <row r="14" spans="1:9" x14ac:dyDescent="0.25">
      <c r="A14" s="129"/>
      <c r="B14" s="4"/>
      <c r="C14" s="41">
        <v>44900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44914</v>
      </c>
      <c r="D15" s="40"/>
      <c r="E15" s="38">
        <v>10</v>
      </c>
      <c r="F15" s="38"/>
    </row>
    <row r="16" spans="1:9" x14ac:dyDescent="0.25">
      <c r="A16" s="129"/>
      <c r="B16" s="4"/>
      <c r="C16" s="41">
        <v>44938</v>
      </c>
      <c r="D16" s="40"/>
      <c r="E16" s="38"/>
      <c r="F16" s="38">
        <v>16</v>
      </c>
    </row>
    <row r="17" spans="1:6" x14ac:dyDescent="0.25">
      <c r="A17" s="129"/>
      <c r="B17" s="4"/>
      <c r="C17" s="41">
        <v>44952</v>
      </c>
      <c r="D17" s="40"/>
      <c r="E17" s="38">
        <v>10</v>
      </c>
      <c r="F17" s="38"/>
    </row>
    <row r="18" spans="1:6" x14ac:dyDescent="0.25">
      <c r="A18" s="129"/>
      <c r="B18" s="4"/>
      <c r="C18" s="41">
        <v>44957</v>
      </c>
      <c r="D18" s="40"/>
      <c r="E18" s="38"/>
      <c r="F18" s="38">
        <v>3</v>
      </c>
    </row>
    <row r="19" spans="1:6" x14ac:dyDescent="0.25">
      <c r="A19" s="129"/>
      <c r="B19" s="4"/>
      <c r="C19" s="41">
        <v>44967</v>
      </c>
      <c r="D19" s="40"/>
      <c r="E19" s="38">
        <v>8</v>
      </c>
      <c r="F19" s="38"/>
    </row>
    <row r="20" spans="1:6" x14ac:dyDescent="0.25">
      <c r="A20" s="129"/>
      <c r="B20" s="4"/>
      <c r="C20" s="41">
        <v>44970</v>
      </c>
      <c r="D20" s="40"/>
      <c r="E20" s="38"/>
      <c r="F20" s="38">
        <v>1</v>
      </c>
    </row>
    <row r="21" spans="1:6" x14ac:dyDescent="0.25">
      <c r="A21" s="129"/>
      <c r="B21" s="4"/>
      <c r="C21" s="41">
        <v>44972</v>
      </c>
      <c r="D21" s="40"/>
      <c r="E21" s="38">
        <v>2</v>
      </c>
      <c r="F21" s="38"/>
    </row>
    <row r="22" spans="1:6" x14ac:dyDescent="0.25">
      <c r="A22" s="129"/>
      <c r="B22" s="4"/>
      <c r="C22" s="41">
        <v>44972</v>
      </c>
      <c r="D22" s="40"/>
      <c r="E22" s="38"/>
      <c r="F22" s="38">
        <v>0</v>
      </c>
    </row>
    <row r="23" spans="1:6" x14ac:dyDescent="0.25">
      <c r="A23" s="129"/>
      <c r="B23" s="4"/>
      <c r="C23" s="41">
        <v>44973</v>
      </c>
      <c r="D23" s="40" t="s">
        <v>20</v>
      </c>
      <c r="E23" s="38">
        <v>1</v>
      </c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59</v>
      </c>
      <c r="F27" s="9">
        <f>SUM(F8:F26)</f>
        <v>41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1" spans="1:6" ht="21" x14ac:dyDescent="0.35">
      <c r="C31" s="2" t="str">
        <f>$C$2</f>
        <v xml:space="preserve">Kredyt Inkaso SA </v>
      </c>
    </row>
    <row r="32" spans="1:6" x14ac:dyDescent="0.25">
      <c r="B32" s="124" t="s">
        <v>109</v>
      </c>
      <c r="C32" s="13" t="s">
        <v>22</v>
      </c>
    </row>
    <row r="33" spans="1:6" ht="15.75" thickBot="1" x14ac:dyDescent="0.3"/>
    <row r="34" spans="1:6" ht="30" x14ac:dyDescent="0.25"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C35" s="320"/>
      <c r="D35" s="30"/>
      <c r="E35" s="321" t="s">
        <v>9</v>
      </c>
      <c r="F35" s="321"/>
    </row>
    <row r="36" spans="1:6" x14ac:dyDescent="0.25">
      <c r="C36" s="31">
        <v>44988</v>
      </c>
      <c r="D36" s="32" t="s">
        <v>6</v>
      </c>
      <c r="E36" s="33"/>
      <c r="F36" s="34"/>
    </row>
    <row r="37" spans="1:6" x14ac:dyDescent="0.25">
      <c r="C37" s="119">
        <v>44993</v>
      </c>
      <c r="D37" s="68"/>
      <c r="E37" s="69">
        <v>3</v>
      </c>
      <c r="F37" s="120"/>
    </row>
    <row r="38" spans="1:6" x14ac:dyDescent="0.25">
      <c r="C38" s="119">
        <v>44994</v>
      </c>
      <c r="D38" s="68"/>
      <c r="E38" s="69"/>
      <c r="F38" s="153">
        <v>1</v>
      </c>
    </row>
    <row r="39" spans="1:6" x14ac:dyDescent="0.25">
      <c r="C39" s="35">
        <v>45000</v>
      </c>
      <c r="D39" s="36" t="s">
        <v>20</v>
      </c>
      <c r="E39" s="37">
        <v>4</v>
      </c>
      <c r="F39" s="38"/>
    </row>
    <row r="40" spans="1:6" x14ac:dyDescent="0.25">
      <c r="C40" s="35"/>
      <c r="D40" s="36"/>
      <c r="E40" s="37"/>
      <c r="F40" s="38"/>
    </row>
    <row r="41" spans="1:6" x14ac:dyDescent="0.25">
      <c r="C41" s="41"/>
      <c r="D41" s="40"/>
      <c r="E41" s="38"/>
      <c r="F41" s="37"/>
    </row>
    <row r="42" spans="1:6" x14ac:dyDescent="0.25">
      <c r="C42" s="24"/>
      <c r="D42" s="25"/>
      <c r="E42" s="26"/>
      <c r="F42" s="26"/>
    </row>
    <row r="43" spans="1:6" x14ac:dyDescent="0.25">
      <c r="C43" s="9" t="s">
        <v>8</v>
      </c>
      <c r="D43" s="9"/>
      <c r="E43" s="62">
        <f>SUM(E36:E42)</f>
        <v>7</v>
      </c>
      <c r="F43" s="62">
        <f>SUM(F36:F42)</f>
        <v>1</v>
      </c>
    </row>
    <row r="45" spans="1:6" x14ac:dyDescent="0.25">
      <c r="A45" s="4"/>
      <c r="B45" s="4"/>
      <c r="C45" s="4"/>
      <c r="D45" s="4"/>
      <c r="E45" s="4"/>
      <c r="F45" s="4"/>
    </row>
    <row r="46" spans="1:6" ht="21" x14ac:dyDescent="0.35">
      <c r="C46" s="2" t="str">
        <f>$C$2</f>
        <v xml:space="preserve">Kredyt Inkaso SA </v>
      </c>
    </row>
    <row r="47" spans="1:6" x14ac:dyDescent="0.25">
      <c r="B47" s="124" t="s">
        <v>109</v>
      </c>
      <c r="C47" s="13" t="s">
        <v>27</v>
      </c>
    </row>
    <row r="48" spans="1:6" ht="15.75" thickBot="1" x14ac:dyDescent="0.3"/>
    <row r="49" spans="2:6" ht="30" x14ac:dyDescent="0.25">
      <c r="C49" s="319" t="s">
        <v>2</v>
      </c>
      <c r="D49" s="29"/>
      <c r="E49" s="29" t="s">
        <v>3</v>
      </c>
      <c r="F49" s="29" t="s">
        <v>4</v>
      </c>
    </row>
    <row r="50" spans="2:6" ht="15.75" thickBot="1" x14ac:dyDescent="0.3">
      <c r="C50" s="320"/>
      <c r="D50" s="30"/>
      <c r="E50" s="321" t="s">
        <v>9</v>
      </c>
      <c r="F50" s="321"/>
    </row>
    <row r="51" spans="2:6" x14ac:dyDescent="0.25">
      <c r="C51" s="31">
        <v>45126</v>
      </c>
      <c r="D51" s="32" t="s">
        <v>6</v>
      </c>
      <c r="E51" s="33"/>
      <c r="F51" s="34"/>
    </row>
    <row r="52" spans="2:6" x14ac:dyDescent="0.25">
      <c r="C52" s="119">
        <v>45128</v>
      </c>
      <c r="D52" s="68"/>
      <c r="E52" s="69">
        <v>2</v>
      </c>
      <c r="F52" s="120"/>
    </row>
    <row r="53" spans="2:6" x14ac:dyDescent="0.25">
      <c r="C53" s="119">
        <v>45131</v>
      </c>
      <c r="D53" s="68"/>
      <c r="E53" s="69"/>
      <c r="F53" s="153">
        <v>1</v>
      </c>
    </row>
    <row r="54" spans="2:6" x14ac:dyDescent="0.25">
      <c r="C54" s="35">
        <v>45133</v>
      </c>
      <c r="D54" s="36" t="s">
        <v>20</v>
      </c>
      <c r="E54" s="37">
        <v>2</v>
      </c>
      <c r="F54" s="38"/>
    </row>
    <row r="55" spans="2:6" x14ac:dyDescent="0.25">
      <c r="C55" s="35"/>
      <c r="D55" s="36"/>
      <c r="E55" s="37"/>
      <c r="F55" s="38"/>
    </row>
    <row r="56" spans="2:6" x14ac:dyDescent="0.25">
      <c r="C56" s="41"/>
      <c r="D56" s="40"/>
      <c r="E56" s="38"/>
      <c r="F56" s="37"/>
    </row>
    <row r="57" spans="2:6" x14ac:dyDescent="0.25">
      <c r="C57" s="24"/>
      <c r="D57" s="25"/>
      <c r="E57" s="26"/>
      <c r="F57" s="26"/>
    </row>
    <row r="58" spans="2:6" x14ac:dyDescent="0.25">
      <c r="C58" s="9" t="s">
        <v>8</v>
      </c>
      <c r="D58" s="9"/>
      <c r="E58" s="62">
        <f>SUM(E51:E57)</f>
        <v>4</v>
      </c>
      <c r="F58" s="62">
        <f>SUM(F51:F57)</f>
        <v>1</v>
      </c>
    </row>
    <row r="60" spans="2:6" ht="21" x14ac:dyDescent="0.35">
      <c r="C60" s="2" t="str">
        <f>$C$2</f>
        <v xml:space="preserve">Kredyt Inkaso SA </v>
      </c>
    </row>
    <row r="61" spans="2:6" x14ac:dyDescent="0.25">
      <c r="B61" s="124" t="s">
        <v>109</v>
      </c>
      <c r="C61" s="13" t="s">
        <v>28</v>
      </c>
    </row>
    <row r="62" spans="2:6" ht="15.75" thickBot="1" x14ac:dyDescent="0.3"/>
    <row r="63" spans="2:6" ht="30" x14ac:dyDescent="0.25">
      <c r="C63" s="319" t="s">
        <v>2</v>
      </c>
      <c r="D63" s="29"/>
      <c r="E63" s="29" t="s">
        <v>3</v>
      </c>
      <c r="F63" s="29" t="s">
        <v>4</v>
      </c>
    </row>
    <row r="64" spans="2:6" ht="15.75" thickBot="1" x14ac:dyDescent="0.3">
      <c r="C64" s="320"/>
      <c r="D64" s="30"/>
      <c r="E64" s="321" t="s">
        <v>9</v>
      </c>
      <c r="F64" s="321"/>
    </row>
    <row r="65" spans="2:6" x14ac:dyDescent="0.25">
      <c r="C65" s="31">
        <v>45169</v>
      </c>
      <c r="D65" s="32" t="s">
        <v>6</v>
      </c>
      <c r="E65" s="33"/>
      <c r="F65" s="34"/>
    </row>
    <row r="66" spans="2:6" x14ac:dyDescent="0.25">
      <c r="C66" s="119">
        <v>45174</v>
      </c>
      <c r="D66" s="68" t="s">
        <v>20</v>
      </c>
      <c r="E66" s="69">
        <v>3</v>
      </c>
      <c r="F66" s="120"/>
    </row>
    <row r="67" spans="2:6" x14ac:dyDescent="0.25">
      <c r="C67" s="119"/>
      <c r="D67" s="68"/>
      <c r="E67" s="69"/>
      <c r="F67" s="153"/>
    </row>
    <row r="68" spans="2:6" x14ac:dyDescent="0.25">
      <c r="C68" s="35"/>
      <c r="D68" s="36"/>
      <c r="E68" s="37"/>
      <c r="F68" s="38"/>
    </row>
    <row r="69" spans="2:6" x14ac:dyDescent="0.25">
      <c r="C69" s="35"/>
      <c r="D69" s="36"/>
      <c r="E69" s="37"/>
      <c r="F69" s="38"/>
    </row>
    <row r="70" spans="2:6" x14ac:dyDescent="0.25">
      <c r="C70" s="41"/>
      <c r="D70" s="40"/>
      <c r="E70" s="38"/>
      <c r="F70" s="37"/>
    </row>
    <row r="71" spans="2:6" x14ac:dyDescent="0.25">
      <c r="C71" s="24"/>
      <c r="D71" s="25"/>
      <c r="E71" s="26"/>
      <c r="F71" s="26"/>
    </row>
    <row r="72" spans="2:6" x14ac:dyDescent="0.25">
      <c r="C72" s="9" t="s">
        <v>8</v>
      </c>
      <c r="D72" s="9"/>
      <c r="E72" s="62">
        <f>SUM(E65:E71)</f>
        <v>3</v>
      </c>
      <c r="F72" s="62">
        <f>SUM(F65:F71)</f>
        <v>0</v>
      </c>
    </row>
    <row r="75" spans="2:6" ht="21" x14ac:dyDescent="0.35">
      <c r="C75" s="2" t="str">
        <f>$C$2</f>
        <v xml:space="preserve">Kredyt Inkaso SA </v>
      </c>
    </row>
    <row r="76" spans="2:6" x14ac:dyDescent="0.25">
      <c r="B76" s="124" t="s">
        <v>109</v>
      </c>
      <c r="C76" s="13" t="s">
        <v>29</v>
      </c>
    </row>
    <row r="77" spans="2:6" ht="15.75" thickBot="1" x14ac:dyDescent="0.3"/>
    <row r="78" spans="2:6" ht="30" x14ac:dyDescent="0.25">
      <c r="C78" s="319" t="s">
        <v>2</v>
      </c>
      <c r="D78" s="29"/>
      <c r="E78" s="29" t="s">
        <v>3</v>
      </c>
      <c r="F78" s="29" t="s">
        <v>4</v>
      </c>
    </row>
    <row r="79" spans="2:6" ht="15.75" thickBot="1" x14ac:dyDescent="0.3">
      <c r="C79" s="320"/>
      <c r="D79" s="30"/>
      <c r="E79" s="321" t="s">
        <v>9</v>
      </c>
      <c r="F79" s="321"/>
    </row>
    <row r="80" spans="2:6" x14ac:dyDescent="0.25">
      <c r="C80" s="31">
        <v>45282</v>
      </c>
      <c r="D80" s="32" t="s">
        <v>6</v>
      </c>
      <c r="E80" s="33"/>
      <c r="F80" s="34"/>
    </row>
    <row r="81" spans="3:6" x14ac:dyDescent="0.25">
      <c r="C81" s="119">
        <v>45288</v>
      </c>
      <c r="D81" s="68"/>
      <c r="E81" s="69">
        <v>2</v>
      </c>
      <c r="F81" s="120"/>
    </row>
    <row r="82" spans="3:6" x14ac:dyDescent="0.25">
      <c r="C82" s="119">
        <v>45288</v>
      </c>
      <c r="D82" s="68"/>
      <c r="E82" s="69"/>
      <c r="F82" s="153">
        <v>0</v>
      </c>
    </row>
    <row r="83" spans="3:6" x14ac:dyDescent="0.25">
      <c r="C83" s="35">
        <v>45289</v>
      </c>
      <c r="D83" s="36"/>
      <c r="E83" s="37">
        <v>1</v>
      </c>
      <c r="F83" s="38"/>
    </row>
    <row r="84" spans="3:6" x14ac:dyDescent="0.25">
      <c r="C84" s="35">
        <v>45294</v>
      </c>
      <c r="D84" s="36"/>
      <c r="E84" s="37"/>
      <c r="F84" s="38">
        <v>2</v>
      </c>
    </row>
    <row r="85" spans="3:6" x14ac:dyDescent="0.25">
      <c r="C85" s="41">
        <v>45295</v>
      </c>
      <c r="D85" s="40" t="s">
        <v>20</v>
      </c>
      <c r="E85" s="38">
        <v>1</v>
      </c>
      <c r="F85" s="37"/>
    </row>
    <row r="86" spans="3:6" x14ac:dyDescent="0.25">
      <c r="C86" s="24"/>
      <c r="D86" s="25"/>
      <c r="E86" s="26"/>
      <c r="F86" s="26"/>
    </row>
    <row r="87" spans="3:6" x14ac:dyDescent="0.25">
      <c r="C87" s="9" t="s">
        <v>8</v>
      </c>
      <c r="D87" s="9"/>
      <c r="E87" s="62">
        <f>SUM(E80:E86)</f>
        <v>4</v>
      </c>
      <c r="F87" s="62">
        <f>SUM(F80:F86)</f>
        <v>2</v>
      </c>
    </row>
  </sheetData>
  <mergeCells count="10">
    <mergeCell ref="C78:C79"/>
    <mergeCell ref="E79:F79"/>
    <mergeCell ref="C63:C64"/>
    <mergeCell ref="E64:F64"/>
    <mergeCell ref="C6:C7"/>
    <mergeCell ref="E7:F7"/>
    <mergeCell ref="C34:C35"/>
    <mergeCell ref="E35:F35"/>
    <mergeCell ref="C49:C50"/>
    <mergeCell ref="E50:F50"/>
  </mergeCells>
  <conditionalFormatting sqref="C1:C30 C44 C59 C73:C74 C88:C1048576">
    <cfRule type="top10" dxfId="394" priority="7" rank="1"/>
  </conditionalFormatting>
  <conditionalFormatting sqref="D1">
    <cfRule type="top10" dxfId="393" priority="6" rank="1"/>
  </conditionalFormatting>
  <conditionalFormatting sqref="C31:C43">
    <cfRule type="top10" dxfId="392" priority="5" rank="1"/>
  </conditionalFormatting>
  <conditionalFormatting sqref="C45">
    <cfRule type="top10" dxfId="391" priority="4" rank="1"/>
  </conditionalFormatting>
  <conditionalFormatting sqref="C46:C58">
    <cfRule type="top10" dxfId="390" priority="3" rank="1"/>
  </conditionalFormatting>
  <conditionalFormatting sqref="C60:C72">
    <cfRule type="top10" dxfId="389" priority="2" rank="1"/>
  </conditionalFormatting>
  <conditionalFormatting sqref="C75:C87">
    <cfRule type="top10" dxfId="388" priority="1" rank="1"/>
  </conditionalFormatting>
  <hyperlinks>
    <hyperlink ref="A1" location="'Spis treści'!A1" display="Spis treści" xr:uid="{00000000-0004-0000-4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000-000000000000}">
          <x14:formula1>
            <xm:f>'C:\Users\fidop\Documents\[NIEPUBLIKOWANE Statystyka Wewnętrzna.xlsm]Zdarzenia'!#REF!</xm:f>
          </x14:formula1>
          <xm:sqref>E28:F28 D2:D30 D44:D45 D59 D73:D74 D88:D1048576</xm:sqref>
        </x14:dataValidation>
        <x14:dataValidation type="list" allowBlank="1" showInputMessage="1" showErrorMessage="1" xr:uid="{00000000-0002-0000-40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000-000002000000}">
          <x14:formula1>
            <xm:f>Zdarzenia!$A$13:$A$17</xm:f>
          </x14:formula1>
          <xm:sqref>B32 B47 B61 B76</xm:sqref>
        </x14:dataValidation>
        <x14:dataValidation type="list" allowBlank="1" showInputMessage="1" showErrorMessage="1" xr:uid="{00000000-0002-0000-4000-000003000000}">
          <x14:formula1>
            <xm:f>Zdarzenia!$A$2:$A$7</xm:f>
          </x14:formula1>
          <xm:sqref>D31:D43 D46:D58 D60:D72 D75:D87</xm:sqref>
        </x14:dataValidation>
      </x14:dataValidation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Arkusz124"/>
  <dimension ref="A1:I59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315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316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44817</v>
      </c>
      <c r="D8" s="32" t="s">
        <v>6</v>
      </c>
      <c r="E8" s="33"/>
      <c r="F8" s="34"/>
    </row>
    <row r="9" spans="1:9" x14ac:dyDescent="0.25">
      <c r="A9" s="4"/>
      <c r="B9" s="4"/>
      <c r="C9" s="46">
        <v>44831</v>
      </c>
      <c r="D9" s="36"/>
      <c r="E9" s="37">
        <v>10</v>
      </c>
      <c r="F9" s="38"/>
    </row>
    <row r="10" spans="1:9" x14ac:dyDescent="0.25">
      <c r="A10" s="4"/>
      <c r="B10" s="4"/>
      <c r="C10" s="35">
        <v>44845</v>
      </c>
      <c r="D10" s="39"/>
      <c r="E10" s="38"/>
      <c r="F10" s="37">
        <v>10</v>
      </c>
    </row>
    <row r="11" spans="1:9" x14ac:dyDescent="0.25">
      <c r="A11" s="4"/>
      <c r="B11" s="4"/>
      <c r="C11" s="35">
        <v>44859</v>
      </c>
      <c r="D11" s="40"/>
      <c r="E11" s="37">
        <v>10</v>
      </c>
      <c r="F11" s="38"/>
    </row>
    <row r="12" spans="1:9" x14ac:dyDescent="0.25">
      <c r="A12" s="129"/>
      <c r="B12" s="4"/>
      <c r="C12" s="35">
        <v>44881</v>
      </c>
      <c r="D12" s="40"/>
      <c r="E12" s="38"/>
      <c r="F12" s="37">
        <v>14</v>
      </c>
    </row>
    <row r="13" spans="1:9" x14ac:dyDescent="0.25">
      <c r="A13" s="4"/>
      <c r="B13" s="4"/>
      <c r="C13" s="35">
        <v>44895</v>
      </c>
      <c r="D13" s="40"/>
      <c r="E13" s="37">
        <v>10</v>
      </c>
      <c r="F13" s="38"/>
    </row>
    <row r="14" spans="1:9" x14ac:dyDescent="0.25">
      <c r="A14" s="129"/>
      <c r="B14" s="4"/>
      <c r="C14" s="41">
        <v>44904</v>
      </c>
      <c r="D14" s="40"/>
      <c r="E14" s="38"/>
      <c r="F14" s="38">
        <v>7</v>
      </c>
      <c r="I14" s="130"/>
    </row>
    <row r="15" spans="1:9" x14ac:dyDescent="0.25">
      <c r="A15" s="129"/>
      <c r="B15" s="4"/>
      <c r="C15" s="41">
        <v>44916</v>
      </c>
      <c r="D15" s="40"/>
      <c r="E15" s="38">
        <v>8</v>
      </c>
      <c r="F15" s="38"/>
    </row>
    <row r="16" spans="1:9" x14ac:dyDescent="0.25">
      <c r="A16" s="129"/>
      <c r="B16" s="4"/>
      <c r="C16" s="41">
        <v>44923</v>
      </c>
      <c r="D16" s="40"/>
      <c r="E16" s="38"/>
      <c r="F16" s="38">
        <v>4</v>
      </c>
    </row>
    <row r="17" spans="1:6" x14ac:dyDescent="0.25">
      <c r="A17" s="129"/>
      <c r="B17" s="4"/>
      <c r="C17" s="41">
        <v>44937</v>
      </c>
      <c r="D17" s="40"/>
      <c r="E17" s="38">
        <v>9</v>
      </c>
      <c r="F17" s="38"/>
    </row>
    <row r="18" spans="1:6" x14ac:dyDescent="0.25">
      <c r="A18" s="129"/>
      <c r="B18" s="4"/>
      <c r="C18" s="41">
        <v>44939</v>
      </c>
      <c r="D18" s="40"/>
      <c r="E18" s="38"/>
      <c r="F18" s="38">
        <v>2</v>
      </c>
    </row>
    <row r="19" spans="1:6" x14ac:dyDescent="0.25">
      <c r="A19" s="4"/>
      <c r="B19" s="13"/>
      <c r="C19" s="41">
        <v>44944</v>
      </c>
      <c r="D19" s="40"/>
      <c r="E19" s="38">
        <v>3</v>
      </c>
      <c r="F19" s="38"/>
    </row>
    <row r="20" spans="1:6" x14ac:dyDescent="0.25">
      <c r="A20" s="4"/>
      <c r="B20" s="13"/>
      <c r="C20" s="41">
        <v>44945</v>
      </c>
      <c r="D20" s="40"/>
      <c r="E20" s="38"/>
      <c r="F20" s="38">
        <v>1</v>
      </c>
    </row>
    <row r="21" spans="1:6" x14ac:dyDescent="0.25">
      <c r="A21" s="4"/>
      <c r="B21" s="13"/>
      <c r="C21" s="41">
        <v>44951</v>
      </c>
      <c r="D21" s="40"/>
      <c r="E21" s="38">
        <v>4</v>
      </c>
      <c r="F21" s="38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62">
        <f>SUM(E8:E22)</f>
        <v>54</v>
      </c>
      <c r="F23" s="62">
        <f>SUM(F8:F22)</f>
        <v>38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C27" s="2" t="str">
        <f>$C$2</f>
        <v>LESS S.A.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45037</v>
      </c>
      <c r="D32" s="32" t="s">
        <v>6</v>
      </c>
      <c r="E32" s="33"/>
      <c r="F32" s="34"/>
    </row>
    <row r="33" spans="1:6" x14ac:dyDescent="0.25">
      <c r="C33" s="35">
        <v>45042</v>
      </c>
      <c r="D33" s="36"/>
      <c r="E33" s="37">
        <v>3</v>
      </c>
      <c r="F33" s="38"/>
    </row>
    <row r="34" spans="1:6" x14ac:dyDescent="0.25">
      <c r="C34" s="35">
        <v>45043</v>
      </c>
      <c r="D34" s="36"/>
      <c r="E34" s="37"/>
      <c r="F34" s="38">
        <v>1</v>
      </c>
    </row>
    <row r="35" spans="1:6" x14ac:dyDescent="0.25">
      <c r="C35" s="41">
        <v>45051</v>
      </c>
      <c r="D35" s="40" t="s">
        <v>20</v>
      </c>
      <c r="E35" s="38">
        <v>4</v>
      </c>
      <c r="F35" s="37"/>
    </row>
    <row r="36" spans="1:6" x14ac:dyDescent="0.25">
      <c r="C36" s="24"/>
      <c r="D36" s="25"/>
      <c r="E36" s="26"/>
      <c r="F36" s="26"/>
    </row>
    <row r="37" spans="1:6" x14ac:dyDescent="0.25">
      <c r="C37" s="9" t="s">
        <v>8</v>
      </c>
      <c r="D37" s="9"/>
      <c r="E37" s="62">
        <f>SUM(E32:E36)</f>
        <v>7</v>
      </c>
      <c r="F37" s="62">
        <f>SUM(F32:F36)</f>
        <v>1</v>
      </c>
    </row>
    <row r="39" spans="1:6" ht="39" customHeight="1" x14ac:dyDescent="0.35">
      <c r="A39" s="4"/>
      <c r="C39" s="2" t="str">
        <f>$C$2</f>
        <v>LESS S.A.</v>
      </c>
    </row>
    <row r="40" spans="1:6" x14ac:dyDescent="0.25">
      <c r="B40" s="124" t="s">
        <v>109</v>
      </c>
      <c r="C40" s="13" t="s">
        <v>27</v>
      </c>
    </row>
    <row r="41" spans="1:6" ht="15.75" thickBot="1" x14ac:dyDescent="0.3"/>
    <row r="42" spans="1:6" ht="30" x14ac:dyDescent="0.25">
      <c r="C42" s="319" t="s">
        <v>2</v>
      </c>
      <c r="D42" s="29"/>
      <c r="E42" s="29" t="s">
        <v>3</v>
      </c>
      <c r="F42" s="29" t="s">
        <v>4</v>
      </c>
    </row>
    <row r="43" spans="1:6" ht="15.75" thickBot="1" x14ac:dyDescent="0.3">
      <c r="C43" s="320"/>
      <c r="D43" s="30"/>
      <c r="E43" s="321" t="s">
        <v>9</v>
      </c>
      <c r="F43" s="321"/>
    </row>
    <row r="44" spans="1:6" x14ac:dyDescent="0.25">
      <c r="C44" s="31">
        <v>45050</v>
      </c>
      <c r="D44" s="32" t="s">
        <v>6</v>
      </c>
      <c r="E44" s="33"/>
      <c r="F44" s="34"/>
    </row>
    <row r="45" spans="1:6" x14ac:dyDescent="0.25">
      <c r="C45" s="35">
        <v>45057</v>
      </c>
      <c r="D45" s="36"/>
      <c r="E45" s="37">
        <v>5</v>
      </c>
      <c r="F45" s="38"/>
    </row>
    <row r="46" spans="1:6" x14ac:dyDescent="0.25">
      <c r="C46" s="35">
        <v>45057</v>
      </c>
      <c r="D46" s="36"/>
      <c r="E46" s="37"/>
      <c r="F46" s="38">
        <v>0</v>
      </c>
    </row>
    <row r="47" spans="1:6" x14ac:dyDescent="0.25">
      <c r="C47" s="41">
        <v>45062</v>
      </c>
      <c r="D47" s="40" t="s">
        <v>20</v>
      </c>
      <c r="E47" s="38">
        <v>2</v>
      </c>
      <c r="F47" s="37"/>
    </row>
    <row r="48" spans="1:6" x14ac:dyDescent="0.25">
      <c r="C48" s="24"/>
      <c r="D48" s="25"/>
      <c r="E48" s="26"/>
      <c r="F48" s="26"/>
    </row>
    <row r="49" spans="2:6" x14ac:dyDescent="0.25">
      <c r="C49" s="9" t="s">
        <v>8</v>
      </c>
      <c r="D49" s="9"/>
      <c r="E49" s="62">
        <f>SUM(E44:E48)</f>
        <v>7</v>
      </c>
      <c r="F49" s="62">
        <f>SUM(F44:F48)</f>
        <v>0</v>
      </c>
    </row>
    <row r="51" spans="2:6" ht="21" x14ac:dyDescent="0.35">
      <c r="C51" s="2" t="str">
        <f>$C$2</f>
        <v>LESS S.A.</v>
      </c>
    </row>
    <row r="52" spans="2:6" x14ac:dyDescent="0.25">
      <c r="B52" s="124" t="s">
        <v>109</v>
      </c>
      <c r="C52" s="13" t="s">
        <v>28</v>
      </c>
    </row>
    <row r="53" spans="2:6" ht="15.75" thickBot="1" x14ac:dyDescent="0.3"/>
    <row r="54" spans="2:6" ht="30" x14ac:dyDescent="0.25">
      <c r="C54" s="319" t="s">
        <v>2</v>
      </c>
      <c r="D54" s="29"/>
      <c r="E54" s="29" t="s">
        <v>3</v>
      </c>
      <c r="F54" s="29" t="s">
        <v>4</v>
      </c>
    </row>
    <row r="55" spans="2:6" ht="15.75" thickBot="1" x14ac:dyDescent="0.3">
      <c r="C55" s="320"/>
      <c r="D55" s="30"/>
      <c r="E55" s="321" t="s">
        <v>9</v>
      </c>
      <c r="F55" s="321"/>
    </row>
    <row r="56" spans="2:6" x14ac:dyDescent="0.25">
      <c r="C56" s="31">
        <v>45076</v>
      </c>
      <c r="D56" s="32" t="s">
        <v>6</v>
      </c>
      <c r="E56" s="33"/>
      <c r="F56" s="34"/>
    </row>
    <row r="57" spans="2:6" x14ac:dyDescent="0.25">
      <c r="C57" s="41">
        <v>45082</v>
      </c>
      <c r="D57" s="40" t="s">
        <v>20</v>
      </c>
      <c r="E57" s="38">
        <v>4</v>
      </c>
      <c r="F57" s="37"/>
    </row>
    <row r="58" spans="2:6" x14ac:dyDescent="0.25">
      <c r="C58" s="24"/>
      <c r="D58" s="25"/>
      <c r="E58" s="26"/>
      <c r="F58" s="26"/>
    </row>
    <row r="59" spans="2:6" x14ac:dyDescent="0.25">
      <c r="C59" s="9" t="s">
        <v>8</v>
      </c>
      <c r="D59" s="9"/>
      <c r="E59" s="62">
        <f>SUM(E56:E58)</f>
        <v>4</v>
      </c>
      <c r="F59" s="62">
        <f>SUM(F56:F58)</f>
        <v>0</v>
      </c>
    </row>
  </sheetData>
  <mergeCells count="8">
    <mergeCell ref="C54:C55"/>
    <mergeCell ref="E55:F55"/>
    <mergeCell ref="C6:C7"/>
    <mergeCell ref="E7:F7"/>
    <mergeCell ref="C30:C31"/>
    <mergeCell ref="E31:F31"/>
    <mergeCell ref="C42:C43"/>
    <mergeCell ref="E43:F43"/>
  </mergeCells>
  <conditionalFormatting sqref="C60:C1048576 C22:C38 C1:C7 C50">
    <cfRule type="top10" dxfId="387" priority="6" rank="1"/>
  </conditionalFormatting>
  <conditionalFormatting sqref="D1">
    <cfRule type="top10" dxfId="386" priority="5" rank="1"/>
  </conditionalFormatting>
  <conditionalFormatting sqref="C8:C19">
    <cfRule type="top10" dxfId="385" priority="4" rank="1"/>
  </conditionalFormatting>
  <conditionalFormatting sqref="C20:C21">
    <cfRule type="top10" dxfId="384" priority="3" rank="1"/>
  </conditionalFormatting>
  <conditionalFormatting sqref="C39:C49">
    <cfRule type="top10" dxfId="383" priority="2" rank="1"/>
  </conditionalFormatting>
  <conditionalFormatting sqref="C51:C59">
    <cfRule type="top10" dxfId="382" priority="169" rank="1"/>
  </conditionalFormatting>
  <hyperlinks>
    <hyperlink ref="A1" location="'Spis treści'!A1" display="Spis treści" xr:uid="{00000000-0004-0000-4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4100-000000000000}">
          <x14:formula1>
            <xm:f>Zdarzenia!$A$13:$A$17</xm:f>
          </x14:formula1>
          <xm:sqref>B3 B28 B40 B52</xm:sqref>
        </x14:dataValidation>
        <x14:dataValidation type="list" allowBlank="1" showInputMessage="1" showErrorMessage="1" xr:uid="{00000000-0002-0000-4100-000001000000}">
          <x14:formula1>
            <xm:f>Zdarzenia!$A$2:$A$7</xm:f>
          </x14:formula1>
          <xm:sqref>E24:F24 D2:D7 D22:D1048576</xm:sqref>
        </x14:dataValidation>
        <x14:dataValidation type="list" allowBlank="1" showInputMessage="1" showErrorMessage="1" xr:uid="{00000000-0002-0000-4100-000002000000}">
          <x14:formula1>
            <xm:f>'C:\Users\fidop\Documents\[NIEPUBLIKOWANE Statystyka Wewnętrzna.xlsm]Zdarzenia'!#REF!</xm:f>
          </x14:formula1>
          <xm:sqref>D8:D21</xm:sqref>
        </x14:dataValidation>
      </x14:dataValidation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Arkusz125"/>
  <dimension ref="A1:I27"/>
  <sheetViews>
    <sheetView topLeftCell="B1" zoomScaleNormal="100" zoomScaleSheetLayoutView="160" workbookViewId="0">
      <selection activeCell="G16" sqref="G16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312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313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44740</v>
      </c>
      <c r="D8" s="32" t="s">
        <v>6</v>
      </c>
      <c r="E8" s="33"/>
      <c r="F8" s="34"/>
    </row>
    <row r="9" spans="1:9" x14ac:dyDescent="0.25">
      <c r="A9" s="4"/>
      <c r="B9" s="4"/>
      <c r="C9" s="46">
        <v>44767</v>
      </c>
      <c r="D9" s="36"/>
      <c r="E9" s="37">
        <v>19</v>
      </c>
      <c r="F9" s="38"/>
    </row>
    <row r="10" spans="1:9" x14ac:dyDescent="0.25">
      <c r="A10" s="4"/>
      <c r="B10" s="4"/>
      <c r="C10" s="35">
        <v>44844</v>
      </c>
      <c r="D10" s="39"/>
      <c r="E10" s="38"/>
      <c r="F10" s="37">
        <v>54</v>
      </c>
    </row>
    <row r="11" spans="1:9" x14ac:dyDescent="0.25">
      <c r="A11" s="4"/>
      <c r="B11" s="4"/>
      <c r="C11" s="35">
        <v>44858</v>
      </c>
      <c r="D11" s="40"/>
      <c r="E11" s="37">
        <v>10</v>
      </c>
      <c r="F11" s="38"/>
    </row>
    <row r="12" spans="1:9" x14ac:dyDescent="0.25">
      <c r="A12" s="129"/>
      <c r="B12" s="4"/>
      <c r="C12" s="35">
        <v>44869</v>
      </c>
      <c r="D12" s="40"/>
      <c r="E12" s="38"/>
      <c r="F12" s="37">
        <v>8</v>
      </c>
    </row>
    <row r="13" spans="1:9" x14ac:dyDescent="0.25">
      <c r="A13" s="4"/>
      <c r="B13" s="4"/>
      <c r="C13" s="35">
        <v>44883</v>
      </c>
      <c r="D13" s="40"/>
      <c r="E13" s="37">
        <v>9</v>
      </c>
      <c r="F13" s="38"/>
    </row>
    <row r="14" spans="1:9" x14ac:dyDescent="0.25">
      <c r="A14" s="129"/>
      <c r="B14" s="4"/>
      <c r="C14" s="41">
        <v>44894</v>
      </c>
      <c r="D14" s="40"/>
      <c r="E14" s="38"/>
      <c r="F14" s="38">
        <v>7</v>
      </c>
      <c r="I14" s="130"/>
    </row>
    <row r="15" spans="1:9" x14ac:dyDescent="0.25">
      <c r="A15" s="129"/>
      <c r="B15" s="4"/>
      <c r="C15" s="41">
        <v>44904</v>
      </c>
      <c r="D15" s="40"/>
      <c r="E15" s="38">
        <v>8</v>
      </c>
      <c r="F15" s="38"/>
    </row>
    <row r="16" spans="1:9" x14ac:dyDescent="0.25">
      <c r="A16" s="129"/>
      <c r="B16" s="4"/>
      <c r="C16" s="41">
        <v>44911</v>
      </c>
      <c r="D16" s="40"/>
      <c r="E16" s="38"/>
      <c r="F16" s="38">
        <v>5</v>
      </c>
    </row>
    <row r="17" spans="1:6" x14ac:dyDescent="0.25">
      <c r="A17" s="129"/>
      <c r="B17" s="4"/>
      <c r="C17" s="41">
        <v>44911</v>
      </c>
      <c r="D17" s="40"/>
      <c r="E17" s="38">
        <v>0</v>
      </c>
      <c r="F17" s="38"/>
    </row>
    <row r="18" spans="1:6" x14ac:dyDescent="0.25">
      <c r="A18" s="129"/>
      <c r="B18" s="4"/>
      <c r="C18" s="41">
        <v>44914</v>
      </c>
      <c r="D18" s="40"/>
      <c r="E18" s="38"/>
      <c r="F18" s="38">
        <v>1</v>
      </c>
    </row>
    <row r="19" spans="1:6" x14ac:dyDescent="0.25">
      <c r="A19" s="129"/>
      <c r="B19" s="4"/>
      <c r="C19" s="41">
        <v>44915</v>
      </c>
      <c r="D19" s="40" t="s">
        <v>88</v>
      </c>
      <c r="E19" s="38"/>
      <c r="F19" s="38">
        <v>1</v>
      </c>
    </row>
    <row r="20" spans="1:6" x14ac:dyDescent="0.25">
      <c r="A20" s="129"/>
      <c r="B20" s="4"/>
      <c r="C20" s="41">
        <v>44917</v>
      </c>
      <c r="D20" s="40" t="s">
        <v>88</v>
      </c>
      <c r="E20" s="38"/>
      <c r="F20" s="38">
        <v>2</v>
      </c>
    </row>
    <row r="21" spans="1:6" x14ac:dyDescent="0.25">
      <c r="A21" s="129"/>
      <c r="B21" s="4"/>
      <c r="C21" s="41">
        <v>44918</v>
      </c>
      <c r="D21" s="40" t="s">
        <v>20</v>
      </c>
      <c r="E21" s="38">
        <v>1</v>
      </c>
      <c r="F21" s="38"/>
    </row>
    <row r="22" spans="1:6" x14ac:dyDescent="0.25">
      <c r="A22" s="4"/>
      <c r="B22" s="13"/>
      <c r="C22" s="41"/>
      <c r="D22" s="40"/>
      <c r="E22" s="38"/>
      <c r="F22" s="38"/>
    </row>
    <row r="23" spans="1:6" x14ac:dyDescent="0.25">
      <c r="A23" s="4"/>
      <c r="B23" s="4"/>
      <c r="D23" s="6"/>
    </row>
    <row r="24" spans="1:6" x14ac:dyDescent="0.25">
      <c r="A24" s="4"/>
      <c r="B24" s="4"/>
      <c r="C24" s="9" t="s">
        <v>8</v>
      </c>
      <c r="D24" s="9"/>
      <c r="E24" s="9">
        <f>SUM(E8:E23)</f>
        <v>47</v>
      </c>
      <c r="F24" s="9">
        <f>SUM(F8:F23)</f>
        <v>78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</sheetData>
  <mergeCells count="2">
    <mergeCell ref="C6:C7"/>
    <mergeCell ref="E7:F7"/>
  </mergeCells>
  <conditionalFormatting sqref="C1:C1048576">
    <cfRule type="top10" dxfId="381" priority="2" rank="1"/>
  </conditionalFormatting>
  <conditionalFormatting sqref="D1">
    <cfRule type="top10" dxfId="380" priority="1" rank="1"/>
  </conditionalFormatting>
  <hyperlinks>
    <hyperlink ref="A1" location="'Spis treści'!A1" display="Spis treści" xr:uid="{00000000-0004-0000-4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200-000000000000}">
          <x14:formula1>
            <xm:f>'C:\Users\fidop\Documents\[NIEPUBLIKOWANE Statystyka Wewnętrzna.xlsm]Zdarzenia'!#REF!</xm:f>
          </x14:formula1>
          <xm:sqref>E25:F25 D2:D1048576</xm:sqref>
        </x14:dataValidation>
        <x14:dataValidation type="list" allowBlank="1" showInputMessage="1" showErrorMessage="1" xr:uid="{00000000-0002-0000-42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Arkusz301"/>
  <dimension ref="A1:I30"/>
  <sheetViews>
    <sheetView topLeftCell="B7" zoomScaleNormal="100" zoomScaleSheetLayoutView="160" workbookViewId="0">
      <selection activeCell="F22" sqref="F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447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446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44838</v>
      </c>
      <c r="D8" s="32" t="s">
        <v>6</v>
      </c>
      <c r="E8" s="33"/>
      <c r="F8" s="34"/>
    </row>
    <row r="9" spans="1:9" x14ac:dyDescent="0.25">
      <c r="A9" s="4"/>
      <c r="B9" s="4"/>
      <c r="C9" s="46">
        <v>44841</v>
      </c>
      <c r="D9" s="36"/>
      <c r="E9" s="37">
        <v>3</v>
      </c>
      <c r="F9" s="38"/>
    </row>
    <row r="10" spans="1:9" x14ac:dyDescent="0.25">
      <c r="A10" s="4"/>
      <c r="B10" s="4"/>
      <c r="C10" s="35">
        <v>44847</v>
      </c>
      <c r="D10" s="39"/>
      <c r="E10" s="38"/>
      <c r="F10" s="37">
        <v>4</v>
      </c>
    </row>
    <row r="11" spans="1:9" x14ac:dyDescent="0.25">
      <c r="A11" s="4"/>
      <c r="B11" s="4"/>
      <c r="C11" s="35">
        <v>44852</v>
      </c>
      <c r="D11" s="40"/>
      <c r="E11" s="37">
        <v>3</v>
      </c>
      <c r="F11" s="38"/>
    </row>
    <row r="12" spans="1:9" x14ac:dyDescent="0.25">
      <c r="A12" s="129"/>
      <c r="B12" s="4"/>
      <c r="C12" s="35">
        <v>44894</v>
      </c>
      <c r="D12" s="40" t="s">
        <v>21</v>
      </c>
      <c r="E12" s="38">
        <v>28</v>
      </c>
      <c r="F12" s="37"/>
    </row>
    <row r="13" spans="1:9" x14ac:dyDescent="0.25">
      <c r="A13" s="4"/>
      <c r="B13" s="4"/>
      <c r="C13" s="35"/>
      <c r="D13" s="40"/>
      <c r="E13" s="37"/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34</v>
      </c>
      <c r="F27" s="9">
        <f>SUM(F8:F26)</f>
        <v>4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379" priority="2" rank="1"/>
  </conditionalFormatting>
  <conditionalFormatting sqref="D1">
    <cfRule type="top10" dxfId="378" priority="1" rank="1"/>
  </conditionalFormatting>
  <hyperlinks>
    <hyperlink ref="A1" location="'Spis treści'!A1" display="Spis treści" xr:uid="{00000000-0004-0000-43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3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43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Arkusz123"/>
  <dimension ref="A1:I25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308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307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44845</v>
      </c>
      <c r="D8" s="32" t="s">
        <v>6</v>
      </c>
      <c r="E8" s="33"/>
      <c r="F8" s="34"/>
    </row>
    <row r="9" spans="1:9" x14ac:dyDescent="0.25">
      <c r="A9" s="4"/>
      <c r="B9" s="4"/>
      <c r="C9" s="46">
        <v>44854</v>
      </c>
      <c r="D9" s="36"/>
      <c r="E9" s="37">
        <v>7</v>
      </c>
      <c r="F9" s="38"/>
    </row>
    <row r="10" spans="1:9" x14ac:dyDescent="0.25">
      <c r="A10" s="4"/>
      <c r="B10" s="4"/>
      <c r="C10" s="35">
        <v>44866</v>
      </c>
      <c r="D10" s="39"/>
      <c r="E10" s="38"/>
      <c r="F10" s="37">
        <v>7</v>
      </c>
    </row>
    <row r="11" spans="1:9" x14ac:dyDescent="0.25">
      <c r="A11" s="4"/>
      <c r="B11" s="4"/>
      <c r="C11" s="35">
        <v>44875</v>
      </c>
      <c r="D11" s="40"/>
      <c r="E11" s="37">
        <v>7</v>
      </c>
      <c r="F11" s="38"/>
    </row>
    <row r="12" spans="1:9" x14ac:dyDescent="0.25">
      <c r="A12" s="129"/>
      <c r="B12" s="4"/>
      <c r="C12" s="35">
        <v>44883</v>
      </c>
      <c r="D12" s="40"/>
      <c r="E12" s="38"/>
      <c r="F12" s="37">
        <v>5</v>
      </c>
    </row>
    <row r="13" spans="1:9" x14ac:dyDescent="0.25">
      <c r="A13" s="4"/>
      <c r="B13" s="4"/>
      <c r="C13" s="35">
        <v>44893</v>
      </c>
      <c r="D13" s="40"/>
      <c r="E13" s="37">
        <v>6</v>
      </c>
      <c r="F13" s="38"/>
    </row>
    <row r="14" spans="1:9" x14ac:dyDescent="0.25">
      <c r="A14" s="129"/>
      <c r="B14" s="4"/>
      <c r="C14" s="41">
        <v>44895</v>
      </c>
      <c r="D14" s="40"/>
      <c r="E14" s="38"/>
      <c r="F14" s="38">
        <v>2</v>
      </c>
      <c r="I14" s="130"/>
    </row>
    <row r="15" spans="1:9" x14ac:dyDescent="0.25">
      <c r="A15" s="129"/>
      <c r="B15" s="4"/>
      <c r="C15" s="41">
        <v>44897</v>
      </c>
      <c r="D15" s="40"/>
      <c r="E15" s="38">
        <v>2</v>
      </c>
      <c r="F15" s="38"/>
    </row>
    <row r="16" spans="1:9" x14ac:dyDescent="0.25">
      <c r="A16" s="129"/>
      <c r="B16" s="4"/>
      <c r="C16" s="41">
        <v>44900</v>
      </c>
      <c r="D16" s="40"/>
      <c r="E16" s="38"/>
      <c r="F16" s="38">
        <v>1</v>
      </c>
    </row>
    <row r="17" spans="1:6" x14ac:dyDescent="0.25">
      <c r="A17" s="129"/>
      <c r="B17" s="4"/>
      <c r="C17" s="41">
        <v>44901</v>
      </c>
      <c r="D17" s="40"/>
      <c r="E17" s="38"/>
      <c r="F17" s="38">
        <v>1</v>
      </c>
    </row>
    <row r="18" spans="1:6" x14ac:dyDescent="0.25">
      <c r="A18" s="129"/>
      <c r="B18" s="4"/>
      <c r="C18" s="41">
        <v>44902</v>
      </c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13"/>
      <c r="C20" s="24"/>
      <c r="D20" s="25"/>
      <c r="E20" s="26"/>
      <c r="F20" s="26"/>
    </row>
    <row r="21" spans="1:6" x14ac:dyDescent="0.25">
      <c r="A21" s="4"/>
      <c r="B21" s="4"/>
      <c r="D21" s="6"/>
    </row>
    <row r="22" spans="1:6" x14ac:dyDescent="0.25">
      <c r="A22" s="4"/>
      <c r="B22" s="4"/>
      <c r="C22" s="9" t="s">
        <v>8</v>
      </c>
      <c r="D22" s="9"/>
      <c r="E22" s="9">
        <f>SUM(E8:E21)</f>
        <v>22</v>
      </c>
      <c r="F22" s="9">
        <f>SUM(F8:F21)</f>
        <v>16</v>
      </c>
    </row>
    <row r="23" spans="1:6" x14ac:dyDescent="0.25">
      <c r="C23" s="7"/>
      <c r="D23" s="7"/>
      <c r="E23" s="7"/>
      <c r="F23" s="7"/>
    </row>
    <row r="24" spans="1:6" x14ac:dyDescent="0.25">
      <c r="A24" s="5"/>
      <c r="B24" s="5"/>
      <c r="C24" s="5"/>
      <c r="D24" s="5"/>
      <c r="E24" s="5"/>
      <c r="F24" s="5"/>
    </row>
    <row r="25" spans="1:6" ht="39" customHeight="1" x14ac:dyDescent="0.25">
      <c r="A25" s="4"/>
      <c r="B25" s="4"/>
      <c r="C25" s="4"/>
      <c r="D25" s="4"/>
      <c r="E25" s="4"/>
      <c r="F25" s="4"/>
    </row>
  </sheetData>
  <mergeCells count="2">
    <mergeCell ref="C6:C7"/>
    <mergeCell ref="E7:F7"/>
  </mergeCells>
  <conditionalFormatting sqref="C1:C1048576">
    <cfRule type="top10" dxfId="377" priority="2" rank="1"/>
  </conditionalFormatting>
  <conditionalFormatting sqref="D1">
    <cfRule type="top10" dxfId="376" priority="1" rank="1"/>
  </conditionalFormatting>
  <hyperlinks>
    <hyperlink ref="A1" location="'Spis treści'!A1" display="Spis treści" xr:uid="{00000000-0004-0000-4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400-000000000000}">
          <x14:formula1>
            <xm:f>'H:\BAZY KNF\statystyki postępowań\becup\[NIEPUBLIKOWANE Statystyka beckup by Sobolak Marzena  2022-12-06 1104.xlsm]Zdarzenia'!#REF!</xm:f>
          </x14:formula1>
          <xm:sqref>E23:F23 D2:D1048576</xm:sqref>
        </x14:dataValidation>
        <x14:dataValidation type="list" allowBlank="1" showInputMessage="1" showErrorMessage="1" xr:uid="{00000000-0002-0000-4400-000001000000}">
          <x14:formula1>
            <xm:f>'H:\BAZY KNF\statystyki postępowań\becup\[NIEPUBLIKOWANE Statystyka beckup by Sobolak Marzena  2022-12-06 1104.xlsm]Zdarzenia'!#REF!</xm:f>
          </x14:formula1>
          <xm:sqref>B3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45"/>
  <dimension ref="A1:G88"/>
  <sheetViews>
    <sheetView topLeftCell="A4" zoomScaleNormal="100" zoomScaleSheetLayoutView="160" workbookViewId="0">
      <selection activeCell="E83" sqref="E8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7" ht="39" customHeight="1" x14ac:dyDescent="0.25">
      <c r="A1" s="131" t="s">
        <v>111</v>
      </c>
      <c r="B1" s="131" t="s">
        <v>111</v>
      </c>
      <c r="G1" s="175"/>
    </row>
    <row r="2" spans="1:7" ht="21" x14ac:dyDescent="0.35">
      <c r="C2" s="2" t="s">
        <v>244</v>
      </c>
      <c r="D2" s="2"/>
      <c r="F2" s="3"/>
    </row>
    <row r="3" spans="1:7" ht="26.25" x14ac:dyDescent="0.4">
      <c r="A3" s="127" t="s">
        <v>24</v>
      </c>
      <c r="B3" s="124" t="s">
        <v>109</v>
      </c>
      <c r="C3" s="13" t="s">
        <v>34</v>
      </c>
      <c r="D3" s="4"/>
    </row>
    <row r="4" spans="1:7" x14ac:dyDescent="0.25">
      <c r="A4" s="4"/>
      <c r="B4" s="4"/>
      <c r="C4" s="4"/>
      <c r="D4" s="4"/>
    </row>
    <row r="5" spans="1:7" ht="15.75" thickBot="1" x14ac:dyDescent="0.3">
      <c r="A5" s="4" t="s">
        <v>421</v>
      </c>
      <c r="B5" s="4"/>
      <c r="C5" s="4"/>
      <c r="D5" s="4"/>
      <c r="E5" s="4"/>
      <c r="F5" s="4"/>
    </row>
    <row r="6" spans="1:7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7" ht="15.75" thickBot="1" x14ac:dyDescent="0.3">
      <c r="A7" s="4"/>
      <c r="B7" s="4"/>
      <c r="C7" s="320"/>
      <c r="D7" s="30"/>
      <c r="E7" s="321" t="s">
        <v>9</v>
      </c>
      <c r="F7" s="321"/>
    </row>
    <row r="8" spans="1:7" x14ac:dyDescent="0.25">
      <c r="A8" s="4"/>
      <c r="B8" s="4"/>
      <c r="C8" s="31">
        <v>45553</v>
      </c>
      <c r="D8" s="32" t="s">
        <v>6</v>
      </c>
      <c r="E8" s="33"/>
      <c r="F8" s="34"/>
    </row>
    <row r="9" spans="1:7" x14ac:dyDescent="0.25">
      <c r="A9" s="4"/>
      <c r="B9" s="4"/>
      <c r="C9" s="46">
        <v>45566</v>
      </c>
      <c r="D9" s="36"/>
      <c r="E9" s="37">
        <v>9</v>
      </c>
      <c r="F9" s="38"/>
    </row>
    <row r="10" spans="1:7" x14ac:dyDescent="0.25">
      <c r="A10" s="4"/>
      <c r="B10" s="4"/>
      <c r="C10" s="35">
        <v>45586</v>
      </c>
      <c r="D10" s="39"/>
      <c r="E10" s="38"/>
      <c r="F10" s="37">
        <v>14</v>
      </c>
    </row>
    <row r="11" spans="1:7" x14ac:dyDescent="0.25">
      <c r="A11" s="4"/>
      <c r="B11" s="4"/>
      <c r="C11" s="35">
        <v>45590</v>
      </c>
      <c r="D11" s="40" t="s">
        <v>20</v>
      </c>
      <c r="E11" s="37">
        <v>4</v>
      </c>
      <c r="F11" s="38"/>
    </row>
    <row r="12" spans="1:7" x14ac:dyDescent="0.25">
      <c r="A12" s="129"/>
      <c r="B12" s="4"/>
      <c r="C12" s="35"/>
      <c r="D12" s="40"/>
      <c r="E12" s="38"/>
      <c r="F12" s="37"/>
    </row>
    <row r="13" spans="1:7" x14ac:dyDescent="0.25">
      <c r="A13" s="4"/>
      <c r="B13" s="4"/>
      <c r="C13" s="9" t="s">
        <v>8</v>
      </c>
      <c r="D13" s="9"/>
      <c r="E13" s="9">
        <f>SUM(E8:E12)</f>
        <v>13</v>
      </c>
      <c r="F13" s="9">
        <f>SUM(F8:F12)</f>
        <v>14</v>
      </c>
    </row>
    <row r="14" spans="1:7" x14ac:dyDescent="0.25">
      <c r="C14" s="7"/>
      <c r="D14" s="7"/>
      <c r="E14" s="7"/>
      <c r="F14" s="7"/>
    </row>
    <row r="15" spans="1:7" x14ac:dyDescent="0.25">
      <c r="A15" s="5"/>
      <c r="B15" s="5"/>
      <c r="C15" s="5"/>
      <c r="D15" s="5"/>
      <c r="E15" s="5"/>
      <c r="F15" s="5"/>
    </row>
    <row r="16" spans="1:7" ht="39" customHeight="1" x14ac:dyDescent="0.25">
      <c r="A16" s="4"/>
      <c r="B16" s="4"/>
      <c r="C16" s="4"/>
      <c r="D16" s="4"/>
      <c r="E16" s="4"/>
      <c r="F16" s="4"/>
    </row>
    <row r="17" spans="2:6" ht="21" x14ac:dyDescent="0.35">
      <c r="C17" s="2" t="str">
        <f>$C$2</f>
        <v>Ipopema Benefit 3 FIZ</v>
      </c>
    </row>
    <row r="18" spans="2:6" x14ac:dyDescent="0.25">
      <c r="B18" s="273" t="s">
        <v>109</v>
      </c>
      <c r="C18" s="274" t="s">
        <v>22</v>
      </c>
    </row>
    <row r="19" spans="2:6" ht="15.75" thickBot="1" x14ac:dyDescent="0.3"/>
    <row r="20" spans="2:6" ht="30" x14ac:dyDescent="0.25">
      <c r="C20" s="319" t="s">
        <v>2</v>
      </c>
      <c r="D20" s="29"/>
      <c r="E20" s="29" t="s">
        <v>3</v>
      </c>
      <c r="F20" s="29" t="s">
        <v>4</v>
      </c>
    </row>
    <row r="21" spans="2:6" ht="15.75" thickBot="1" x14ac:dyDescent="0.3">
      <c r="C21" s="320"/>
      <c r="D21" s="30"/>
      <c r="E21" s="321" t="s">
        <v>9</v>
      </c>
      <c r="F21" s="321"/>
    </row>
    <row r="22" spans="2:6" x14ac:dyDescent="0.25">
      <c r="C22" s="280">
        <v>45602</v>
      </c>
      <c r="D22" s="32" t="s">
        <v>6</v>
      </c>
      <c r="E22" s="33"/>
      <c r="F22" s="34"/>
    </row>
    <row r="23" spans="2:6" x14ac:dyDescent="0.25">
      <c r="C23" s="41">
        <v>45604</v>
      </c>
      <c r="D23" s="40" t="s">
        <v>20</v>
      </c>
      <c r="E23" s="38">
        <v>2</v>
      </c>
      <c r="F23" s="37"/>
    </row>
    <row r="24" spans="2:6" x14ac:dyDescent="0.25">
      <c r="C24" s="152"/>
      <c r="D24" s="278"/>
      <c r="E24" s="279"/>
      <c r="F24" s="279"/>
    </row>
    <row r="25" spans="2:6" x14ac:dyDescent="0.25">
      <c r="C25" s="9" t="s">
        <v>8</v>
      </c>
      <c r="D25" s="9"/>
      <c r="E25" s="62">
        <f>SUM(E22:E24)</f>
        <v>2</v>
      </c>
      <c r="F25" s="62">
        <f>SUM(F22:F24)</f>
        <v>0</v>
      </c>
    </row>
    <row r="29" spans="2:6" ht="21" x14ac:dyDescent="0.35">
      <c r="C29" s="2" t="str">
        <f>$C$2</f>
        <v>Ipopema Benefit 3 FIZ</v>
      </c>
    </row>
    <row r="30" spans="2:6" x14ac:dyDescent="0.25">
      <c r="B30" s="273" t="s">
        <v>109</v>
      </c>
      <c r="C30" s="274" t="s">
        <v>27</v>
      </c>
    </row>
    <row r="31" spans="2:6" ht="15.75" thickBot="1" x14ac:dyDescent="0.3"/>
    <row r="32" spans="2:6" ht="30" x14ac:dyDescent="0.25">
      <c r="C32" s="319" t="s">
        <v>2</v>
      </c>
      <c r="D32" s="29"/>
      <c r="E32" s="29" t="s">
        <v>3</v>
      </c>
      <c r="F32" s="29" t="s">
        <v>4</v>
      </c>
    </row>
    <row r="33" spans="2:6" ht="15.75" thickBot="1" x14ac:dyDescent="0.3">
      <c r="C33" s="320"/>
      <c r="D33" s="30"/>
      <c r="E33" s="321" t="s">
        <v>9</v>
      </c>
      <c r="F33" s="321"/>
    </row>
    <row r="34" spans="2:6" x14ac:dyDescent="0.25">
      <c r="C34" s="280">
        <v>45742</v>
      </c>
      <c r="D34" s="32" t="s">
        <v>6</v>
      </c>
      <c r="E34" s="33"/>
      <c r="F34" s="34"/>
    </row>
    <row r="35" spans="2:6" x14ac:dyDescent="0.25">
      <c r="C35" s="41">
        <v>45743</v>
      </c>
      <c r="D35" s="40" t="s">
        <v>20</v>
      </c>
      <c r="E35" s="38">
        <v>1</v>
      </c>
      <c r="F35" s="37"/>
    </row>
    <row r="36" spans="2:6" x14ac:dyDescent="0.25">
      <c r="C36" s="152"/>
      <c r="D36" s="278"/>
      <c r="E36" s="279"/>
      <c r="F36" s="279"/>
    </row>
    <row r="37" spans="2:6" x14ac:dyDescent="0.25">
      <c r="C37" s="9" t="s">
        <v>8</v>
      </c>
      <c r="D37" s="9"/>
      <c r="E37" s="62">
        <f>SUM(E34:E36)</f>
        <v>1</v>
      </c>
      <c r="F37" s="62">
        <f>SUM(F34:F36)</f>
        <v>0</v>
      </c>
    </row>
    <row r="42" spans="2:6" ht="21" x14ac:dyDescent="0.35">
      <c r="C42" s="2" t="str">
        <f>$C$2</f>
        <v>Ipopema Benefit 3 FIZ</v>
      </c>
    </row>
    <row r="43" spans="2:6" x14ac:dyDescent="0.25">
      <c r="B43" s="273" t="s">
        <v>109</v>
      </c>
      <c r="C43" s="274" t="s">
        <v>28</v>
      </c>
    </row>
    <row r="44" spans="2:6" ht="15.75" thickBot="1" x14ac:dyDescent="0.3"/>
    <row r="45" spans="2:6" ht="30" x14ac:dyDescent="0.25">
      <c r="C45" s="319" t="s">
        <v>2</v>
      </c>
      <c r="D45" s="29"/>
      <c r="E45" s="29" t="s">
        <v>3</v>
      </c>
      <c r="F45" s="29" t="s">
        <v>4</v>
      </c>
    </row>
    <row r="46" spans="2:6" ht="15.75" thickBot="1" x14ac:dyDescent="0.3">
      <c r="C46" s="320"/>
      <c r="D46" s="30"/>
      <c r="E46" s="321" t="s">
        <v>9</v>
      </c>
      <c r="F46" s="321"/>
    </row>
    <row r="47" spans="2:6" x14ac:dyDescent="0.25">
      <c r="C47" s="280">
        <v>45754</v>
      </c>
      <c r="D47" s="32" t="s">
        <v>6</v>
      </c>
      <c r="E47" s="33"/>
      <c r="F47" s="34"/>
    </row>
    <row r="48" spans="2:6" x14ac:dyDescent="0.25">
      <c r="C48" s="67">
        <v>45756</v>
      </c>
      <c r="D48" s="69" t="s">
        <v>88</v>
      </c>
      <c r="E48" s="69"/>
      <c r="F48" s="153">
        <v>2</v>
      </c>
    </row>
    <row r="49" spans="2:6" x14ac:dyDescent="0.25">
      <c r="C49" s="41">
        <v>45757</v>
      </c>
      <c r="D49" s="40" t="s">
        <v>20</v>
      </c>
      <c r="E49" s="38">
        <v>2</v>
      </c>
      <c r="F49" s="37"/>
    </row>
    <row r="50" spans="2:6" x14ac:dyDescent="0.25">
      <c r="C50" s="152"/>
      <c r="D50" s="278"/>
      <c r="E50" s="279"/>
      <c r="F50" s="279"/>
    </row>
    <row r="51" spans="2:6" x14ac:dyDescent="0.25">
      <c r="C51" s="9" t="s">
        <v>8</v>
      </c>
      <c r="D51" s="9"/>
      <c r="E51" s="62">
        <f>SUM(E47:E50)</f>
        <v>2</v>
      </c>
      <c r="F51" s="62">
        <f>SUM(F47:F50)</f>
        <v>2</v>
      </c>
    </row>
    <row r="55" spans="2:6" ht="21" x14ac:dyDescent="0.35">
      <c r="C55" s="2" t="str">
        <f>$C$2</f>
        <v>Ipopema Benefit 3 FIZ</v>
      </c>
    </row>
    <row r="56" spans="2:6" x14ac:dyDescent="0.25">
      <c r="B56" s="273" t="s">
        <v>109</v>
      </c>
      <c r="C56" s="274" t="s">
        <v>29</v>
      </c>
    </row>
    <row r="57" spans="2:6" ht="15.75" thickBot="1" x14ac:dyDescent="0.3"/>
    <row r="58" spans="2:6" ht="30" x14ac:dyDescent="0.25">
      <c r="C58" s="319" t="s">
        <v>2</v>
      </c>
      <c r="D58" s="29"/>
      <c r="E58" s="29" t="s">
        <v>3</v>
      </c>
      <c r="F58" s="29" t="s">
        <v>4</v>
      </c>
    </row>
    <row r="59" spans="2:6" ht="15.75" thickBot="1" x14ac:dyDescent="0.3">
      <c r="C59" s="320"/>
      <c r="D59" s="30"/>
      <c r="E59" s="321" t="s">
        <v>9</v>
      </c>
      <c r="F59" s="321"/>
    </row>
    <row r="60" spans="2:6" x14ac:dyDescent="0.25">
      <c r="C60" s="280">
        <v>45765</v>
      </c>
      <c r="D60" s="32" t="s">
        <v>6</v>
      </c>
      <c r="E60" s="33"/>
      <c r="F60" s="34"/>
    </row>
    <row r="61" spans="2:6" x14ac:dyDescent="0.25">
      <c r="C61" s="41">
        <v>45769</v>
      </c>
      <c r="D61" s="40" t="s">
        <v>20</v>
      </c>
      <c r="E61" s="38">
        <v>1</v>
      </c>
      <c r="F61" s="37"/>
    </row>
    <row r="62" spans="2:6" x14ac:dyDescent="0.25">
      <c r="C62" s="152"/>
      <c r="D62" s="278"/>
      <c r="E62" s="279"/>
      <c r="F62" s="279"/>
    </row>
    <row r="63" spans="2:6" x14ac:dyDescent="0.25">
      <c r="C63" s="9" t="s">
        <v>8</v>
      </c>
      <c r="D63" s="9"/>
      <c r="E63" s="62">
        <f>SUM(E60:E62)</f>
        <v>1</v>
      </c>
      <c r="F63" s="62">
        <f>SUM(F60:F62)</f>
        <v>0</v>
      </c>
    </row>
    <row r="68" spans="2:6" ht="21" x14ac:dyDescent="0.35">
      <c r="C68" s="2" t="str">
        <f>$C$2</f>
        <v>Ipopema Benefit 3 FIZ</v>
      </c>
    </row>
    <row r="69" spans="2:6" x14ac:dyDescent="0.25">
      <c r="B69" s="273" t="s">
        <v>109</v>
      </c>
      <c r="C69" s="274" t="s">
        <v>123</v>
      </c>
    </row>
    <row r="70" spans="2:6" ht="15.75" thickBot="1" x14ac:dyDescent="0.3"/>
    <row r="71" spans="2:6" ht="30" x14ac:dyDescent="0.25">
      <c r="C71" s="319" t="s">
        <v>2</v>
      </c>
      <c r="D71" s="29"/>
      <c r="E71" s="29" t="s">
        <v>3</v>
      </c>
      <c r="F71" s="29" t="s">
        <v>4</v>
      </c>
    </row>
    <row r="72" spans="2:6" ht="15.75" thickBot="1" x14ac:dyDescent="0.3">
      <c r="C72" s="320"/>
      <c r="D72" s="30"/>
      <c r="E72" s="321" t="s">
        <v>9</v>
      </c>
      <c r="F72" s="321"/>
    </row>
    <row r="73" spans="2:6" x14ac:dyDescent="0.25">
      <c r="C73" s="280">
        <v>45842</v>
      </c>
      <c r="D73" s="32" t="s">
        <v>6</v>
      </c>
      <c r="E73" s="33"/>
      <c r="F73" s="34"/>
    </row>
    <row r="74" spans="2:6" x14ac:dyDescent="0.25">
      <c r="C74" s="41">
        <v>45845</v>
      </c>
      <c r="D74" s="40" t="s">
        <v>20</v>
      </c>
      <c r="E74" s="38">
        <v>1</v>
      </c>
      <c r="F74" s="37"/>
    </row>
    <row r="75" spans="2:6" x14ac:dyDescent="0.25">
      <c r="C75" s="152"/>
      <c r="D75" s="278"/>
      <c r="E75" s="279"/>
      <c r="F75" s="279"/>
    </row>
    <row r="76" spans="2:6" x14ac:dyDescent="0.25">
      <c r="C76" s="9" t="s">
        <v>8</v>
      </c>
      <c r="D76" s="9"/>
      <c r="E76" s="62">
        <f>SUM(E73:E75)</f>
        <v>1</v>
      </c>
      <c r="F76" s="62">
        <f>SUM(F73:F75)</f>
        <v>0</v>
      </c>
    </row>
    <row r="80" spans="2:6" ht="21" x14ac:dyDescent="0.35">
      <c r="C80" s="2" t="str">
        <f>$C$2</f>
        <v>Ipopema Benefit 3 FIZ</v>
      </c>
    </row>
    <row r="81" spans="2:6" x14ac:dyDescent="0.25">
      <c r="B81" s="273" t="s">
        <v>109</v>
      </c>
      <c r="C81" s="274" t="s">
        <v>133</v>
      </c>
    </row>
    <row r="82" spans="2:6" ht="15.75" thickBot="1" x14ac:dyDescent="0.3"/>
    <row r="83" spans="2:6" ht="30" x14ac:dyDescent="0.25">
      <c r="C83" s="319" t="s">
        <v>2</v>
      </c>
      <c r="D83" s="29"/>
      <c r="E83" s="29" t="s">
        <v>3</v>
      </c>
      <c r="F83" s="29" t="s">
        <v>4</v>
      </c>
    </row>
    <row r="84" spans="2:6" ht="15.75" thickBot="1" x14ac:dyDescent="0.3">
      <c r="C84" s="320"/>
      <c r="D84" s="30"/>
      <c r="E84" s="321" t="s">
        <v>9</v>
      </c>
      <c r="F84" s="321"/>
    </row>
    <row r="85" spans="2:6" x14ac:dyDescent="0.25">
      <c r="C85" s="280">
        <v>45866</v>
      </c>
      <c r="D85" s="32" t="s">
        <v>6</v>
      </c>
      <c r="E85" s="33"/>
      <c r="F85" s="34"/>
    </row>
    <row r="86" spans="2:6" x14ac:dyDescent="0.25">
      <c r="C86" s="41">
        <v>45867</v>
      </c>
      <c r="D86" s="40" t="s">
        <v>20</v>
      </c>
      <c r="E86" s="38">
        <v>1</v>
      </c>
      <c r="F86" s="37"/>
    </row>
    <row r="87" spans="2:6" x14ac:dyDescent="0.25">
      <c r="C87" s="152"/>
      <c r="D87" s="278"/>
      <c r="E87" s="279"/>
      <c r="F87" s="279"/>
    </row>
    <row r="88" spans="2:6" x14ac:dyDescent="0.25">
      <c r="C88" s="9" t="s">
        <v>8</v>
      </c>
      <c r="D88" s="9"/>
      <c r="E88" s="62">
        <f>SUM(E85:E87)</f>
        <v>1</v>
      </c>
      <c r="F88" s="62">
        <f>SUM(F85:F87)</f>
        <v>0</v>
      </c>
    </row>
  </sheetData>
  <mergeCells count="14">
    <mergeCell ref="C83:C84"/>
    <mergeCell ref="E84:F84"/>
    <mergeCell ref="C6:C7"/>
    <mergeCell ref="E7:F7"/>
    <mergeCell ref="C20:C21"/>
    <mergeCell ref="E21:F21"/>
    <mergeCell ref="C32:C33"/>
    <mergeCell ref="E33:F33"/>
    <mergeCell ref="C71:C72"/>
    <mergeCell ref="E72:F72"/>
    <mergeCell ref="C58:C59"/>
    <mergeCell ref="E59:F59"/>
    <mergeCell ref="C45:C46"/>
    <mergeCell ref="E46:F46"/>
  </mergeCells>
  <conditionalFormatting sqref="C64:C67 C52:C54 C1:C16 C26:C28 C38:C41 C77:C79 C89:C1048576">
    <cfRule type="top10" dxfId="765" priority="8" rank="1"/>
  </conditionalFormatting>
  <conditionalFormatting sqref="D1">
    <cfRule type="top10" dxfId="764" priority="7" rank="1"/>
  </conditionalFormatting>
  <conditionalFormatting sqref="C17:C25">
    <cfRule type="top10" dxfId="763" priority="6" rank="1"/>
  </conditionalFormatting>
  <conditionalFormatting sqref="C29:C37">
    <cfRule type="top10" dxfId="762" priority="5" rank="1"/>
  </conditionalFormatting>
  <conditionalFormatting sqref="C42:C51">
    <cfRule type="top10" dxfId="761" priority="4" rank="1"/>
  </conditionalFormatting>
  <conditionalFormatting sqref="C55:C63">
    <cfRule type="top10" dxfId="760" priority="323" rank="1"/>
  </conditionalFormatting>
  <conditionalFormatting sqref="C68:C76">
    <cfRule type="top10" dxfId="759" priority="2" rank="1"/>
  </conditionalFormatting>
  <conditionalFormatting sqref="C80:C88">
    <cfRule type="top10" dxfId="758" priority="1" rank="1"/>
  </conditionalFormatting>
  <hyperlinks>
    <hyperlink ref="A1" location="'Spis treści'!A1" display="Spis treści" xr:uid="{00000000-0004-0000-0600-000000000000}"/>
    <hyperlink ref="B1" location="'Spis treści'!A1" display="Spis treści" xr:uid="{00000000-0004-0000-06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'C:\Users\fidop\Documents\[NIEPUBLIKOWANE Statystyka Wewnętrzna.xlsm]Zdarzenia'!#REF!</xm:f>
          </x14:formula1>
          <xm:sqref>E14:F14 D2:D16 D26:D28 D38:D41 D52:D54 D64:D67 D77:D79 D89:D1048576</xm:sqref>
        </x14:dataValidation>
        <x14:dataValidation type="list" allowBlank="1" showInputMessage="1" showErrorMessage="1" xr:uid="{00000000-0002-0000-0600-000001000000}">
          <x14:formula1>
            <xm:f>'C:\Users\fidop\Documents\[NIEPUBLIKOWANE Statystyka Wewnętrzna.xlsm]Zdarzenia'!#REF!</xm:f>
          </x14:formula1>
          <xm:sqref>B3 D17:D25 D29:D37 D42:D47 D49:D51 D55:D63 D68:D76 D80:D88</xm:sqref>
        </x14:dataValidation>
      </x14:dataValidations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Arkusz122"/>
  <dimension ref="A1:I52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 t="s">
        <v>297</v>
      </c>
    </row>
    <row r="2" spans="1:9" ht="21" x14ac:dyDescent="0.35">
      <c r="C2" s="2" t="s">
        <v>306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305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44819</v>
      </c>
      <c r="D8" s="32" t="s">
        <v>6</v>
      </c>
      <c r="E8" s="33"/>
      <c r="F8" s="34"/>
    </row>
    <row r="9" spans="1:9" x14ac:dyDescent="0.25">
      <c r="A9" s="4"/>
      <c r="B9" s="4"/>
      <c r="C9" s="46">
        <v>44833</v>
      </c>
      <c r="D9" s="36"/>
      <c r="E9" s="37">
        <v>10</v>
      </c>
      <c r="F9" s="38"/>
    </row>
    <row r="10" spans="1:9" x14ac:dyDescent="0.25">
      <c r="A10" s="4"/>
      <c r="B10" s="4"/>
      <c r="C10" s="35">
        <v>44847</v>
      </c>
      <c r="D10" s="39"/>
      <c r="E10" s="38"/>
      <c r="F10" s="37">
        <v>10</v>
      </c>
    </row>
    <row r="11" spans="1:9" x14ac:dyDescent="0.25">
      <c r="A11" s="4"/>
      <c r="B11" s="4"/>
      <c r="C11" s="35">
        <v>44860</v>
      </c>
      <c r="D11" s="40"/>
      <c r="E11" s="37">
        <v>9</v>
      </c>
      <c r="F11" s="38"/>
    </row>
    <row r="12" spans="1:9" x14ac:dyDescent="0.25">
      <c r="A12" s="129"/>
      <c r="B12" s="4"/>
      <c r="C12" s="35">
        <v>44861</v>
      </c>
      <c r="D12" s="40"/>
      <c r="E12" s="38"/>
      <c r="F12" s="37">
        <v>1</v>
      </c>
    </row>
    <row r="13" spans="1:9" x14ac:dyDescent="0.25">
      <c r="A13" s="4"/>
      <c r="B13" s="4"/>
      <c r="C13" s="35">
        <v>44873</v>
      </c>
      <c r="D13" s="40"/>
      <c r="E13" s="37">
        <v>7</v>
      </c>
      <c r="F13" s="38"/>
    </row>
    <row r="14" spans="1:9" x14ac:dyDescent="0.25">
      <c r="A14" s="129"/>
      <c r="B14" s="4"/>
      <c r="C14" s="41">
        <v>44882</v>
      </c>
      <c r="D14" s="40"/>
      <c r="E14" s="38"/>
      <c r="F14" s="38">
        <v>6</v>
      </c>
      <c r="I14" s="130"/>
    </row>
    <row r="15" spans="1:9" x14ac:dyDescent="0.25">
      <c r="A15" s="129"/>
      <c r="B15" s="4"/>
      <c r="C15" s="41">
        <v>44893</v>
      </c>
      <c r="D15" s="40" t="s">
        <v>88</v>
      </c>
      <c r="E15" s="38"/>
      <c r="F15" s="38">
        <v>7</v>
      </c>
    </row>
    <row r="16" spans="1:9" x14ac:dyDescent="0.25">
      <c r="A16" s="129"/>
      <c r="B16" s="4"/>
      <c r="C16" s="41">
        <v>44896</v>
      </c>
      <c r="D16" s="40"/>
      <c r="E16" s="38">
        <v>3</v>
      </c>
      <c r="F16" s="38"/>
    </row>
    <row r="17" spans="1:6" x14ac:dyDescent="0.25">
      <c r="A17" s="129"/>
      <c r="B17" s="4"/>
      <c r="C17" s="41">
        <v>44897</v>
      </c>
      <c r="D17" s="40"/>
      <c r="E17" s="38"/>
      <c r="F17" s="38">
        <v>1</v>
      </c>
    </row>
    <row r="18" spans="1:6" x14ac:dyDescent="0.25">
      <c r="A18" s="129"/>
      <c r="B18" s="4"/>
      <c r="C18" s="41">
        <v>44901</v>
      </c>
      <c r="D18" s="40" t="s">
        <v>20</v>
      </c>
      <c r="E18" s="38">
        <v>2</v>
      </c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4"/>
      <c r="B20" s="13"/>
      <c r="C20" s="41"/>
      <c r="D20" s="40"/>
      <c r="E20" s="38"/>
      <c r="F20" s="38"/>
    </row>
    <row r="21" spans="1:6" x14ac:dyDescent="0.25">
      <c r="A21" s="4"/>
      <c r="B21" s="13"/>
      <c r="C21" s="24"/>
      <c r="D21" s="25"/>
      <c r="E21" s="26"/>
      <c r="F21" s="26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9">
        <f>SUM(E8:E22)</f>
        <v>31</v>
      </c>
      <c r="F23" s="9">
        <f>SUM(F8:F22)</f>
        <v>25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39" customHeight="1" x14ac:dyDescent="0.4">
      <c r="A27" s="127" t="s">
        <v>23</v>
      </c>
      <c r="C27" s="2" t="str">
        <f>$C$2</f>
        <v>EQUES Akumulacji Majątku FIZ</v>
      </c>
    </row>
    <row r="28" spans="1:6" x14ac:dyDescent="0.25">
      <c r="B28" s="124" t="s">
        <v>109</v>
      </c>
      <c r="C28" s="13" t="s">
        <v>22</v>
      </c>
    </row>
    <row r="29" spans="1:6" ht="15.75" thickBot="1" x14ac:dyDescent="0.3"/>
    <row r="30" spans="1:6" ht="30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>
        <v>45034</v>
      </c>
      <c r="D32" s="32" t="s">
        <v>6</v>
      </c>
      <c r="E32" s="33"/>
      <c r="F32" s="34"/>
    </row>
    <row r="33" spans="2:6" x14ac:dyDescent="0.25">
      <c r="C33" s="35">
        <v>45041</v>
      </c>
      <c r="D33" s="36"/>
      <c r="E33" s="37">
        <v>5</v>
      </c>
      <c r="F33" s="38"/>
    </row>
    <row r="34" spans="2:6" x14ac:dyDescent="0.25">
      <c r="C34" s="35">
        <v>45044</v>
      </c>
      <c r="D34" s="36"/>
      <c r="E34" s="37"/>
      <c r="F34" s="38">
        <v>3</v>
      </c>
    </row>
    <row r="35" spans="2:6" x14ac:dyDescent="0.25">
      <c r="C35" s="35">
        <v>45054</v>
      </c>
      <c r="D35" s="36"/>
      <c r="E35" s="37">
        <v>4</v>
      </c>
      <c r="F35" s="38"/>
    </row>
    <row r="36" spans="2:6" x14ac:dyDescent="0.25">
      <c r="C36" s="35">
        <v>45058</v>
      </c>
      <c r="D36" s="36"/>
      <c r="E36" s="37"/>
      <c r="F36" s="38">
        <v>4</v>
      </c>
    </row>
    <row r="37" spans="2:6" x14ac:dyDescent="0.25">
      <c r="C37" s="35">
        <v>45062</v>
      </c>
      <c r="D37" s="36"/>
      <c r="E37" s="37"/>
      <c r="F37" s="38"/>
    </row>
    <row r="38" spans="2:6" x14ac:dyDescent="0.25">
      <c r="C38" s="35">
        <v>45063</v>
      </c>
      <c r="D38" s="36"/>
      <c r="E38" s="37"/>
      <c r="F38" s="38">
        <v>1</v>
      </c>
    </row>
    <row r="39" spans="2:6" x14ac:dyDescent="0.25">
      <c r="C39" s="41">
        <v>45065</v>
      </c>
      <c r="D39" s="40"/>
      <c r="E39" s="38">
        <v>2</v>
      </c>
      <c r="F39" s="37"/>
    </row>
    <row r="40" spans="2:6" x14ac:dyDescent="0.25">
      <c r="C40" s="24"/>
      <c r="D40" s="25"/>
      <c r="E40" s="26"/>
      <c r="F40" s="26"/>
    </row>
    <row r="41" spans="2:6" x14ac:dyDescent="0.25">
      <c r="C41" s="9" t="s">
        <v>8</v>
      </c>
      <c r="D41" s="9"/>
      <c r="E41" s="62">
        <f>SUM(E32:E40)</f>
        <v>11</v>
      </c>
      <c r="F41" s="62">
        <f>SUM(F32:F40)</f>
        <v>8</v>
      </c>
    </row>
    <row r="44" spans="2:6" ht="21" x14ac:dyDescent="0.35">
      <c r="C44" s="2" t="str">
        <f>$C$2</f>
        <v>EQUES Akumulacji Majątku FIZ</v>
      </c>
    </row>
    <row r="45" spans="2:6" x14ac:dyDescent="0.25">
      <c r="B45" s="124" t="s">
        <v>109</v>
      </c>
      <c r="C45" s="13" t="s">
        <v>27</v>
      </c>
    </row>
    <row r="46" spans="2:6" ht="15.75" thickBot="1" x14ac:dyDescent="0.3"/>
    <row r="47" spans="2:6" ht="30" x14ac:dyDescent="0.25">
      <c r="C47" s="319" t="s">
        <v>2</v>
      </c>
      <c r="D47" s="29"/>
      <c r="E47" s="29" t="s">
        <v>3</v>
      </c>
      <c r="F47" s="29" t="s">
        <v>4</v>
      </c>
    </row>
    <row r="48" spans="2:6" ht="15.75" thickBot="1" x14ac:dyDescent="0.3">
      <c r="C48" s="320"/>
      <c r="D48" s="30"/>
      <c r="E48" s="321" t="s">
        <v>9</v>
      </c>
      <c r="F48" s="321"/>
    </row>
    <row r="49" spans="3:6" x14ac:dyDescent="0.25">
      <c r="C49" s="31">
        <v>45106</v>
      </c>
      <c r="D49" s="32" t="s">
        <v>6</v>
      </c>
      <c r="E49" s="33"/>
      <c r="F49" s="34"/>
    </row>
    <row r="50" spans="3:6" x14ac:dyDescent="0.25">
      <c r="C50" s="35">
        <v>45112</v>
      </c>
      <c r="D50" s="36"/>
      <c r="E50" s="37">
        <v>4</v>
      </c>
      <c r="F50" s="38"/>
    </row>
    <row r="51" spans="3:6" x14ac:dyDescent="0.25">
      <c r="C51" s="24"/>
      <c r="D51" s="25"/>
      <c r="E51" s="26"/>
      <c r="F51" s="26"/>
    </row>
    <row r="52" spans="3:6" x14ac:dyDescent="0.25">
      <c r="C52" s="9" t="s">
        <v>8</v>
      </c>
      <c r="D52" s="9"/>
      <c r="E52" s="62">
        <f>SUM(E49:E51)</f>
        <v>4</v>
      </c>
      <c r="F52" s="62">
        <f>SUM(F49:F51)</f>
        <v>0</v>
      </c>
    </row>
  </sheetData>
  <mergeCells count="6">
    <mergeCell ref="C6:C7"/>
    <mergeCell ref="E7:F7"/>
    <mergeCell ref="C30:C31"/>
    <mergeCell ref="E31:F31"/>
    <mergeCell ref="C47:C48"/>
    <mergeCell ref="E48:F48"/>
  </mergeCells>
  <conditionalFormatting sqref="C53:C1048576 C42:C43 C2:C26">
    <cfRule type="top10" dxfId="375" priority="6" rank="1"/>
  </conditionalFormatting>
  <conditionalFormatting sqref="C1">
    <cfRule type="top10" dxfId="374" priority="4" rank="1"/>
  </conditionalFormatting>
  <conditionalFormatting sqref="D1">
    <cfRule type="top10" dxfId="373" priority="3" rank="1"/>
  </conditionalFormatting>
  <conditionalFormatting sqref="C27:C41">
    <cfRule type="top10" dxfId="372" priority="2" rank="1"/>
  </conditionalFormatting>
  <conditionalFormatting sqref="C44:C52">
    <cfRule type="top10" dxfId="371" priority="197" rank="1"/>
  </conditionalFormatting>
  <hyperlinks>
    <hyperlink ref="A1" location="'Spis treści'!A1" display="Spis treści" xr:uid="{00000000-0004-0000-4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500-000000000000}">
          <x14:formula1>
            <xm:f>'C:\Users\fidop\Documents\[NIEPUBLIKOWANE Statystyka Wewnętrzna.xlsm]Zdarzenia'!#REF!</xm:f>
          </x14:formula1>
          <xm:sqref>E24:F24 D2:D26 D42:D43 D53:D1048576</xm:sqref>
        </x14:dataValidation>
        <x14:dataValidation type="list" allowBlank="1" showInputMessage="1" showErrorMessage="1" xr:uid="{00000000-0002-0000-45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500-000002000000}">
          <x14:formula1>
            <xm:f>Zdarzenia!$A$2:$A$7</xm:f>
          </x14:formula1>
          <xm:sqref>D27:D41 D44:D52</xm:sqref>
        </x14:dataValidation>
        <x14:dataValidation type="list" allowBlank="1" showInputMessage="1" showErrorMessage="1" xr:uid="{00000000-0002-0000-4500-000003000000}">
          <x14:formula1>
            <xm:f>Zdarzenia!$A$13:$A$17</xm:f>
          </x14:formula1>
          <xm:sqref>B28 B45</xm:sqref>
        </x14:dataValidation>
      </x14:dataValidation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Arkusz121"/>
  <dimension ref="A1:I34"/>
  <sheetViews>
    <sheetView topLeftCell="B1" zoomScaleNormal="100" zoomScaleSheetLayoutView="160" workbookViewId="0">
      <selection activeCell="G1" sqref="G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304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303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44778</v>
      </c>
      <c r="D8" s="32" t="s">
        <v>6</v>
      </c>
      <c r="E8" s="33"/>
      <c r="F8" s="34"/>
    </row>
    <row r="9" spans="1:9" x14ac:dyDescent="0.25">
      <c r="A9" s="4"/>
      <c r="B9" s="4"/>
      <c r="C9" s="46">
        <v>44806</v>
      </c>
      <c r="D9" s="36"/>
      <c r="E9" s="37">
        <v>19</v>
      </c>
      <c r="F9" s="38"/>
    </row>
    <row r="10" spans="1:9" x14ac:dyDescent="0.25">
      <c r="A10" s="4"/>
      <c r="B10" s="4"/>
      <c r="C10" s="35">
        <v>44820</v>
      </c>
      <c r="D10" s="39"/>
      <c r="E10" s="38"/>
      <c r="F10" s="37">
        <v>10</v>
      </c>
    </row>
    <row r="11" spans="1:9" x14ac:dyDescent="0.25">
      <c r="A11" s="4"/>
      <c r="B11" s="4"/>
      <c r="C11" s="35">
        <v>44833</v>
      </c>
      <c r="D11" s="40"/>
      <c r="E11" s="37">
        <v>9</v>
      </c>
      <c r="F11" s="38"/>
    </row>
    <row r="12" spans="1:9" x14ac:dyDescent="0.25">
      <c r="A12" s="129"/>
      <c r="B12" s="4"/>
      <c r="C12" s="35">
        <v>44844</v>
      </c>
      <c r="D12" s="40"/>
      <c r="E12" s="38"/>
      <c r="F12" s="37">
        <v>7</v>
      </c>
    </row>
    <row r="13" spans="1:9" x14ac:dyDescent="0.25">
      <c r="A13" s="4"/>
      <c r="B13" s="4"/>
      <c r="C13" s="35">
        <v>44854</v>
      </c>
      <c r="D13" s="40"/>
      <c r="E13" s="37">
        <v>8</v>
      </c>
      <c r="F13" s="38"/>
    </row>
    <row r="14" spans="1:9" x14ac:dyDescent="0.25">
      <c r="A14" s="129"/>
      <c r="B14" s="4"/>
      <c r="C14" s="41">
        <v>44861</v>
      </c>
      <c r="D14" s="40"/>
      <c r="E14" s="38"/>
      <c r="F14" s="38">
        <v>5</v>
      </c>
      <c r="I14" s="130"/>
    </row>
    <row r="15" spans="1:9" x14ac:dyDescent="0.25">
      <c r="A15" s="129"/>
      <c r="B15" s="4"/>
      <c r="C15" s="41">
        <v>44872</v>
      </c>
      <c r="D15" s="40"/>
      <c r="E15" s="38">
        <v>6</v>
      </c>
      <c r="F15" s="38"/>
    </row>
    <row r="16" spans="1:9" x14ac:dyDescent="0.25">
      <c r="A16" s="129"/>
      <c r="B16" s="4"/>
      <c r="C16" s="41">
        <v>44873</v>
      </c>
      <c r="D16" s="40"/>
      <c r="E16" s="38"/>
      <c r="F16" s="38">
        <v>1</v>
      </c>
    </row>
    <row r="17" spans="1:6" x14ac:dyDescent="0.25">
      <c r="A17" s="129"/>
      <c r="B17" s="4"/>
      <c r="C17" s="41">
        <v>44874</v>
      </c>
      <c r="D17" s="40"/>
      <c r="E17" s="38"/>
      <c r="F17" s="38">
        <v>1</v>
      </c>
    </row>
    <row r="18" spans="1:6" ht="15.75" thickBot="1" x14ac:dyDescent="0.3">
      <c r="A18" s="129"/>
      <c r="B18" s="4"/>
      <c r="C18" s="41">
        <v>44874</v>
      </c>
      <c r="D18" s="40"/>
      <c r="E18" s="38"/>
      <c r="F18" s="38">
        <v>0</v>
      </c>
    </row>
    <row r="19" spans="1:6" x14ac:dyDescent="0.25">
      <c r="A19" s="4"/>
      <c r="B19" s="13"/>
      <c r="C19" s="41">
        <v>44875</v>
      </c>
      <c r="D19" s="76" t="s">
        <v>20</v>
      </c>
      <c r="E19" s="38">
        <v>1</v>
      </c>
      <c r="F19" s="38"/>
    </row>
    <row r="20" spans="1:6" x14ac:dyDescent="0.25">
      <c r="A20" s="4"/>
      <c r="B20" s="4"/>
    </row>
    <row r="21" spans="1:6" x14ac:dyDescent="0.25">
      <c r="A21" s="4"/>
      <c r="B21" s="4"/>
      <c r="C21" s="9" t="s">
        <v>8</v>
      </c>
      <c r="D21" s="9"/>
      <c r="E21" s="9">
        <f>SUM(E8:E20)</f>
        <v>43</v>
      </c>
      <c r="F21" s="9">
        <f>SUM(F8:F20)</f>
        <v>24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35">
      <c r="A24" s="4"/>
      <c r="C24" s="2" t="str">
        <f>$C$2</f>
        <v>Cloud Technologies SA</v>
      </c>
    </row>
    <row r="25" spans="1:6" x14ac:dyDescent="0.25">
      <c r="B25" s="124" t="s">
        <v>109</v>
      </c>
      <c r="C25" s="13" t="s">
        <v>22</v>
      </c>
    </row>
    <row r="26" spans="1:6" ht="15.75" thickBot="1" x14ac:dyDescent="0.3"/>
    <row r="27" spans="1:6" ht="30" x14ac:dyDescent="0.25">
      <c r="C27" s="319" t="s">
        <v>2</v>
      </c>
      <c r="D27" s="29"/>
      <c r="E27" s="29" t="s">
        <v>3</v>
      </c>
      <c r="F27" s="29" t="s">
        <v>4</v>
      </c>
    </row>
    <row r="28" spans="1:6" ht="15.75" thickBot="1" x14ac:dyDescent="0.3">
      <c r="C28" s="320"/>
      <c r="D28" s="30"/>
      <c r="E28" s="321" t="s">
        <v>9</v>
      </c>
      <c r="F28" s="321"/>
    </row>
    <row r="29" spans="1:6" x14ac:dyDescent="0.25">
      <c r="C29" s="31">
        <v>44886</v>
      </c>
      <c r="D29" s="32" t="s">
        <v>6</v>
      </c>
      <c r="E29" s="33"/>
      <c r="F29" s="34"/>
    </row>
    <row r="30" spans="1:6" x14ac:dyDescent="0.25">
      <c r="C30" s="119">
        <v>44888</v>
      </c>
      <c r="D30" s="68"/>
      <c r="E30" s="69">
        <v>2</v>
      </c>
      <c r="F30" s="120"/>
    </row>
    <row r="31" spans="1:6" x14ac:dyDescent="0.25">
      <c r="C31" s="119">
        <v>44890</v>
      </c>
      <c r="D31" s="68"/>
      <c r="E31" s="69"/>
      <c r="F31" s="153">
        <v>2</v>
      </c>
    </row>
    <row r="32" spans="1:6" x14ac:dyDescent="0.25">
      <c r="C32" s="41">
        <v>44895</v>
      </c>
      <c r="D32" s="40" t="s">
        <v>20</v>
      </c>
      <c r="E32" s="38">
        <v>3</v>
      </c>
      <c r="F32" s="37"/>
    </row>
    <row r="33" spans="3:6" x14ac:dyDescent="0.25">
      <c r="C33" s="24"/>
      <c r="D33" s="25"/>
      <c r="E33" s="26"/>
      <c r="F33" s="26"/>
    </row>
    <row r="34" spans="3:6" x14ac:dyDescent="0.25">
      <c r="C34" s="9" t="s">
        <v>8</v>
      </c>
      <c r="D34" s="9"/>
      <c r="E34" s="62">
        <f>SUM(E29:E33)</f>
        <v>5</v>
      </c>
      <c r="F34" s="62">
        <f>SUM(F29:F33)</f>
        <v>2</v>
      </c>
    </row>
  </sheetData>
  <mergeCells count="4">
    <mergeCell ref="C6:C7"/>
    <mergeCell ref="E7:F7"/>
    <mergeCell ref="C27:C28"/>
    <mergeCell ref="E28:F28"/>
  </mergeCells>
  <conditionalFormatting sqref="C35:C1048576 C1:C23">
    <cfRule type="top10" dxfId="370" priority="3" rank="1"/>
  </conditionalFormatting>
  <conditionalFormatting sqref="D1">
    <cfRule type="top10" dxfId="369" priority="2" rank="1"/>
  </conditionalFormatting>
  <conditionalFormatting sqref="C24:C34">
    <cfRule type="top10" dxfId="368" priority="1" rank="1"/>
  </conditionalFormatting>
  <hyperlinks>
    <hyperlink ref="A1" location="'Spis treści'!A1" display="Spis treści" xr:uid="{00000000-0004-0000-4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600-000000000000}">
          <x14:formula1>
            <xm:f>'C:\Users\fidop\Documents\[NIEPUBLIKOWANE Statystyka Wewnętrzna.xlsm]Zdarzenia'!#REF!</xm:f>
          </x14:formula1>
          <xm:sqref>E22:F22 D2:D18 D21:D23 D35:D1048576</xm:sqref>
        </x14:dataValidation>
        <x14:dataValidation type="list" allowBlank="1" showInputMessage="1" showErrorMessage="1" xr:uid="{00000000-0002-0000-46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600-000002000000}">
          <x14:formula1>
            <xm:f>Zdarzenia!$A$2:$A$7</xm:f>
          </x14:formula1>
          <xm:sqref>D24:D34</xm:sqref>
        </x14:dataValidation>
        <x14:dataValidation type="list" allowBlank="1" showInputMessage="1" showErrorMessage="1" xr:uid="{00000000-0002-0000-4600-000003000000}">
          <x14:formula1>
            <xm:f>Zdarzenia!$A$13:$A$17</xm:f>
          </x14:formula1>
          <xm:sqref>B25</xm:sqref>
        </x14:dataValidation>
      </x14:dataValidations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Arkusz120"/>
  <dimension ref="A1:I30"/>
  <sheetViews>
    <sheetView topLeftCell="B1" zoomScaleNormal="100" zoomScaleSheetLayoutView="160" workbookViewId="0">
      <selection activeCell="G17" sqref="G1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302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301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46">
        <v>44846</v>
      </c>
      <c r="D8" s="32" t="s">
        <v>6</v>
      </c>
      <c r="E8" s="33"/>
      <c r="F8" s="34"/>
    </row>
    <row r="9" spans="1:9" x14ac:dyDescent="0.25">
      <c r="A9" s="4"/>
      <c r="B9" s="4"/>
      <c r="C9" s="35">
        <v>44860</v>
      </c>
      <c r="D9" s="36"/>
      <c r="E9" s="37">
        <v>10</v>
      </c>
      <c r="F9" s="38"/>
    </row>
    <row r="10" spans="1:9" x14ac:dyDescent="0.25">
      <c r="A10" s="4"/>
      <c r="B10" s="4"/>
      <c r="C10" s="35">
        <v>44868</v>
      </c>
      <c r="D10" s="39"/>
      <c r="E10" s="38"/>
      <c r="F10" s="37">
        <v>5</v>
      </c>
    </row>
    <row r="11" spans="1:9" x14ac:dyDescent="0.25">
      <c r="A11" s="4"/>
      <c r="B11" s="4"/>
      <c r="C11" s="35">
        <v>44872</v>
      </c>
      <c r="D11" s="40"/>
      <c r="E11" s="37">
        <v>2</v>
      </c>
      <c r="F11" s="38"/>
    </row>
    <row r="12" spans="1:9" x14ac:dyDescent="0.25">
      <c r="A12" s="129"/>
      <c r="B12" s="4"/>
      <c r="C12" s="35">
        <v>44873</v>
      </c>
      <c r="D12" s="40"/>
      <c r="E12" s="38"/>
      <c r="F12" s="37">
        <v>1</v>
      </c>
    </row>
    <row r="13" spans="1:9" x14ac:dyDescent="0.25">
      <c r="A13" s="4"/>
      <c r="B13" s="4"/>
      <c r="C13" s="35">
        <v>44875</v>
      </c>
      <c r="D13" s="40" t="s">
        <v>20</v>
      </c>
      <c r="E13" s="37">
        <v>2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14</v>
      </c>
      <c r="F27" s="9">
        <f>SUM(F8:F26)</f>
        <v>6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367" priority="2" rank="1"/>
  </conditionalFormatting>
  <conditionalFormatting sqref="D1">
    <cfRule type="top10" dxfId="366" priority="1" rank="1"/>
  </conditionalFormatting>
  <hyperlinks>
    <hyperlink ref="A1" location="'Spis treści'!A1" display="Spis treści" xr:uid="{00000000-0004-0000-4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7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47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Arkusz119"/>
  <dimension ref="A1:I30"/>
  <sheetViews>
    <sheetView topLeftCell="B4" zoomScaleNormal="100" zoomScaleSheetLayoutView="160" workbookViewId="0">
      <selection activeCell="G29" sqref="G2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299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300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44846</v>
      </c>
      <c r="D8" s="32" t="s">
        <v>6</v>
      </c>
      <c r="E8" s="33"/>
      <c r="F8" s="34"/>
    </row>
    <row r="9" spans="1:9" x14ac:dyDescent="0.25">
      <c r="A9" s="4"/>
      <c r="B9" s="4"/>
      <c r="C9" s="46">
        <v>44860</v>
      </c>
      <c r="D9" s="36"/>
      <c r="E9" s="37">
        <v>10</v>
      </c>
      <c r="F9" s="38"/>
    </row>
    <row r="10" spans="1:9" x14ac:dyDescent="0.25">
      <c r="A10" s="4"/>
      <c r="B10" s="4"/>
      <c r="C10" s="35">
        <v>44868</v>
      </c>
      <c r="D10" s="39"/>
      <c r="E10" s="38"/>
      <c r="F10" s="37">
        <v>5</v>
      </c>
    </row>
    <row r="11" spans="1:9" x14ac:dyDescent="0.25">
      <c r="A11" s="4"/>
      <c r="B11" s="4"/>
      <c r="C11" s="35">
        <v>44872</v>
      </c>
      <c r="D11" s="40"/>
      <c r="E11" s="37">
        <v>2</v>
      </c>
      <c r="F11" s="38"/>
    </row>
    <row r="12" spans="1:9" x14ac:dyDescent="0.25">
      <c r="A12" s="129"/>
      <c r="B12" s="4"/>
      <c r="C12" s="35">
        <v>44873</v>
      </c>
      <c r="D12" s="40"/>
      <c r="E12" s="38"/>
      <c r="F12" s="37">
        <v>1</v>
      </c>
    </row>
    <row r="13" spans="1:9" x14ac:dyDescent="0.25">
      <c r="A13" s="4"/>
      <c r="B13" s="4"/>
      <c r="C13" s="35">
        <v>44875</v>
      </c>
      <c r="D13" s="40" t="s">
        <v>20</v>
      </c>
      <c r="E13" s="37">
        <v>2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129"/>
      <c r="B19" s="4"/>
      <c r="C19" s="41"/>
      <c r="D19" s="40"/>
      <c r="E19" s="38"/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129"/>
      <c r="B21" s="4"/>
      <c r="C21" s="41"/>
      <c r="D21" s="40"/>
      <c r="E21" s="38"/>
      <c r="F21" s="38"/>
    </row>
    <row r="22" spans="1:6" x14ac:dyDescent="0.25">
      <c r="A22" s="129"/>
      <c r="B22" s="4"/>
      <c r="C22" s="41"/>
      <c r="D22" s="40"/>
      <c r="E22" s="38"/>
      <c r="F22" s="38"/>
    </row>
    <row r="23" spans="1:6" x14ac:dyDescent="0.25">
      <c r="A23" s="129"/>
      <c r="B23" s="4"/>
      <c r="C23" s="41"/>
      <c r="D23" s="40"/>
      <c r="E23" s="38"/>
      <c r="F23" s="38"/>
    </row>
    <row r="24" spans="1:6" x14ac:dyDescent="0.25">
      <c r="A24" s="4"/>
      <c r="B24" s="13"/>
      <c r="C24" s="41"/>
      <c r="D24" s="40"/>
      <c r="E24" s="38"/>
      <c r="F24" s="38"/>
    </row>
    <row r="25" spans="1:6" x14ac:dyDescent="0.25">
      <c r="A25" s="4"/>
      <c r="B25" s="13"/>
      <c r="C25" s="24"/>
      <c r="D25" s="25"/>
      <c r="E25" s="26"/>
      <c r="F25" s="26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14</v>
      </c>
      <c r="F27" s="9">
        <f>SUM(F8:F26)</f>
        <v>6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</sheetData>
  <mergeCells count="2">
    <mergeCell ref="C6:C7"/>
    <mergeCell ref="E7:F7"/>
  </mergeCells>
  <conditionalFormatting sqref="C1:C1048576">
    <cfRule type="top10" dxfId="365" priority="2" rank="1"/>
  </conditionalFormatting>
  <conditionalFormatting sqref="D1">
    <cfRule type="top10" dxfId="364" priority="1" rank="1"/>
  </conditionalFormatting>
  <hyperlinks>
    <hyperlink ref="A1" location="'Spis treści'!A1" display="Spis treści" xr:uid="{00000000-0004-0000-4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800-000000000000}">
          <x14:formula1>
            <xm:f>'C:\Users\fidop\Documents\[NIEPUBLIKOWANE Statystyka Wewnętrzna.xlsm]Zdarzenia'!#REF!</xm:f>
          </x14:formula1>
          <xm:sqref>E28:F28 D2:D1048576</xm:sqref>
        </x14:dataValidation>
        <x14:dataValidation type="list" allowBlank="1" showInputMessage="1" showErrorMessage="1" xr:uid="{00000000-0002-0000-48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 codeName="Arkusz118"/>
  <dimension ref="A1:I52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102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298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44726</v>
      </c>
      <c r="D8" s="32" t="s">
        <v>6</v>
      </c>
      <c r="E8" s="33"/>
      <c r="F8" s="34"/>
    </row>
    <row r="9" spans="1:9" x14ac:dyDescent="0.25">
      <c r="A9" s="4"/>
      <c r="B9" s="4"/>
      <c r="C9" s="46">
        <v>44741</v>
      </c>
      <c r="D9" s="36"/>
      <c r="E9" s="37">
        <v>10</v>
      </c>
      <c r="F9" s="38"/>
    </row>
    <row r="10" spans="1:9" x14ac:dyDescent="0.25">
      <c r="A10" s="4"/>
      <c r="B10" s="4"/>
      <c r="C10" s="35">
        <v>44749</v>
      </c>
      <c r="D10" s="39"/>
      <c r="E10" s="38"/>
      <c r="F10" s="37">
        <v>6</v>
      </c>
    </row>
    <row r="11" spans="1:9" x14ac:dyDescent="0.25">
      <c r="A11" s="4"/>
      <c r="B11" s="4"/>
      <c r="C11" s="35">
        <v>44762</v>
      </c>
      <c r="D11" s="40"/>
      <c r="E11" s="37">
        <v>9</v>
      </c>
      <c r="F11" s="38"/>
    </row>
    <row r="12" spans="1:9" x14ac:dyDescent="0.25">
      <c r="A12" s="129"/>
      <c r="B12" s="4"/>
      <c r="C12" s="35">
        <v>44777</v>
      </c>
      <c r="D12" s="40"/>
      <c r="E12" s="38"/>
      <c r="F12" s="37">
        <v>11</v>
      </c>
    </row>
    <row r="13" spans="1:9" x14ac:dyDescent="0.25">
      <c r="A13" s="4"/>
      <c r="B13" s="4"/>
      <c r="C13" s="35">
        <v>44791</v>
      </c>
      <c r="D13" s="40"/>
      <c r="E13" s="37">
        <v>9</v>
      </c>
      <c r="F13" s="38"/>
    </row>
    <row r="14" spans="1:9" x14ac:dyDescent="0.25">
      <c r="A14" s="129"/>
      <c r="B14" s="4"/>
      <c r="C14" s="41">
        <v>44799</v>
      </c>
      <c r="D14" s="40"/>
      <c r="E14" s="38"/>
      <c r="F14" s="38">
        <v>6</v>
      </c>
      <c r="I14" s="130"/>
    </row>
    <row r="15" spans="1:9" x14ac:dyDescent="0.25">
      <c r="A15" s="129"/>
      <c r="B15" s="4"/>
      <c r="C15" s="41">
        <v>44809</v>
      </c>
      <c r="D15" s="40"/>
      <c r="E15" s="38">
        <v>6</v>
      </c>
      <c r="F15" s="38"/>
    </row>
    <row r="16" spans="1:9" x14ac:dyDescent="0.25">
      <c r="A16" s="129"/>
      <c r="B16" s="4"/>
      <c r="C16" s="41">
        <v>44823</v>
      </c>
      <c r="D16" s="40"/>
      <c r="E16" s="38"/>
      <c r="F16" s="38">
        <v>10</v>
      </c>
    </row>
    <row r="17" spans="1:6" x14ac:dyDescent="0.25">
      <c r="A17" s="129"/>
      <c r="B17" s="4"/>
      <c r="C17" s="41">
        <v>44837</v>
      </c>
      <c r="D17" s="39"/>
      <c r="E17" s="38">
        <v>10</v>
      </c>
      <c r="F17" s="38"/>
    </row>
    <row r="18" spans="1:6" x14ac:dyDescent="0.25">
      <c r="A18" s="129"/>
      <c r="B18" s="4"/>
      <c r="C18" s="41">
        <v>44844</v>
      </c>
      <c r="D18" s="40"/>
      <c r="E18" s="38"/>
      <c r="F18" s="38">
        <v>5</v>
      </c>
    </row>
    <row r="19" spans="1:6" x14ac:dyDescent="0.25">
      <c r="A19" s="129"/>
      <c r="B19" s="4"/>
      <c r="C19" s="41">
        <v>44852</v>
      </c>
      <c r="D19" s="40"/>
      <c r="E19" s="38">
        <v>6</v>
      </c>
      <c r="F19" s="38"/>
    </row>
    <row r="20" spans="1:6" x14ac:dyDescent="0.25">
      <c r="A20" s="129"/>
      <c r="B20" s="4"/>
      <c r="C20" s="41">
        <v>44853</v>
      </c>
      <c r="D20" s="40"/>
      <c r="E20" s="38"/>
      <c r="F20" s="38">
        <v>1</v>
      </c>
    </row>
    <row r="21" spans="1:6" x14ac:dyDescent="0.25">
      <c r="A21" s="129"/>
      <c r="B21" s="4"/>
      <c r="C21" s="41">
        <v>44858</v>
      </c>
      <c r="D21" s="108"/>
      <c r="E21" s="38">
        <v>3</v>
      </c>
      <c r="F21" s="38"/>
    </row>
    <row r="22" spans="1:6" x14ac:dyDescent="0.25">
      <c r="A22" s="4"/>
      <c r="B22" s="13"/>
      <c r="C22" s="41">
        <v>44860</v>
      </c>
      <c r="D22" s="68"/>
      <c r="E22" s="38"/>
      <c r="F22" s="38">
        <v>2</v>
      </c>
    </row>
    <row r="23" spans="1:6" x14ac:dyDescent="0.25">
      <c r="A23" s="4"/>
      <c r="B23" s="4"/>
      <c r="C23" s="152">
        <v>44869</v>
      </c>
      <c r="D23" s="40" t="s">
        <v>20</v>
      </c>
      <c r="E23" s="38">
        <v>6</v>
      </c>
      <c r="F23" s="38"/>
    </row>
    <row r="24" spans="1:6" x14ac:dyDescent="0.25">
      <c r="A24" s="4"/>
      <c r="B24" s="4"/>
      <c r="C24" s="9" t="s">
        <v>8</v>
      </c>
      <c r="D24" s="9"/>
      <c r="E24" s="62">
        <f>SUM(E8:E23)</f>
        <v>59</v>
      </c>
      <c r="F24" s="62">
        <f>SUM(F8:F23)</f>
        <v>41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9" spans="1:6" ht="26.25" x14ac:dyDescent="0.4">
      <c r="A29" s="127" t="s">
        <v>23</v>
      </c>
      <c r="C29" s="2" t="str">
        <f>$C$2</f>
        <v>BEST SA</v>
      </c>
    </row>
    <row r="30" spans="1:6" x14ac:dyDescent="0.25">
      <c r="B30" s="124" t="s">
        <v>109</v>
      </c>
      <c r="C30" s="13" t="s">
        <v>22</v>
      </c>
    </row>
    <row r="31" spans="1:6" ht="15.75" thickBot="1" x14ac:dyDescent="0.3"/>
    <row r="32" spans="1:6" ht="30" x14ac:dyDescent="0.25">
      <c r="C32" s="319" t="s">
        <v>2</v>
      </c>
      <c r="D32" s="29"/>
      <c r="E32" s="29" t="s">
        <v>3</v>
      </c>
      <c r="F32" s="29" t="s">
        <v>4</v>
      </c>
    </row>
    <row r="33" spans="1:6" ht="15.75" thickBot="1" x14ac:dyDescent="0.3">
      <c r="C33" s="320"/>
      <c r="D33" s="30"/>
      <c r="E33" s="321" t="s">
        <v>9</v>
      </c>
      <c r="F33" s="321"/>
    </row>
    <row r="34" spans="1:6" x14ac:dyDescent="0.25">
      <c r="C34" s="31">
        <v>45030</v>
      </c>
      <c r="D34" s="32" t="s">
        <v>6</v>
      </c>
      <c r="E34" s="33"/>
      <c r="F34" s="34"/>
    </row>
    <row r="35" spans="1:6" x14ac:dyDescent="0.25">
      <c r="C35" s="35">
        <v>45036</v>
      </c>
      <c r="D35" s="36"/>
      <c r="E35" s="37">
        <v>4</v>
      </c>
      <c r="F35" s="38"/>
    </row>
    <row r="36" spans="1:6" x14ac:dyDescent="0.25">
      <c r="C36" s="41"/>
      <c r="D36" s="40"/>
      <c r="E36" s="38"/>
      <c r="F36" s="37"/>
    </row>
    <row r="37" spans="1:6" x14ac:dyDescent="0.25">
      <c r="C37" s="24"/>
      <c r="D37" s="25"/>
      <c r="E37" s="26"/>
      <c r="F37" s="26"/>
    </row>
    <row r="38" spans="1:6" x14ac:dyDescent="0.25">
      <c r="C38" s="9" t="s">
        <v>8</v>
      </c>
      <c r="D38" s="9"/>
      <c r="E38" s="62">
        <f>SUM(E34:E37)</f>
        <v>4</v>
      </c>
      <c r="F38" s="62">
        <f>SUM(F34:F37)</f>
        <v>0</v>
      </c>
    </row>
    <row r="43" spans="1:6" ht="26.25" x14ac:dyDescent="0.4">
      <c r="A43" s="127" t="s">
        <v>23</v>
      </c>
      <c r="C43" s="2" t="str">
        <f>$C$2</f>
        <v>BEST SA</v>
      </c>
    </row>
    <row r="44" spans="1:6" x14ac:dyDescent="0.25">
      <c r="B44" s="124" t="s">
        <v>109</v>
      </c>
      <c r="C44" s="13" t="s">
        <v>27</v>
      </c>
    </row>
    <row r="45" spans="1:6" ht="15.75" thickBot="1" x14ac:dyDescent="0.3"/>
    <row r="46" spans="1:6" ht="30" x14ac:dyDescent="0.25">
      <c r="C46" s="319" t="s">
        <v>2</v>
      </c>
      <c r="D46" s="29"/>
      <c r="E46" s="29" t="s">
        <v>3</v>
      </c>
      <c r="F46" s="29" t="s">
        <v>4</v>
      </c>
    </row>
    <row r="47" spans="1:6" ht="15.75" thickBot="1" x14ac:dyDescent="0.3">
      <c r="C47" s="320"/>
      <c r="D47" s="30"/>
      <c r="E47" s="321" t="s">
        <v>9</v>
      </c>
      <c r="F47" s="321"/>
    </row>
    <row r="48" spans="1:6" x14ac:dyDescent="0.25">
      <c r="C48" s="31">
        <v>45183</v>
      </c>
      <c r="D48" s="32" t="s">
        <v>6</v>
      </c>
      <c r="E48" s="33"/>
      <c r="F48" s="34"/>
    </row>
    <row r="49" spans="3:6" x14ac:dyDescent="0.25">
      <c r="C49" s="35">
        <v>45188</v>
      </c>
      <c r="D49" s="36"/>
      <c r="E49" s="37">
        <v>3</v>
      </c>
      <c r="F49" s="38"/>
    </row>
    <row r="50" spans="3:6" x14ac:dyDescent="0.25">
      <c r="C50" s="41"/>
      <c r="D50" s="40"/>
      <c r="E50" s="38"/>
      <c r="F50" s="37"/>
    </row>
    <row r="51" spans="3:6" x14ac:dyDescent="0.25">
      <c r="C51" s="24"/>
      <c r="D51" s="25"/>
      <c r="E51" s="26"/>
      <c r="F51" s="26"/>
    </row>
    <row r="52" spans="3:6" x14ac:dyDescent="0.25">
      <c r="C52" s="9" t="s">
        <v>8</v>
      </c>
      <c r="D52" s="9"/>
      <c r="E52" s="62">
        <f>SUM(E48:E51)</f>
        <v>3</v>
      </c>
      <c r="F52" s="62">
        <f>SUM(F48:F51)</f>
        <v>0</v>
      </c>
    </row>
  </sheetData>
  <mergeCells count="6">
    <mergeCell ref="C6:C7"/>
    <mergeCell ref="E7:F7"/>
    <mergeCell ref="C32:C33"/>
    <mergeCell ref="E33:F33"/>
    <mergeCell ref="C46:C47"/>
    <mergeCell ref="E47:F47"/>
  </mergeCells>
  <conditionalFormatting sqref="C1:C28 C39:C42 C53:C1048576">
    <cfRule type="top10" dxfId="363" priority="4" rank="1"/>
  </conditionalFormatting>
  <conditionalFormatting sqref="D1">
    <cfRule type="top10" dxfId="362" priority="3" rank="1"/>
  </conditionalFormatting>
  <conditionalFormatting sqref="C29:C38">
    <cfRule type="top10" dxfId="361" priority="2" rank="1"/>
  </conditionalFormatting>
  <conditionalFormatting sqref="C43:C52">
    <cfRule type="top10" dxfId="360" priority="1" rank="1"/>
  </conditionalFormatting>
  <hyperlinks>
    <hyperlink ref="A1" location="'Spis treści'!A1" display="Spis treści" xr:uid="{00000000-0004-0000-4900-000000000000}"/>
    <hyperlink ref="B1" location="'Spis treści'!A1" display="Spis treści" xr:uid="{00000000-0004-0000-49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9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900-000001000000}">
          <x14:formula1>
            <xm:f>'C:\Users\fidop\Documents\[NIEPUBLIKOWANE Statystyka Wewnętrzna.xlsm]Zdarzenia'!#REF!</xm:f>
          </x14:formula1>
          <xm:sqref>E25:F25 D2:D28 D39:D42 D53:D1048576</xm:sqref>
        </x14:dataValidation>
        <x14:dataValidation type="list" allowBlank="1" showInputMessage="1" showErrorMessage="1" xr:uid="{00000000-0002-0000-4900-000002000000}">
          <x14:formula1>
            <xm:f>Zdarzenia!$A$13:$A$17</xm:f>
          </x14:formula1>
          <xm:sqref>B30 B44</xm:sqref>
        </x14:dataValidation>
        <x14:dataValidation type="list" allowBlank="1" showInputMessage="1" showErrorMessage="1" xr:uid="{00000000-0002-0000-4900-000003000000}">
          <x14:formula1>
            <xm:f>Zdarzenia!$A$2:$A$7</xm:f>
          </x14:formula1>
          <xm:sqref>D29:D38 D43:D52</xm:sqref>
        </x14:dataValidation>
      </x14:dataValidations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Arkusz117"/>
  <dimension ref="A1:I93"/>
  <sheetViews>
    <sheetView topLeftCell="C7" zoomScale="115" zoomScaleNormal="115" zoomScaleSheetLayoutView="160" workbookViewId="0">
      <selection activeCell="G7" sqref="G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 t="s">
        <v>297</v>
      </c>
    </row>
    <row r="2" spans="1:9" ht="21" x14ac:dyDescent="0.35">
      <c r="C2" s="2" t="s">
        <v>296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32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295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44757</v>
      </c>
      <c r="D8" s="32" t="s">
        <v>6</v>
      </c>
      <c r="E8" s="33"/>
      <c r="F8" s="34"/>
    </row>
    <row r="9" spans="1:9" x14ac:dyDescent="0.25">
      <c r="A9" s="4"/>
      <c r="B9" s="4"/>
      <c r="C9" s="46">
        <v>44770</v>
      </c>
      <c r="D9" s="36"/>
      <c r="E9" s="37">
        <v>9</v>
      </c>
      <c r="F9" s="38"/>
    </row>
    <row r="10" spans="1:9" x14ac:dyDescent="0.25">
      <c r="A10" s="4"/>
      <c r="B10" s="4"/>
      <c r="C10" s="35">
        <v>44783</v>
      </c>
      <c r="D10" s="39"/>
      <c r="E10" s="38"/>
      <c r="F10" s="37">
        <v>9</v>
      </c>
    </row>
    <row r="11" spans="1:9" x14ac:dyDescent="0.25">
      <c r="A11" s="4"/>
      <c r="B11" s="4"/>
      <c r="C11" s="35">
        <v>44797</v>
      </c>
      <c r="D11" s="40"/>
      <c r="E11" s="37">
        <v>9</v>
      </c>
      <c r="F11" s="38"/>
    </row>
    <row r="12" spans="1:9" x14ac:dyDescent="0.25">
      <c r="A12" s="129"/>
      <c r="B12" s="4"/>
      <c r="C12" s="35">
        <v>44811</v>
      </c>
      <c r="D12" s="40"/>
      <c r="E12" s="38"/>
      <c r="F12" s="37">
        <v>10</v>
      </c>
    </row>
    <row r="13" spans="1:9" x14ac:dyDescent="0.25">
      <c r="A13" s="4"/>
      <c r="B13" s="4"/>
      <c r="C13" s="35">
        <v>44825</v>
      </c>
      <c r="D13" s="40"/>
      <c r="E13" s="37">
        <v>10</v>
      </c>
      <c r="F13" s="38"/>
    </row>
    <row r="14" spans="1:9" x14ac:dyDescent="0.25">
      <c r="A14" s="129"/>
      <c r="B14" s="4"/>
      <c r="C14" s="41">
        <v>44827</v>
      </c>
      <c r="D14" s="40"/>
      <c r="E14" s="38"/>
      <c r="F14" s="38">
        <v>2</v>
      </c>
      <c r="I14" s="130"/>
    </row>
    <row r="15" spans="1:9" x14ac:dyDescent="0.25">
      <c r="A15" s="129"/>
      <c r="B15" s="4"/>
      <c r="C15" s="41">
        <v>44839</v>
      </c>
      <c r="D15" s="40"/>
      <c r="E15" s="38">
        <v>8</v>
      </c>
      <c r="F15" s="38"/>
    </row>
    <row r="16" spans="1:9" x14ac:dyDescent="0.25">
      <c r="A16" s="129"/>
      <c r="B16" s="4"/>
      <c r="C16" s="41">
        <v>44844</v>
      </c>
      <c r="D16" s="40"/>
      <c r="E16" s="38"/>
      <c r="F16" s="38">
        <v>3</v>
      </c>
    </row>
    <row r="17" spans="1:6" x14ac:dyDescent="0.25">
      <c r="A17" s="129"/>
      <c r="B17" s="4"/>
      <c r="C17" s="41">
        <v>44852</v>
      </c>
      <c r="D17" s="40"/>
      <c r="E17" s="38">
        <v>6</v>
      </c>
      <c r="F17" s="38"/>
    </row>
    <row r="18" spans="1:6" x14ac:dyDescent="0.25">
      <c r="A18" s="129"/>
      <c r="B18" s="4"/>
      <c r="C18" s="41">
        <v>44853</v>
      </c>
      <c r="D18" s="40"/>
      <c r="E18" s="38"/>
      <c r="F18" s="38">
        <v>1</v>
      </c>
    </row>
    <row r="19" spans="1:6" x14ac:dyDescent="0.25">
      <c r="A19" s="129"/>
      <c r="B19" s="4"/>
      <c r="C19" s="41">
        <v>44855</v>
      </c>
      <c r="D19" s="40"/>
      <c r="E19" s="38">
        <v>2</v>
      </c>
      <c r="F19" s="38"/>
    </row>
    <row r="20" spans="1:6" x14ac:dyDescent="0.25">
      <c r="A20" s="129"/>
      <c r="B20" s="4"/>
      <c r="C20" s="41">
        <v>44858</v>
      </c>
      <c r="D20" s="40"/>
      <c r="E20" s="38"/>
      <c r="F20" s="38">
        <v>1</v>
      </c>
    </row>
    <row r="21" spans="1:6" x14ac:dyDescent="0.25">
      <c r="A21" s="4"/>
      <c r="B21" s="13"/>
      <c r="C21" s="41">
        <v>44860</v>
      </c>
      <c r="D21" s="40" t="s">
        <v>20</v>
      </c>
      <c r="E21" s="38">
        <v>2</v>
      </c>
      <c r="F21" s="38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9">
        <f>SUM(E8:E22)</f>
        <v>46</v>
      </c>
      <c r="F23" s="9">
        <f>SUM(F8:F22)</f>
        <v>26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35">
      <c r="A26" s="4"/>
      <c r="C26" s="2" t="str">
        <f>$C$2</f>
        <v>DEVELIA SA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0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44880</v>
      </c>
      <c r="D31" s="32" t="s">
        <v>6</v>
      </c>
      <c r="E31" s="33"/>
      <c r="F31" s="34"/>
    </row>
    <row r="32" spans="1:6" x14ac:dyDescent="0.25">
      <c r="C32" s="41">
        <v>44882</v>
      </c>
      <c r="D32" s="40" t="s">
        <v>20</v>
      </c>
      <c r="E32" s="38">
        <v>2</v>
      </c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SUM(E31:E33)</f>
        <v>2</v>
      </c>
      <c r="F34" s="62">
        <f>SUM(F31:F33)</f>
        <v>0</v>
      </c>
    </row>
    <row r="40" spans="1:6" ht="21" x14ac:dyDescent="0.35">
      <c r="A40" s="4"/>
      <c r="C40" s="2" t="str">
        <f>$C$2</f>
        <v>DEVELIA SA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44953</v>
      </c>
      <c r="D45" s="32" t="s">
        <v>6</v>
      </c>
      <c r="E45" s="33"/>
      <c r="F45" s="34"/>
    </row>
    <row r="46" spans="1:6" x14ac:dyDescent="0.25">
      <c r="C46" s="41">
        <v>44958</v>
      </c>
      <c r="D46" s="40" t="s">
        <v>20</v>
      </c>
      <c r="E46" s="38">
        <v>4</v>
      </c>
      <c r="F46" s="37"/>
    </row>
    <row r="47" spans="1:6" x14ac:dyDescent="0.25">
      <c r="C47" s="24"/>
      <c r="D47" s="25"/>
      <c r="E47" s="26"/>
      <c r="F47" s="26"/>
    </row>
    <row r="48" spans="1:6" x14ac:dyDescent="0.25">
      <c r="C48" s="9" t="s">
        <v>8</v>
      </c>
      <c r="D48" s="9"/>
      <c r="E48" s="62">
        <f>SUM(E45:E47)</f>
        <v>4</v>
      </c>
      <c r="F48" s="62">
        <f>SUM(F45:F47)</f>
        <v>0</v>
      </c>
    </row>
    <row r="52" spans="2:6" ht="21" x14ac:dyDescent="0.35">
      <c r="C52" s="2" t="str">
        <f>$C$2</f>
        <v>DEVELIA SA</v>
      </c>
    </row>
    <row r="53" spans="2:6" x14ac:dyDescent="0.25">
      <c r="B53" s="124" t="s">
        <v>109</v>
      </c>
      <c r="C53" s="13" t="s">
        <v>28</v>
      </c>
    </row>
    <row r="54" spans="2:6" ht="15.75" thickBot="1" x14ac:dyDescent="0.3"/>
    <row r="55" spans="2:6" ht="30" x14ac:dyDescent="0.25">
      <c r="C55" s="319" t="s">
        <v>2</v>
      </c>
      <c r="D55" s="29"/>
      <c r="E55" s="29" t="s">
        <v>3</v>
      </c>
      <c r="F55" s="29" t="s">
        <v>4</v>
      </c>
    </row>
    <row r="56" spans="2:6" ht="15.75" thickBot="1" x14ac:dyDescent="0.3">
      <c r="C56" s="320"/>
      <c r="D56" s="30"/>
      <c r="E56" s="321" t="s">
        <v>9</v>
      </c>
      <c r="F56" s="321"/>
    </row>
    <row r="57" spans="2:6" x14ac:dyDescent="0.25">
      <c r="C57" s="31">
        <v>45016</v>
      </c>
      <c r="D57" s="32" t="s">
        <v>6</v>
      </c>
      <c r="E57" s="33"/>
      <c r="F57" s="34"/>
    </row>
    <row r="58" spans="2:6" x14ac:dyDescent="0.25">
      <c r="C58" s="119">
        <v>45020</v>
      </c>
      <c r="D58" s="68"/>
      <c r="E58" s="69">
        <v>2</v>
      </c>
      <c r="F58" s="120"/>
    </row>
    <row r="59" spans="2:6" x14ac:dyDescent="0.25">
      <c r="C59" s="119">
        <v>45023</v>
      </c>
      <c r="D59" s="68"/>
      <c r="E59" s="69"/>
      <c r="F59" s="153">
        <v>3</v>
      </c>
    </row>
    <row r="60" spans="2:6" x14ac:dyDescent="0.25">
      <c r="C60" s="41">
        <v>45028</v>
      </c>
      <c r="D60" s="40" t="s">
        <v>20</v>
      </c>
      <c r="E60" s="38">
        <v>2</v>
      </c>
      <c r="F60" s="37"/>
    </row>
    <row r="61" spans="2:6" x14ac:dyDescent="0.25">
      <c r="C61" s="24"/>
      <c r="D61" s="25"/>
      <c r="E61" s="26"/>
      <c r="F61" s="26"/>
    </row>
    <row r="62" spans="2:6" x14ac:dyDescent="0.25">
      <c r="C62" s="9" t="s">
        <v>8</v>
      </c>
      <c r="D62" s="9"/>
      <c r="E62" s="62">
        <f>SUM(E57:E61)</f>
        <v>4</v>
      </c>
      <c r="F62" s="62">
        <f>SUM(F57:F61)</f>
        <v>3</v>
      </c>
    </row>
    <row r="68" spans="2:6" ht="21" x14ac:dyDescent="0.35">
      <c r="C68" s="2" t="str">
        <f>$C$2</f>
        <v>DEVELIA SA</v>
      </c>
    </row>
    <row r="69" spans="2:6" x14ac:dyDescent="0.25">
      <c r="B69" s="124" t="s">
        <v>109</v>
      </c>
      <c r="C69" s="13" t="s">
        <v>29</v>
      </c>
    </row>
    <row r="70" spans="2:6" ht="15.75" thickBot="1" x14ac:dyDescent="0.3"/>
    <row r="71" spans="2:6" ht="30" x14ac:dyDescent="0.25">
      <c r="C71" s="319" t="s">
        <v>2</v>
      </c>
      <c r="D71" s="29"/>
      <c r="E71" s="29" t="s">
        <v>3</v>
      </c>
      <c r="F71" s="29" t="s">
        <v>4</v>
      </c>
    </row>
    <row r="72" spans="2:6" ht="15.75" thickBot="1" x14ac:dyDescent="0.3">
      <c r="C72" s="320"/>
      <c r="D72" s="30"/>
      <c r="E72" s="321" t="s">
        <v>9</v>
      </c>
      <c r="F72" s="321"/>
    </row>
    <row r="73" spans="2:6" x14ac:dyDescent="0.25">
      <c r="C73" s="31">
        <v>45064</v>
      </c>
      <c r="D73" s="32" t="s">
        <v>6</v>
      </c>
      <c r="E73" s="33"/>
      <c r="F73" s="34"/>
    </row>
    <row r="74" spans="2:6" x14ac:dyDescent="0.25">
      <c r="C74" s="139">
        <v>45069</v>
      </c>
      <c r="D74" s="68"/>
      <c r="E74" s="69">
        <v>3</v>
      </c>
      <c r="F74" s="120"/>
    </row>
    <row r="75" spans="2:6" x14ac:dyDescent="0.25">
      <c r="C75" s="119">
        <v>45077</v>
      </c>
      <c r="D75" s="68"/>
      <c r="E75" s="69"/>
      <c r="F75" s="153">
        <v>6</v>
      </c>
    </row>
    <row r="76" spans="2:6" x14ac:dyDescent="0.25">
      <c r="C76" s="41">
        <v>45082</v>
      </c>
      <c r="D76" s="40" t="s">
        <v>20</v>
      </c>
      <c r="E76" s="38">
        <v>3</v>
      </c>
      <c r="F76" s="37"/>
    </row>
    <row r="77" spans="2:6" x14ac:dyDescent="0.25">
      <c r="C77" s="24"/>
      <c r="D77" s="25"/>
      <c r="E77" s="26"/>
      <c r="F77" s="26"/>
    </row>
    <row r="78" spans="2:6" x14ac:dyDescent="0.25">
      <c r="C78" s="9" t="s">
        <v>8</v>
      </c>
      <c r="D78" s="9"/>
      <c r="E78" s="62">
        <f>SUM(E73:E77)</f>
        <v>6</v>
      </c>
      <c r="F78" s="62">
        <f>SUM(F73:F77)</f>
        <v>6</v>
      </c>
    </row>
    <row r="83" spans="2:6" ht="21" x14ac:dyDescent="0.35">
      <c r="C83" s="2" t="str">
        <f>$C$2</f>
        <v>DEVELIA SA</v>
      </c>
    </row>
    <row r="84" spans="2:6" x14ac:dyDescent="0.25">
      <c r="B84" s="124" t="s">
        <v>109</v>
      </c>
      <c r="C84" s="13" t="s">
        <v>123</v>
      </c>
    </row>
    <row r="85" spans="2:6" ht="15.75" thickBot="1" x14ac:dyDescent="0.3"/>
    <row r="86" spans="2:6" ht="30" x14ac:dyDescent="0.25">
      <c r="C86" s="319" t="s">
        <v>2</v>
      </c>
      <c r="D86" s="29"/>
      <c r="E86" s="29" t="s">
        <v>3</v>
      </c>
      <c r="F86" s="29" t="s">
        <v>4</v>
      </c>
    </row>
    <row r="87" spans="2:6" ht="15.75" thickBot="1" x14ac:dyDescent="0.3">
      <c r="C87" s="320"/>
      <c r="D87" s="30"/>
      <c r="E87" s="321" t="s">
        <v>9</v>
      </c>
      <c r="F87" s="321"/>
    </row>
    <row r="88" spans="2:6" x14ac:dyDescent="0.25">
      <c r="C88" s="31">
        <v>45079</v>
      </c>
      <c r="D88" s="32" t="s">
        <v>6</v>
      </c>
      <c r="E88" s="33"/>
      <c r="F88" s="34"/>
    </row>
    <row r="89" spans="2:6" x14ac:dyDescent="0.25">
      <c r="C89" s="139">
        <v>45083</v>
      </c>
      <c r="D89" s="68"/>
      <c r="E89" s="69">
        <v>2</v>
      </c>
      <c r="F89" s="120"/>
    </row>
    <row r="90" spans="2:6" x14ac:dyDescent="0.25">
      <c r="C90" s="119">
        <v>45091</v>
      </c>
      <c r="D90" s="68"/>
      <c r="E90" s="69"/>
      <c r="F90" s="153">
        <v>6</v>
      </c>
    </row>
    <row r="91" spans="2:6" x14ac:dyDescent="0.25">
      <c r="C91" s="41">
        <v>45098</v>
      </c>
      <c r="D91" s="40" t="s">
        <v>20</v>
      </c>
      <c r="E91" s="38">
        <v>5</v>
      </c>
      <c r="F91" s="37"/>
    </row>
    <row r="92" spans="2:6" x14ac:dyDescent="0.25">
      <c r="C92" s="24"/>
      <c r="D92" s="25"/>
      <c r="E92" s="26"/>
      <c r="F92" s="26"/>
    </row>
    <row r="93" spans="2:6" x14ac:dyDescent="0.25">
      <c r="C93" s="9" t="s">
        <v>8</v>
      </c>
      <c r="D93" s="9"/>
      <c r="E93" s="62">
        <f>SUM(E88:E92)</f>
        <v>7</v>
      </c>
      <c r="F93" s="62">
        <f>SUM(F88:F92)</f>
        <v>6</v>
      </c>
    </row>
  </sheetData>
  <mergeCells count="12">
    <mergeCell ref="C86:C87"/>
    <mergeCell ref="E87:F87"/>
    <mergeCell ref="C71:C72"/>
    <mergeCell ref="E72:F72"/>
    <mergeCell ref="C55:C56"/>
    <mergeCell ref="E56:F56"/>
    <mergeCell ref="C6:C7"/>
    <mergeCell ref="E7:F7"/>
    <mergeCell ref="C29:C30"/>
    <mergeCell ref="E30:F30"/>
    <mergeCell ref="C43:C44"/>
    <mergeCell ref="E44:F44"/>
  </mergeCells>
  <conditionalFormatting sqref="C64:C67 C35:C39 C1:C25 C50:C51 C79:C82 C95:C1048576">
    <cfRule type="top10" dxfId="359" priority="10" rank="1"/>
  </conditionalFormatting>
  <conditionalFormatting sqref="D1">
    <cfRule type="top10" dxfId="358" priority="9" rank="1"/>
  </conditionalFormatting>
  <conditionalFormatting sqref="C26:C34">
    <cfRule type="top10" dxfId="357" priority="116" rank="1"/>
  </conditionalFormatting>
  <conditionalFormatting sqref="C49">
    <cfRule type="top10" dxfId="356" priority="6" rank="1"/>
  </conditionalFormatting>
  <conditionalFormatting sqref="C40:C48">
    <cfRule type="top10" dxfId="355" priority="7" rank="1"/>
  </conditionalFormatting>
  <conditionalFormatting sqref="C63">
    <cfRule type="top10" dxfId="354" priority="4" rank="1"/>
  </conditionalFormatting>
  <conditionalFormatting sqref="C52:C62">
    <cfRule type="top10" dxfId="353" priority="5" rank="1"/>
  </conditionalFormatting>
  <conditionalFormatting sqref="C68:C78">
    <cfRule type="top10" dxfId="352" priority="3" rank="1"/>
  </conditionalFormatting>
  <conditionalFormatting sqref="C94">
    <cfRule type="top10" dxfId="351" priority="2" rank="1"/>
  </conditionalFormatting>
  <conditionalFormatting sqref="C83:C93">
    <cfRule type="top10" dxfId="350" priority="1" rank="1"/>
  </conditionalFormatting>
  <hyperlinks>
    <hyperlink ref="A1" location="'Spis treści'!A1" display="Spis treści" xr:uid="{00000000-0004-0000-4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A00-000000000000}">
          <x14:formula1>
            <xm:f>'C:\Users\fidop\Documents\[NIEPUBLIKOWANE Statystyka Wewnętrzna.xlsm]Zdarzenia'!#REF!</xm:f>
          </x14:formula1>
          <xm:sqref>E24:F24 D2:D25 D35:D39 D49:D51 D63:D67 D79:D82 D94:D1048576</xm:sqref>
        </x14:dataValidation>
        <x14:dataValidation type="list" allowBlank="1" showInputMessage="1" showErrorMessage="1" xr:uid="{00000000-0002-0000-4A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A00-000002000000}">
          <x14:formula1>
            <xm:f>Zdarzenia!$A$13:$A$17</xm:f>
          </x14:formula1>
          <xm:sqref>B27 B41 B53 B69 B84</xm:sqref>
        </x14:dataValidation>
        <x14:dataValidation type="list" allowBlank="1" showInputMessage="1" showErrorMessage="1" xr:uid="{00000000-0002-0000-4A00-000003000000}">
          <x14:formula1>
            <xm:f>Zdarzenia!$A$2:$A$7</xm:f>
          </x14:formula1>
          <xm:sqref>D26:D34 D40:D48 D52:D62 D68:D78 D83:D93</xm:sqref>
        </x14:dataValidation>
      </x14:dataValidations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Arkusz116"/>
  <dimension ref="A1:I36"/>
  <sheetViews>
    <sheetView topLeftCell="B7" zoomScaleNormal="100" zoomScaleSheetLayoutView="160" workbookViewId="0">
      <selection activeCell="G24" sqref="G24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294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293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44743</v>
      </c>
      <c r="D8" s="32" t="s">
        <v>6</v>
      </c>
      <c r="E8" s="33"/>
      <c r="F8" s="34"/>
    </row>
    <row r="9" spans="1:9" x14ac:dyDescent="0.25">
      <c r="A9" s="4"/>
      <c r="B9" s="4"/>
      <c r="C9" s="46">
        <v>44753</v>
      </c>
      <c r="D9" s="36"/>
      <c r="E9" s="37">
        <v>6</v>
      </c>
      <c r="F9" s="38"/>
    </row>
    <row r="10" spans="1:9" x14ac:dyDescent="0.25">
      <c r="A10" s="4"/>
      <c r="B10" s="4"/>
      <c r="C10" s="35">
        <v>44767</v>
      </c>
      <c r="D10" s="39"/>
      <c r="E10" s="38"/>
      <c r="F10" s="37">
        <v>10</v>
      </c>
    </row>
    <row r="11" spans="1:9" x14ac:dyDescent="0.25">
      <c r="A11" s="4"/>
      <c r="B11" s="4"/>
      <c r="C11" s="35">
        <v>44776</v>
      </c>
      <c r="D11" s="40"/>
      <c r="E11" s="37">
        <v>7</v>
      </c>
      <c r="F11" s="38"/>
    </row>
    <row r="12" spans="1:9" x14ac:dyDescent="0.25">
      <c r="A12" s="129"/>
      <c r="B12" s="4"/>
      <c r="C12" s="35">
        <v>44789</v>
      </c>
      <c r="D12" s="40"/>
      <c r="E12" s="38"/>
      <c r="F12" s="37">
        <v>8</v>
      </c>
    </row>
    <row r="13" spans="1:9" x14ac:dyDescent="0.25">
      <c r="A13" s="4"/>
      <c r="B13" s="4"/>
      <c r="C13" s="35">
        <v>44798</v>
      </c>
      <c r="D13" s="40"/>
      <c r="E13" s="37">
        <v>7</v>
      </c>
      <c r="F13" s="38"/>
    </row>
    <row r="14" spans="1:9" x14ac:dyDescent="0.25">
      <c r="A14" s="129"/>
      <c r="B14" s="4"/>
      <c r="C14" s="41">
        <v>44812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44823</v>
      </c>
      <c r="D15" s="40"/>
      <c r="E15" s="38">
        <v>7</v>
      </c>
      <c r="F15" s="38"/>
    </row>
    <row r="16" spans="1:9" x14ac:dyDescent="0.25">
      <c r="A16" s="129"/>
      <c r="B16" s="4"/>
      <c r="C16" s="41">
        <v>44845</v>
      </c>
      <c r="D16" s="40"/>
      <c r="E16" s="38"/>
      <c r="F16" s="38">
        <v>16</v>
      </c>
    </row>
    <row r="17" spans="1:6" x14ac:dyDescent="0.25">
      <c r="A17" s="129"/>
      <c r="B17" s="4"/>
      <c r="C17" s="41">
        <v>44848</v>
      </c>
      <c r="D17" s="40"/>
      <c r="E17" s="38">
        <v>3</v>
      </c>
      <c r="F17" s="38"/>
    </row>
    <row r="18" spans="1:6" x14ac:dyDescent="0.25">
      <c r="A18" s="129"/>
      <c r="B18" s="4"/>
      <c r="C18" s="41">
        <v>44852</v>
      </c>
      <c r="D18" s="40"/>
      <c r="E18" s="38"/>
      <c r="F18" s="38">
        <v>2</v>
      </c>
    </row>
    <row r="19" spans="1:6" x14ac:dyDescent="0.25">
      <c r="A19" s="4"/>
      <c r="B19" s="13"/>
      <c r="C19" s="41">
        <v>44860</v>
      </c>
      <c r="D19" s="40" t="s">
        <v>20</v>
      </c>
      <c r="E19" s="38">
        <v>6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36</v>
      </c>
      <c r="F21" s="9">
        <f>SUM(F8:F20)</f>
        <v>46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6" spans="1:6" ht="26.25" x14ac:dyDescent="0.4">
      <c r="A26" s="127" t="s">
        <v>23</v>
      </c>
      <c r="C26" s="2" t="str">
        <f>$C$2</f>
        <v>Rafako SA</v>
      </c>
    </row>
    <row r="27" spans="1:6" x14ac:dyDescent="0.25">
      <c r="B27" s="124" t="s">
        <v>109</v>
      </c>
      <c r="C27" s="13" t="s">
        <v>22</v>
      </c>
    </row>
    <row r="28" spans="1:6" ht="15.75" thickBot="1" x14ac:dyDescent="0.3"/>
    <row r="29" spans="1:6" ht="30" x14ac:dyDescent="0.25">
      <c r="C29" s="319" t="s">
        <v>2</v>
      </c>
      <c r="D29" s="29"/>
      <c r="E29" s="29" t="s">
        <v>3</v>
      </c>
      <c r="F29" s="29" t="s">
        <v>4</v>
      </c>
    </row>
    <row r="30" spans="1:6" ht="15.75" thickBot="1" x14ac:dyDescent="0.3">
      <c r="C30" s="320"/>
      <c r="D30" s="30"/>
      <c r="E30" s="321" t="s">
        <v>9</v>
      </c>
      <c r="F30" s="321"/>
    </row>
    <row r="31" spans="1:6" x14ac:dyDescent="0.25">
      <c r="C31" s="31">
        <v>44868</v>
      </c>
      <c r="D31" s="32" t="s">
        <v>6</v>
      </c>
      <c r="E31" s="33"/>
      <c r="F31" s="34"/>
    </row>
    <row r="32" spans="1:6" x14ac:dyDescent="0.25">
      <c r="C32" s="35">
        <v>44869</v>
      </c>
      <c r="D32" s="36"/>
      <c r="E32" s="37">
        <v>1</v>
      </c>
      <c r="F32" s="38"/>
    </row>
    <row r="33" spans="3:6" x14ac:dyDescent="0.25">
      <c r="C33" s="35">
        <v>44873</v>
      </c>
      <c r="D33" s="36"/>
      <c r="E33" s="37"/>
      <c r="F33" s="38">
        <v>2</v>
      </c>
    </row>
    <row r="34" spans="3:6" x14ac:dyDescent="0.25">
      <c r="C34" s="41">
        <v>44874</v>
      </c>
      <c r="D34" s="40" t="s">
        <v>20</v>
      </c>
      <c r="E34" s="38">
        <v>1</v>
      </c>
      <c r="F34" s="37"/>
    </row>
    <row r="35" spans="3:6" x14ac:dyDescent="0.25">
      <c r="C35" s="24"/>
      <c r="D35" s="25"/>
      <c r="E35" s="26"/>
      <c r="F35" s="26"/>
    </row>
    <row r="36" spans="3:6" x14ac:dyDescent="0.25">
      <c r="C36" s="9" t="s">
        <v>8</v>
      </c>
      <c r="D36" s="9"/>
      <c r="E36" s="62">
        <f>SUM(E31:E35)</f>
        <v>2</v>
      </c>
      <c r="F36" s="62">
        <f>SUM(F31:F35)</f>
        <v>2</v>
      </c>
    </row>
  </sheetData>
  <mergeCells count="4">
    <mergeCell ref="C6:C7"/>
    <mergeCell ref="E7:F7"/>
    <mergeCell ref="C29:C30"/>
    <mergeCell ref="E30:F30"/>
  </mergeCells>
  <conditionalFormatting sqref="C37:C1048576 C1:C25">
    <cfRule type="top10" dxfId="349" priority="3" rank="1"/>
  </conditionalFormatting>
  <conditionalFormatting sqref="D1">
    <cfRule type="top10" dxfId="348" priority="2" rank="1"/>
  </conditionalFormatting>
  <conditionalFormatting sqref="C26:C36">
    <cfRule type="top10" dxfId="347" priority="1" rank="1"/>
  </conditionalFormatting>
  <hyperlinks>
    <hyperlink ref="A1" location="'Spis treści'!A1" display="Spis treści" xr:uid="{00000000-0004-0000-4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4B00-000000000000}">
          <x14:formula1>
            <xm:f>'H:\BAZY KNF\statystyki postępowań\becup\[NIEPUBLIKOWANE Statystyka beckup by Olszewski Robert  2022-10-26 1301.xlsm]Zdarzenia'!#REF!</xm:f>
          </x14:formula1>
          <xm:sqref>E22:F22 D2:D25 D37:D1048576</xm:sqref>
        </x14:dataValidation>
        <x14:dataValidation type="list" allowBlank="1" showInputMessage="1" showErrorMessage="1" xr:uid="{00000000-0002-0000-4B00-000001000000}">
          <x14:formula1>
            <xm:f>'H:\BAZY KNF\statystyki postępowań\becup\[NIEPUBLIKOWANE Statystyka beckup by Olszewski Robert  2022-10-26 1301.xlsm]Zdarzenia'!#REF!</xm:f>
          </x14:formula1>
          <xm:sqref>B3</xm:sqref>
        </x14:dataValidation>
        <x14:dataValidation type="list" allowBlank="1" showInputMessage="1" showErrorMessage="1" xr:uid="{00000000-0002-0000-4B00-000002000000}">
          <x14:formula1>
            <xm:f>Zdarzenia!$A$13:$A$17</xm:f>
          </x14:formula1>
          <xm:sqref>B27</xm:sqref>
        </x14:dataValidation>
        <x14:dataValidation type="list" allowBlank="1" showInputMessage="1" showErrorMessage="1" xr:uid="{00000000-0002-0000-4B00-000003000000}">
          <x14:formula1>
            <xm:f>Zdarzenia!$A$2:$A$7</xm:f>
          </x14:formula1>
          <xm:sqref>D26:D36</xm:sqref>
        </x14:dataValidation>
      </x14:dataValidations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Arkusz115"/>
  <dimension ref="A1:I26"/>
  <sheetViews>
    <sheetView topLeftCell="B7" zoomScaleNormal="100" zoomScaleSheetLayoutView="160" workbookViewId="0">
      <selection activeCell="G23" sqref="G2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292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291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/>
      <c r="D8" s="32" t="s">
        <v>6</v>
      </c>
      <c r="E8" s="33"/>
      <c r="F8" s="34"/>
    </row>
    <row r="9" spans="1:9" x14ac:dyDescent="0.25">
      <c r="A9" s="4"/>
      <c r="B9" s="4"/>
      <c r="C9" s="46">
        <v>44680</v>
      </c>
      <c r="D9" s="36"/>
      <c r="E9" s="37"/>
      <c r="F9" s="38"/>
    </row>
    <row r="10" spans="1:9" x14ac:dyDescent="0.25">
      <c r="A10" s="4"/>
      <c r="B10" s="4"/>
      <c r="C10" s="35">
        <v>44711</v>
      </c>
      <c r="D10" s="39"/>
      <c r="E10" s="38">
        <v>20</v>
      </c>
      <c r="F10" s="37"/>
    </row>
    <row r="11" spans="1:9" x14ac:dyDescent="0.25">
      <c r="A11" s="4"/>
      <c r="B11" s="4"/>
      <c r="C11" s="35">
        <v>44736</v>
      </c>
      <c r="D11" s="40"/>
      <c r="E11" s="37"/>
      <c r="F11" s="38">
        <v>18</v>
      </c>
    </row>
    <row r="12" spans="1:9" x14ac:dyDescent="0.25">
      <c r="A12" s="129"/>
      <c r="B12" s="4"/>
      <c r="C12" s="35">
        <v>44748</v>
      </c>
      <c r="D12" s="40"/>
      <c r="E12" s="38">
        <v>8</v>
      </c>
      <c r="F12" s="37"/>
    </row>
    <row r="13" spans="1:9" x14ac:dyDescent="0.25">
      <c r="A13" s="4"/>
      <c r="B13" s="4"/>
      <c r="C13" s="35">
        <v>44762</v>
      </c>
      <c r="D13" s="40"/>
      <c r="E13" s="37"/>
      <c r="F13" s="38">
        <v>11</v>
      </c>
    </row>
    <row r="14" spans="1:9" x14ac:dyDescent="0.25">
      <c r="A14" s="129"/>
      <c r="B14" s="4"/>
      <c r="C14" s="41">
        <v>44774</v>
      </c>
      <c r="D14" s="40"/>
      <c r="E14" s="38">
        <v>8</v>
      </c>
      <c r="F14" s="38"/>
      <c r="I14" s="130"/>
    </row>
    <row r="15" spans="1:9" x14ac:dyDescent="0.25">
      <c r="A15" s="129"/>
      <c r="B15" s="4"/>
      <c r="C15" s="41">
        <v>44784</v>
      </c>
      <c r="D15" s="40"/>
      <c r="E15" s="38"/>
      <c r="F15" s="38">
        <v>8</v>
      </c>
    </row>
    <row r="16" spans="1:9" x14ac:dyDescent="0.25">
      <c r="A16" s="129"/>
      <c r="B16" s="4"/>
      <c r="C16" s="41">
        <v>44797</v>
      </c>
      <c r="D16" s="40"/>
      <c r="E16" s="38">
        <v>8</v>
      </c>
      <c r="F16" s="38"/>
    </row>
    <row r="17" spans="1:9" x14ac:dyDescent="0.25">
      <c r="A17" s="129"/>
      <c r="B17" s="4"/>
      <c r="C17" s="41">
        <v>44811</v>
      </c>
      <c r="D17" s="40"/>
      <c r="E17" s="38"/>
      <c r="F17" s="38">
        <v>10</v>
      </c>
    </row>
    <row r="18" spans="1:9" x14ac:dyDescent="0.25">
      <c r="A18" s="129"/>
      <c r="B18" s="4"/>
      <c r="C18" s="41">
        <v>44819</v>
      </c>
      <c r="D18" s="40"/>
      <c r="E18" s="38">
        <v>6</v>
      </c>
      <c r="F18" s="38"/>
    </row>
    <row r="19" spans="1:9" x14ac:dyDescent="0.25">
      <c r="A19" s="129"/>
      <c r="B19" s="4"/>
      <c r="C19" s="41">
        <v>44830</v>
      </c>
      <c r="D19" s="40"/>
      <c r="E19" s="38"/>
      <c r="F19" s="38">
        <v>7</v>
      </c>
      <c r="I19" s="1">
        <v>0</v>
      </c>
    </row>
    <row r="20" spans="1:9" x14ac:dyDescent="0.25">
      <c r="A20" s="4"/>
      <c r="B20" s="13"/>
      <c r="C20" s="41">
        <v>44841</v>
      </c>
      <c r="D20" s="40"/>
      <c r="E20" s="38">
        <v>9</v>
      </c>
      <c r="F20" s="38"/>
    </row>
    <row r="21" spans="1:9" x14ac:dyDescent="0.25">
      <c r="A21" s="4"/>
      <c r="B21" s="4"/>
      <c r="C21" s="107">
        <v>44846</v>
      </c>
      <c r="D21" s="77"/>
      <c r="E21" s="166"/>
      <c r="F21" s="166">
        <v>3</v>
      </c>
    </row>
    <row r="22" spans="1:9" x14ac:dyDescent="0.25">
      <c r="A22" s="4"/>
      <c r="B22" s="4"/>
      <c r="C22" s="83">
        <v>44855</v>
      </c>
      <c r="D22" s="40" t="s">
        <v>20</v>
      </c>
      <c r="E22" s="208">
        <v>7</v>
      </c>
      <c r="F22" s="207"/>
    </row>
    <row r="23" spans="1:9" x14ac:dyDescent="0.25">
      <c r="A23" s="4"/>
      <c r="B23" s="4"/>
      <c r="C23" s="9" t="s">
        <v>8</v>
      </c>
      <c r="D23" s="9"/>
      <c r="E23" s="126">
        <f>SUM(E8:E22)</f>
        <v>66</v>
      </c>
      <c r="F23" s="126">
        <f>SUM(F8:F22)</f>
        <v>57</v>
      </c>
    </row>
    <row r="24" spans="1:9" x14ac:dyDescent="0.25">
      <c r="C24" s="7"/>
      <c r="D24" s="7"/>
      <c r="E24" s="7"/>
      <c r="F24" s="7"/>
    </row>
    <row r="25" spans="1:9" x14ac:dyDescent="0.25">
      <c r="A25" s="5"/>
      <c r="B25" s="5"/>
      <c r="C25" s="5"/>
      <c r="D25" s="5"/>
      <c r="E25" s="5"/>
      <c r="F25" s="5"/>
    </row>
    <row r="26" spans="1:9" ht="39" customHeight="1" x14ac:dyDescent="0.25">
      <c r="A26" s="4"/>
      <c r="B26" s="4"/>
      <c r="C26" s="4"/>
      <c r="D26" s="4"/>
      <c r="E26" s="4"/>
      <c r="F26" s="4"/>
    </row>
  </sheetData>
  <mergeCells count="2">
    <mergeCell ref="C6:C7"/>
    <mergeCell ref="E7:F7"/>
  </mergeCells>
  <conditionalFormatting sqref="C1:C1048576">
    <cfRule type="top10" dxfId="346" priority="2" rank="1"/>
  </conditionalFormatting>
  <conditionalFormatting sqref="D1">
    <cfRule type="top10" dxfId="345" priority="1" rank="1"/>
  </conditionalFormatting>
  <hyperlinks>
    <hyperlink ref="A1" location="'Spis treści'!A1" display="Spis treści" xr:uid="{00000000-0004-0000-4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C00-000000000000}">
          <x14:formula1>
            <xm:f>'C:\Users\fidop\Documents\[NIEPUBLIKOWANE Statystyka Wewnętrzna.xlsm]Zdarzenia'!#REF!</xm:f>
          </x14:formula1>
          <xm:sqref>E24:F24 D2:D21 D23:D1048576</xm:sqref>
        </x14:dataValidation>
        <x14:dataValidation type="list" allowBlank="1" showInputMessage="1" showErrorMessage="1" xr:uid="{00000000-0002-0000-4C00-000001000000}">
          <x14:formula1>
            <xm:f>'C:\Users\fidop\Documents\[NIEPUBLIKOWANE Statystyka Wewnętrzna.xlsm]Zdarzenia'!#REF!</xm:f>
          </x14:formula1>
          <xm:sqref>B3 D22</xm:sqref>
        </x14:dataValidation>
      </x14:dataValidations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Arkusz114"/>
  <dimension ref="A1:I24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290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289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44796</v>
      </c>
      <c r="D8" s="32" t="s">
        <v>6</v>
      </c>
      <c r="E8" s="33"/>
      <c r="F8" s="34"/>
    </row>
    <row r="9" spans="1:9" x14ac:dyDescent="0.25">
      <c r="A9" s="4"/>
      <c r="B9" s="4"/>
      <c r="C9" s="46">
        <v>44806</v>
      </c>
      <c r="D9" s="36"/>
      <c r="E9" s="37">
        <v>8</v>
      </c>
      <c r="F9" s="38"/>
    </row>
    <row r="10" spans="1:9" x14ac:dyDescent="0.25">
      <c r="A10" s="4"/>
      <c r="B10" s="4"/>
      <c r="C10" s="35">
        <v>44819</v>
      </c>
      <c r="D10" s="39"/>
      <c r="E10" s="38"/>
      <c r="F10" s="37">
        <v>9</v>
      </c>
    </row>
    <row r="11" spans="1:9" x14ac:dyDescent="0.25">
      <c r="A11" s="4"/>
      <c r="B11" s="4"/>
      <c r="C11" s="35">
        <v>44832</v>
      </c>
      <c r="D11" s="40"/>
      <c r="E11" s="37">
        <v>9</v>
      </c>
      <c r="F11" s="38"/>
    </row>
    <row r="12" spans="1:9" x14ac:dyDescent="0.25">
      <c r="A12" s="129"/>
      <c r="B12" s="4"/>
      <c r="C12" s="35">
        <v>44836</v>
      </c>
      <c r="D12" s="40"/>
      <c r="E12" s="38"/>
      <c r="F12" s="37">
        <v>2</v>
      </c>
    </row>
    <row r="13" spans="1:9" x14ac:dyDescent="0.25">
      <c r="A13" s="4"/>
      <c r="B13" s="4"/>
      <c r="C13" s="35">
        <v>44841</v>
      </c>
      <c r="D13" s="40"/>
      <c r="E13" s="37">
        <v>5</v>
      </c>
      <c r="F13" s="38"/>
    </row>
    <row r="14" spans="1:9" x14ac:dyDescent="0.25">
      <c r="A14" s="129"/>
      <c r="B14" s="4"/>
      <c r="C14" s="41">
        <v>44845</v>
      </c>
      <c r="D14" s="40"/>
      <c r="E14" s="38"/>
      <c r="F14" s="38">
        <v>3</v>
      </c>
      <c r="I14" s="130"/>
    </row>
    <row r="15" spans="1:9" x14ac:dyDescent="0.25">
      <c r="A15" s="129"/>
      <c r="B15" s="4"/>
      <c r="C15" s="41">
        <v>44846</v>
      </c>
      <c r="D15" s="40" t="s">
        <v>20</v>
      </c>
      <c r="E15" s="38">
        <v>1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23</v>
      </c>
      <c r="F21" s="9">
        <f>SUM(F8:F20)</f>
        <v>14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344" priority="3" rank="1"/>
  </conditionalFormatting>
  <conditionalFormatting sqref="D1">
    <cfRule type="top10" dxfId="343" priority="1" rank="1"/>
  </conditionalFormatting>
  <hyperlinks>
    <hyperlink ref="A1" location="'Spis treści'!A1" display="Spis treści" xr:uid="{00000000-0004-0000-4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D00-000000000000}">
          <x14:formula1>
            <xm:f>'C:\Users\fidop\Documents\[NIEPUBLIKOWANE Statystyka Wewnętrzna.xlsm]Zdarzenia'!#REF!</xm:f>
          </x14:formula1>
          <xm:sqref>E22:F22 D2:D14 D16:D1048576</xm:sqref>
        </x14:dataValidation>
        <x14:dataValidation type="list" allowBlank="1" showInputMessage="1" showErrorMessage="1" xr:uid="{00000000-0002-0000-4D00-000001000000}">
          <x14:formula1>
            <xm:f>'C:\Users\fidop\Documents\[NIEPUBLIKOWANE Statystyka Wewnętrzna.xlsm]Zdarzenia'!#REF!</xm:f>
          </x14:formula1>
          <xm:sqref>B3 D15</xm:sqref>
        </x14:dataValidation>
      </x14:dataValidations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Arkusz113"/>
  <dimension ref="A1:I20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288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287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44790</v>
      </c>
      <c r="D8" s="32" t="s">
        <v>6</v>
      </c>
      <c r="E8" s="33"/>
      <c r="F8" s="34"/>
    </row>
    <row r="9" spans="1:9" x14ac:dyDescent="0.25">
      <c r="A9" s="4"/>
      <c r="B9" s="4"/>
      <c r="C9" s="46">
        <v>44804</v>
      </c>
      <c r="D9" s="36"/>
      <c r="E9" s="37">
        <v>10</v>
      </c>
      <c r="F9" s="38"/>
    </row>
    <row r="10" spans="1:9" x14ac:dyDescent="0.25">
      <c r="A10" s="4"/>
      <c r="B10" s="4"/>
      <c r="C10" s="35">
        <v>44819</v>
      </c>
      <c r="D10" s="39"/>
      <c r="E10" s="38"/>
      <c r="F10" s="37">
        <v>11</v>
      </c>
    </row>
    <row r="11" spans="1:9" x14ac:dyDescent="0.25">
      <c r="A11" s="4"/>
      <c r="B11" s="4"/>
      <c r="C11" s="35">
        <v>44833</v>
      </c>
      <c r="D11" s="40"/>
      <c r="E11" s="37">
        <v>10</v>
      </c>
      <c r="F11" s="38"/>
    </row>
    <row r="12" spans="1:9" x14ac:dyDescent="0.25">
      <c r="A12" s="129"/>
      <c r="B12" s="4"/>
      <c r="C12" s="35">
        <v>44836</v>
      </c>
      <c r="D12" s="40"/>
      <c r="E12" s="38"/>
      <c r="F12" s="37">
        <v>1</v>
      </c>
    </row>
    <row r="13" spans="1:9" x14ac:dyDescent="0.25">
      <c r="A13" s="4"/>
      <c r="B13" s="4"/>
      <c r="C13" s="35">
        <v>44841</v>
      </c>
      <c r="D13" s="40"/>
      <c r="E13" s="37">
        <v>5</v>
      </c>
      <c r="F13" s="38"/>
    </row>
    <row r="14" spans="1:9" x14ac:dyDescent="0.25">
      <c r="A14" s="129"/>
      <c r="B14" s="4"/>
      <c r="C14" s="41">
        <v>44841</v>
      </c>
      <c r="D14" s="40"/>
      <c r="E14" s="38"/>
      <c r="F14" s="38">
        <v>0</v>
      </c>
      <c r="I14" s="130"/>
    </row>
    <row r="15" spans="1:9" x14ac:dyDescent="0.25">
      <c r="A15" s="129"/>
      <c r="B15" s="4"/>
      <c r="C15" s="41" t="s">
        <v>365</v>
      </c>
      <c r="D15" s="40" t="s">
        <v>20</v>
      </c>
      <c r="E15" s="38">
        <v>1</v>
      </c>
      <c r="F15" s="38"/>
    </row>
    <row r="16" spans="1:9" x14ac:dyDescent="0.25">
      <c r="A16" s="4"/>
      <c r="B16" s="13"/>
      <c r="C16" s="24"/>
      <c r="D16" s="25"/>
      <c r="E16" s="26"/>
      <c r="F16" s="26"/>
    </row>
    <row r="17" spans="1:6" x14ac:dyDescent="0.25">
      <c r="A17" s="4"/>
      <c r="B17" s="4"/>
      <c r="D17" s="6"/>
    </row>
    <row r="18" spans="1:6" x14ac:dyDescent="0.25">
      <c r="A18" s="4"/>
      <c r="B18" s="4"/>
      <c r="C18" s="9" t="s">
        <v>8</v>
      </c>
      <c r="D18" s="9"/>
      <c r="E18" s="9">
        <f>SUM(E8:E17)</f>
        <v>26</v>
      </c>
      <c r="F18" s="9">
        <f>SUM(F8:F17)</f>
        <v>12</v>
      </c>
    </row>
    <row r="19" spans="1:6" x14ac:dyDescent="0.25">
      <c r="C19" s="7"/>
      <c r="D19" s="7"/>
      <c r="E19" s="7"/>
      <c r="F19" s="7"/>
    </row>
    <row r="20" spans="1:6" x14ac:dyDescent="0.25">
      <c r="A20" s="5"/>
      <c r="B20" s="5"/>
      <c r="C20" s="5"/>
      <c r="D20" s="5"/>
      <c r="E20" s="5"/>
      <c r="F20" s="5"/>
    </row>
  </sheetData>
  <mergeCells count="2">
    <mergeCell ref="C6:C7"/>
    <mergeCell ref="E7:F7"/>
  </mergeCells>
  <conditionalFormatting sqref="C1:C1048576">
    <cfRule type="top10" dxfId="342" priority="95" rank="1"/>
  </conditionalFormatting>
  <conditionalFormatting sqref="D1">
    <cfRule type="top10" dxfId="341" priority="1" rank="1"/>
  </conditionalFormatting>
  <hyperlinks>
    <hyperlink ref="A1" location="'Spis treści'!A1" display="Spis treści" xr:uid="{00000000-0004-0000-4E00-000000000000}"/>
    <hyperlink ref="B1" location="'Spis treści'!A1" display="Spis treści" xr:uid="{00000000-0004-0000-4E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E00-000000000000}">
          <x14:formula1>
            <xm:f>'C:\Users\fidop\Documents\[NIEPUBLIKOWANE Statystyka Wewnętrzna.xlsm]Zdarzenia'!#REF!</xm:f>
          </x14:formula1>
          <xm:sqref>E19:F19 D2:D1048576</xm:sqref>
        </x14:dataValidation>
        <x14:dataValidation type="list" allowBlank="1" showInputMessage="1" showErrorMessage="1" xr:uid="{00000000-0002-0000-4E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44"/>
  <dimension ref="A1:I51"/>
  <sheetViews>
    <sheetView topLeftCell="A28" zoomScaleNormal="100" zoomScaleSheetLayoutView="160" workbookViewId="0">
      <selection activeCell="B31" sqref="B31:F4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271"/>
      <c r="G1" s="272"/>
    </row>
    <row r="2" spans="1:9" ht="21" x14ac:dyDescent="0.35">
      <c r="C2" s="2" t="s">
        <v>450</v>
      </c>
      <c r="D2" s="2"/>
      <c r="F2" s="3"/>
    </row>
    <row r="3" spans="1:9" ht="26.25" x14ac:dyDescent="0.4">
      <c r="A3" s="127" t="s">
        <v>24</v>
      </c>
      <c r="B3" s="273" t="s">
        <v>109</v>
      </c>
      <c r="C3" s="274" t="s">
        <v>34</v>
      </c>
    </row>
    <row r="5" spans="1:9" ht="15.75" thickBot="1" x14ac:dyDescent="0.3">
      <c r="A5" s="1" t="s">
        <v>451</v>
      </c>
    </row>
    <row r="6" spans="1:9" ht="35.25" customHeight="1" x14ac:dyDescent="0.25">
      <c r="B6" s="275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C7" s="320"/>
      <c r="D7" s="30"/>
      <c r="E7" s="321" t="s">
        <v>9</v>
      </c>
      <c r="F7" s="321"/>
    </row>
    <row r="8" spans="1:9" x14ac:dyDescent="0.25">
      <c r="C8" s="31">
        <v>45492</v>
      </c>
      <c r="D8" s="32" t="s">
        <v>6</v>
      </c>
      <c r="E8" s="33"/>
      <c r="F8" s="34"/>
    </row>
    <row r="9" spans="1:9" x14ac:dyDescent="0.25">
      <c r="C9" s="41">
        <v>45523</v>
      </c>
      <c r="D9" s="36"/>
      <c r="E9" s="37">
        <v>20</v>
      </c>
      <c r="F9" s="38"/>
    </row>
    <row r="10" spans="1:9" x14ac:dyDescent="0.25">
      <c r="C10" s="35">
        <v>45537</v>
      </c>
      <c r="D10" s="276"/>
      <c r="E10" s="38"/>
      <c r="F10" s="37">
        <v>10</v>
      </c>
    </row>
    <row r="11" spans="1:9" x14ac:dyDescent="0.25">
      <c r="C11" s="35">
        <v>45548</v>
      </c>
      <c r="D11" s="40"/>
      <c r="E11" s="37">
        <v>9</v>
      </c>
      <c r="F11" s="38"/>
    </row>
    <row r="12" spans="1:9" x14ac:dyDescent="0.25">
      <c r="A12" s="277"/>
      <c r="C12" s="35">
        <v>45553</v>
      </c>
      <c r="D12" s="40"/>
      <c r="E12" s="38"/>
      <c r="F12" s="37">
        <v>3</v>
      </c>
    </row>
    <row r="13" spans="1:9" x14ac:dyDescent="0.25">
      <c r="C13" s="35">
        <v>45560</v>
      </c>
      <c r="D13" s="40"/>
      <c r="E13" s="37">
        <v>5</v>
      </c>
      <c r="F13" s="38"/>
    </row>
    <row r="14" spans="1:9" x14ac:dyDescent="0.25">
      <c r="A14" s="277"/>
      <c r="C14" s="41">
        <v>45570</v>
      </c>
      <c r="D14" s="40"/>
      <c r="E14" s="38"/>
      <c r="F14" s="38">
        <v>7</v>
      </c>
      <c r="I14" s="130"/>
    </row>
    <row r="15" spans="1:9" x14ac:dyDescent="0.25">
      <c r="A15" s="277"/>
      <c r="C15" s="41">
        <v>45575</v>
      </c>
      <c r="D15" s="40"/>
      <c r="E15" s="38">
        <v>4</v>
      </c>
      <c r="F15" s="38"/>
    </row>
    <row r="16" spans="1:9" x14ac:dyDescent="0.25">
      <c r="A16" s="277"/>
      <c r="C16" s="41">
        <v>45576</v>
      </c>
      <c r="D16" s="40"/>
      <c r="E16" s="38"/>
      <c r="F16" s="38">
        <v>1</v>
      </c>
    </row>
    <row r="17" spans="1:6" x14ac:dyDescent="0.25">
      <c r="A17" s="277"/>
      <c r="C17" s="41">
        <v>45581</v>
      </c>
      <c r="D17" s="40"/>
      <c r="E17" s="38">
        <v>3</v>
      </c>
      <c r="F17" s="38"/>
    </row>
    <row r="18" spans="1:6" x14ac:dyDescent="0.25">
      <c r="A18" s="277"/>
      <c r="C18" s="41">
        <v>45582</v>
      </c>
      <c r="D18" s="40"/>
      <c r="E18" s="38"/>
      <c r="F18" s="38">
        <v>1</v>
      </c>
    </row>
    <row r="19" spans="1:6" x14ac:dyDescent="0.25">
      <c r="A19" s="277"/>
      <c r="C19" s="41">
        <v>45582</v>
      </c>
      <c r="D19" s="40"/>
      <c r="E19" s="38">
        <v>0</v>
      </c>
      <c r="F19" s="38"/>
    </row>
    <row r="20" spans="1:6" x14ac:dyDescent="0.25">
      <c r="A20" s="277"/>
      <c r="C20" s="41">
        <v>45583</v>
      </c>
      <c r="D20" s="40"/>
      <c r="E20" s="38"/>
      <c r="F20" s="38">
        <v>1</v>
      </c>
    </row>
    <row r="21" spans="1:6" x14ac:dyDescent="0.25">
      <c r="A21" s="277"/>
      <c r="C21" s="41">
        <v>45583</v>
      </c>
      <c r="D21" s="40"/>
      <c r="E21" s="38">
        <v>0</v>
      </c>
      <c r="F21" s="38"/>
    </row>
    <row r="22" spans="1:6" x14ac:dyDescent="0.25">
      <c r="A22" s="277"/>
      <c r="C22" s="41"/>
      <c r="D22" s="40"/>
      <c r="E22" s="38"/>
      <c r="F22" s="38"/>
    </row>
    <row r="23" spans="1:6" x14ac:dyDescent="0.25">
      <c r="A23" s="277"/>
      <c r="C23" s="41"/>
      <c r="D23" s="40"/>
      <c r="E23" s="38"/>
      <c r="F23" s="38"/>
    </row>
    <row r="24" spans="1:6" x14ac:dyDescent="0.25">
      <c r="B24" s="274"/>
      <c r="C24" s="41"/>
      <c r="D24" s="40"/>
      <c r="E24" s="38"/>
      <c r="F24" s="38"/>
    </row>
    <row r="25" spans="1:6" x14ac:dyDescent="0.25">
      <c r="B25" s="274"/>
      <c r="C25" s="152"/>
      <c r="D25" s="278"/>
      <c r="E25" s="279"/>
      <c r="F25" s="279"/>
    </row>
    <row r="26" spans="1:6" x14ac:dyDescent="0.25">
      <c r="D26" s="6"/>
    </row>
    <row r="27" spans="1:6" x14ac:dyDescent="0.25">
      <c r="C27" s="9" t="s">
        <v>8</v>
      </c>
      <c r="D27" s="9"/>
      <c r="E27" s="9">
        <f>SUM(E8:E26)</f>
        <v>41</v>
      </c>
      <c r="F27" s="9">
        <f>SUM(F8:F26)</f>
        <v>23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/>
    <row r="31" spans="1:6" ht="26.25" x14ac:dyDescent="0.4">
      <c r="A31" s="127" t="s">
        <v>23</v>
      </c>
      <c r="C31" s="2" t="str">
        <f>$C$2</f>
        <v>Transition Technologies MS S.A.</v>
      </c>
    </row>
    <row r="32" spans="1:6" x14ac:dyDescent="0.25">
      <c r="B32" s="273" t="s">
        <v>109</v>
      </c>
      <c r="C32" s="274" t="s">
        <v>22</v>
      </c>
    </row>
    <row r="33" spans="1:6" ht="15.75" thickBot="1" x14ac:dyDescent="0.3"/>
    <row r="34" spans="1:6" ht="30" x14ac:dyDescent="0.25">
      <c r="C34" s="319" t="s">
        <v>2</v>
      </c>
      <c r="D34" s="29"/>
      <c r="E34" s="29" t="s">
        <v>3</v>
      </c>
      <c r="F34" s="29" t="s">
        <v>4</v>
      </c>
    </row>
    <row r="35" spans="1:6" ht="15.75" thickBot="1" x14ac:dyDescent="0.3">
      <c r="C35" s="320"/>
      <c r="D35" s="30"/>
      <c r="E35" s="321" t="s">
        <v>9</v>
      </c>
      <c r="F35" s="321"/>
    </row>
    <row r="36" spans="1:6" x14ac:dyDescent="0.25">
      <c r="C36" s="280">
        <v>45586</v>
      </c>
      <c r="D36" s="32" t="s">
        <v>6</v>
      </c>
      <c r="E36" s="33"/>
      <c r="F36" s="34"/>
    </row>
    <row r="37" spans="1:6" x14ac:dyDescent="0.25">
      <c r="C37" s="35">
        <v>45587</v>
      </c>
      <c r="D37" s="36" t="s">
        <v>88</v>
      </c>
      <c r="E37" s="37"/>
      <c r="F37" s="38">
        <v>1</v>
      </c>
    </row>
    <row r="38" spans="1:6" x14ac:dyDescent="0.25">
      <c r="C38" s="41">
        <v>45587</v>
      </c>
      <c r="D38" s="40" t="s">
        <v>20</v>
      </c>
      <c r="E38" s="38">
        <v>0</v>
      </c>
      <c r="F38" s="37"/>
    </row>
    <row r="39" spans="1:6" x14ac:dyDescent="0.25">
      <c r="C39" s="152"/>
      <c r="D39" s="278"/>
      <c r="E39" s="279"/>
      <c r="F39" s="279"/>
    </row>
    <row r="40" spans="1:6" x14ac:dyDescent="0.25">
      <c r="C40" s="9" t="s">
        <v>8</v>
      </c>
      <c r="D40" s="9"/>
      <c r="E40" s="62">
        <f>SUM(E36:E39)</f>
        <v>0</v>
      </c>
      <c r="F40" s="62">
        <f>SUM(F36:F39)</f>
        <v>1</v>
      </c>
    </row>
    <row r="43" spans="1:6" ht="26.25" x14ac:dyDescent="0.4">
      <c r="A43" s="127" t="s">
        <v>23</v>
      </c>
      <c r="C43" s="2" t="str">
        <f>$C$2</f>
        <v>Transition Technologies MS S.A.</v>
      </c>
    </row>
    <row r="44" spans="1:6" x14ac:dyDescent="0.25">
      <c r="B44" s="273" t="s">
        <v>109</v>
      </c>
      <c r="C44" s="274" t="s">
        <v>27</v>
      </c>
    </row>
    <row r="45" spans="1:6" ht="15.75" thickBot="1" x14ac:dyDescent="0.3"/>
    <row r="46" spans="1:6" ht="30" x14ac:dyDescent="0.25">
      <c r="C46" s="319" t="s">
        <v>2</v>
      </c>
      <c r="D46" s="29"/>
      <c r="E46" s="29" t="s">
        <v>3</v>
      </c>
      <c r="F46" s="29" t="s">
        <v>4</v>
      </c>
    </row>
    <row r="47" spans="1:6" ht="15.75" thickBot="1" x14ac:dyDescent="0.3">
      <c r="C47" s="320"/>
      <c r="D47" s="30"/>
      <c r="E47" s="321" t="s">
        <v>9</v>
      </c>
      <c r="F47" s="321"/>
    </row>
    <row r="48" spans="1:6" x14ac:dyDescent="0.25">
      <c r="C48" s="280">
        <v>45594</v>
      </c>
      <c r="D48" s="32" t="s">
        <v>6</v>
      </c>
      <c r="E48" s="33"/>
      <c r="F48" s="34"/>
    </row>
    <row r="49" spans="3:6" x14ac:dyDescent="0.25">
      <c r="C49" s="41">
        <v>45595</v>
      </c>
      <c r="D49" s="40" t="s">
        <v>20</v>
      </c>
      <c r="E49" s="38">
        <v>1</v>
      </c>
      <c r="F49" s="37"/>
    </row>
    <row r="50" spans="3:6" x14ac:dyDescent="0.25">
      <c r="C50" s="152"/>
      <c r="D50" s="278"/>
      <c r="E50" s="279"/>
      <c r="F50" s="279"/>
    </row>
    <row r="51" spans="3:6" x14ac:dyDescent="0.25">
      <c r="C51" s="9" t="s">
        <v>8</v>
      </c>
      <c r="D51" s="9"/>
      <c r="E51" s="62">
        <f>SUM(E48:E50)</f>
        <v>1</v>
      </c>
      <c r="F51" s="62">
        <f>SUM(F48:F50)</f>
        <v>0</v>
      </c>
    </row>
  </sheetData>
  <mergeCells count="6">
    <mergeCell ref="C6:C7"/>
    <mergeCell ref="E7:F7"/>
    <mergeCell ref="C34:C35"/>
    <mergeCell ref="E35:F35"/>
    <mergeCell ref="C46:C47"/>
    <mergeCell ref="E47:F47"/>
  </mergeCells>
  <conditionalFormatting sqref="C52:C1048576 C1:C29 C42">
    <cfRule type="top10" dxfId="757" priority="4" rank="1"/>
  </conditionalFormatting>
  <conditionalFormatting sqref="D1">
    <cfRule type="top10" dxfId="756" priority="3" rank="1"/>
  </conditionalFormatting>
  <conditionalFormatting sqref="C30:C41">
    <cfRule type="top10" dxfId="755" priority="2" rank="1"/>
  </conditionalFormatting>
  <conditionalFormatting sqref="C43:C51">
    <cfRule type="top10" dxfId="754" priority="272" rank="1"/>
  </conditionalFormatting>
  <hyperlinks>
    <hyperlink ref="A1" location="'Spis treści'!A1" display="Spis treści" xr:uid="{00000000-0004-0000-0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Arkusz112"/>
  <dimension ref="A1:I24"/>
  <sheetViews>
    <sheetView topLeftCell="B1" zoomScaleNormal="100" zoomScaleSheetLayoutView="160" workbookViewId="0">
      <selection activeCell="G15" sqref="G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286</v>
      </c>
      <c r="D2" s="2"/>
      <c r="F2" s="3"/>
    </row>
    <row r="3" spans="1:9" ht="26.25" x14ac:dyDescent="0.4">
      <c r="A3" s="127" t="s">
        <v>24</v>
      </c>
      <c r="B3" s="199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285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44790</v>
      </c>
      <c r="D8" s="32" t="s">
        <v>6</v>
      </c>
      <c r="E8" s="33"/>
      <c r="F8" s="34"/>
    </row>
    <row r="9" spans="1:9" x14ac:dyDescent="0.25">
      <c r="A9" s="4"/>
      <c r="B9" s="4"/>
      <c r="C9" s="46">
        <v>44804</v>
      </c>
      <c r="D9" s="36"/>
      <c r="E9" s="37">
        <v>10</v>
      </c>
      <c r="F9" s="38"/>
    </row>
    <row r="10" spans="1:9" x14ac:dyDescent="0.25">
      <c r="A10" s="4"/>
      <c r="B10" s="4"/>
      <c r="C10" s="35">
        <v>44819</v>
      </c>
      <c r="D10" s="39"/>
      <c r="E10" s="38"/>
      <c r="F10" s="37">
        <v>11</v>
      </c>
    </row>
    <row r="11" spans="1:9" x14ac:dyDescent="0.25">
      <c r="A11" s="4"/>
      <c r="B11" s="4"/>
      <c r="C11" s="35">
        <v>44833</v>
      </c>
      <c r="D11" s="40"/>
      <c r="E11" s="37">
        <v>10</v>
      </c>
      <c r="F11" s="38"/>
    </row>
    <row r="12" spans="1:9" x14ac:dyDescent="0.25">
      <c r="A12" s="129"/>
      <c r="B12" s="4"/>
      <c r="C12" s="35">
        <v>44836</v>
      </c>
      <c r="D12" s="40"/>
      <c r="E12" s="38"/>
      <c r="F12" s="37">
        <v>1</v>
      </c>
    </row>
    <row r="13" spans="1:9" x14ac:dyDescent="0.25">
      <c r="A13" s="4"/>
      <c r="B13" s="4"/>
      <c r="C13" s="35">
        <v>44840</v>
      </c>
      <c r="D13" s="40"/>
      <c r="E13" s="37">
        <v>4</v>
      </c>
      <c r="F13" s="38"/>
    </row>
    <row r="14" spans="1:9" x14ac:dyDescent="0.25">
      <c r="A14" s="129"/>
      <c r="B14" s="4"/>
      <c r="C14" s="41">
        <v>44841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44844</v>
      </c>
      <c r="D15" s="36" t="s">
        <v>20</v>
      </c>
      <c r="E15" s="38">
        <v>1</v>
      </c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25</v>
      </c>
      <c r="F21" s="9">
        <f>SUM(F8:F20)</f>
        <v>13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340" priority="8" rank="1"/>
  </conditionalFormatting>
  <conditionalFormatting sqref="D1">
    <cfRule type="top10" dxfId="339" priority="1" rank="1"/>
  </conditionalFormatting>
  <hyperlinks>
    <hyperlink ref="A1" location="'Spis treści'!A1" display="Spis treści" xr:uid="{00000000-0004-0000-4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4F00-000000000000}">
          <x14:formula1>
            <xm:f>'C:\Users\fidop\Documents\[NIEPUBLIKOWANE Statystyka Wewnętrzna.xlsm]Zdarzenia'!#REF!</xm:f>
          </x14:formula1>
          <xm:sqref>E22:F22 D2:D14 D16:D1048576</xm:sqref>
        </x14:dataValidation>
        <x14:dataValidation type="list" allowBlank="1" showInputMessage="1" showErrorMessage="1" xr:uid="{00000000-0002-0000-4F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4F00-000002000000}">
          <x14:formula1>
            <xm:f>Zdarzenia!$A$2:$A$7</xm:f>
          </x14:formula1>
          <xm:sqref>D15</xm:sqref>
        </x14:dataValidation>
      </x14:dataValidations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 codeName="Arkusz133"/>
  <dimension ref="A1:I64"/>
  <sheetViews>
    <sheetView topLeftCell="A7" zoomScale="85" zoomScaleNormal="85" zoomScaleSheetLayoutView="160" workbookViewId="0">
      <selection activeCell="C31" sqref="C3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G1" s="175"/>
    </row>
    <row r="2" spans="1:9" ht="21" x14ac:dyDescent="0.35">
      <c r="C2" s="2" t="s">
        <v>331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330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44767</v>
      </c>
      <c r="D8" s="32" t="s">
        <v>6</v>
      </c>
      <c r="E8" s="33"/>
      <c r="F8" s="34"/>
    </row>
    <row r="9" spans="1:9" x14ac:dyDescent="0.25">
      <c r="A9" s="4"/>
      <c r="B9" s="4"/>
      <c r="C9" s="46">
        <v>44781</v>
      </c>
      <c r="D9" s="36"/>
      <c r="E9" s="37">
        <v>10</v>
      </c>
      <c r="F9" s="38"/>
    </row>
    <row r="10" spans="1:9" x14ac:dyDescent="0.25">
      <c r="A10" s="4"/>
      <c r="B10" s="4"/>
      <c r="C10" s="35">
        <v>44795</v>
      </c>
      <c r="D10" s="39"/>
      <c r="E10" s="38"/>
      <c r="F10" s="37">
        <v>10</v>
      </c>
    </row>
    <row r="11" spans="1:9" x14ac:dyDescent="0.25">
      <c r="A11" s="4"/>
      <c r="B11" s="4"/>
      <c r="C11" s="35">
        <v>44809</v>
      </c>
      <c r="D11" s="40"/>
      <c r="E11" s="37">
        <v>10</v>
      </c>
      <c r="F11" s="38"/>
    </row>
    <row r="12" spans="1:9" x14ac:dyDescent="0.25">
      <c r="A12" s="129"/>
      <c r="B12" s="4"/>
      <c r="C12" s="35">
        <v>44823</v>
      </c>
      <c r="D12" s="40"/>
      <c r="E12" s="38"/>
      <c r="F12" s="37">
        <v>10</v>
      </c>
    </row>
    <row r="13" spans="1:9" x14ac:dyDescent="0.25">
      <c r="A13" s="4"/>
      <c r="B13" s="4"/>
      <c r="C13" s="35">
        <v>44837</v>
      </c>
      <c r="D13" s="40"/>
      <c r="E13" s="37">
        <v>10</v>
      </c>
      <c r="F13" s="38"/>
    </row>
    <row r="14" spans="1:9" x14ac:dyDescent="0.25">
      <c r="A14" s="129"/>
      <c r="B14" s="4"/>
      <c r="C14" s="41">
        <v>44851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44865</v>
      </c>
      <c r="D15" s="40"/>
      <c r="E15" s="38">
        <v>10</v>
      </c>
      <c r="F15" s="38"/>
    </row>
    <row r="16" spans="1:9" x14ac:dyDescent="0.25">
      <c r="A16" s="129"/>
      <c r="B16" s="4"/>
      <c r="C16" s="41">
        <v>44879</v>
      </c>
      <c r="D16" s="40"/>
      <c r="E16" s="38"/>
      <c r="F16" s="38">
        <v>8</v>
      </c>
    </row>
    <row r="17" spans="1:6" x14ac:dyDescent="0.25">
      <c r="A17" s="129"/>
      <c r="B17" s="4"/>
      <c r="C17" s="41">
        <v>44893</v>
      </c>
      <c r="D17" s="40"/>
      <c r="E17" s="38">
        <v>10</v>
      </c>
      <c r="F17" s="38"/>
    </row>
    <row r="18" spans="1:6" x14ac:dyDescent="0.25">
      <c r="A18" s="129"/>
      <c r="B18" s="4"/>
      <c r="C18" s="41">
        <v>44904</v>
      </c>
      <c r="D18" s="40"/>
      <c r="E18" s="38"/>
      <c r="F18" s="38">
        <v>9</v>
      </c>
    </row>
    <row r="19" spans="1:6" x14ac:dyDescent="0.25">
      <c r="A19" s="129"/>
      <c r="B19" s="4"/>
      <c r="C19" s="41">
        <v>44918</v>
      </c>
      <c r="D19" s="40"/>
      <c r="E19" s="38">
        <v>10</v>
      </c>
      <c r="F19" s="38"/>
    </row>
    <row r="20" spans="1:6" x14ac:dyDescent="0.25">
      <c r="A20" s="129"/>
      <c r="B20" s="4"/>
      <c r="C20" s="41">
        <v>44946</v>
      </c>
      <c r="D20" s="40"/>
      <c r="E20" s="38"/>
      <c r="F20" s="38">
        <v>18</v>
      </c>
    </row>
    <row r="21" spans="1:6" x14ac:dyDescent="0.25">
      <c r="A21" s="129"/>
      <c r="B21" s="4"/>
      <c r="C21" s="41">
        <v>44958</v>
      </c>
      <c r="D21" s="40"/>
      <c r="E21" s="38">
        <v>8</v>
      </c>
      <c r="F21" s="38"/>
    </row>
    <row r="22" spans="1:6" x14ac:dyDescent="0.25">
      <c r="A22" s="129"/>
      <c r="B22" s="4"/>
      <c r="C22" s="41">
        <v>44967</v>
      </c>
      <c r="D22" s="40"/>
      <c r="E22" s="38"/>
      <c r="F22" s="38">
        <v>7</v>
      </c>
    </row>
    <row r="23" spans="1:6" x14ac:dyDescent="0.25">
      <c r="A23" s="129"/>
      <c r="B23" s="4"/>
      <c r="C23" s="41">
        <v>44980</v>
      </c>
      <c r="D23" s="40"/>
      <c r="E23" s="38">
        <v>9</v>
      </c>
      <c r="F23" s="38"/>
    </row>
    <row r="24" spans="1:6" x14ac:dyDescent="0.25">
      <c r="A24" s="129"/>
      <c r="B24" s="4"/>
      <c r="C24" s="41">
        <v>44994</v>
      </c>
      <c r="D24" s="40"/>
      <c r="E24" s="38"/>
      <c r="F24" s="38">
        <v>10</v>
      </c>
    </row>
    <row r="25" spans="1:6" x14ac:dyDescent="0.25">
      <c r="A25" s="129"/>
      <c r="B25" s="4"/>
      <c r="C25" s="41">
        <v>45002</v>
      </c>
      <c r="D25" s="40"/>
      <c r="E25" s="38">
        <v>6</v>
      </c>
      <c r="F25" s="38"/>
    </row>
    <row r="26" spans="1:6" x14ac:dyDescent="0.25">
      <c r="A26" s="129"/>
      <c r="B26" s="4"/>
      <c r="C26" s="41">
        <v>45009</v>
      </c>
      <c r="D26" s="40"/>
      <c r="E26" s="38"/>
      <c r="F26" s="38">
        <v>5</v>
      </c>
    </row>
    <row r="27" spans="1:6" x14ac:dyDescent="0.25">
      <c r="A27" s="129"/>
      <c r="B27" s="4"/>
      <c r="C27" s="41">
        <v>45016</v>
      </c>
      <c r="D27" s="40"/>
      <c r="E27" s="38">
        <v>5</v>
      </c>
      <c r="F27" s="38"/>
    </row>
    <row r="28" spans="1:6" x14ac:dyDescent="0.25">
      <c r="A28" s="129"/>
      <c r="B28" s="4"/>
      <c r="C28" s="41">
        <v>45023</v>
      </c>
      <c r="D28" s="40"/>
      <c r="E28" s="38"/>
      <c r="F28" s="38">
        <v>5</v>
      </c>
    </row>
    <row r="29" spans="1:6" x14ac:dyDescent="0.25">
      <c r="A29" s="129"/>
      <c r="B29" s="4"/>
      <c r="C29" s="41">
        <v>45033</v>
      </c>
      <c r="D29" s="40" t="s">
        <v>20</v>
      </c>
      <c r="E29" s="38">
        <v>5</v>
      </c>
      <c r="F29" s="38"/>
    </row>
    <row r="30" spans="1:6" x14ac:dyDescent="0.25">
      <c r="A30" s="4"/>
      <c r="B30" s="13"/>
      <c r="C30" s="41"/>
      <c r="D30" s="40"/>
      <c r="E30" s="38"/>
      <c r="F30" s="38"/>
    </row>
    <row r="31" spans="1:6" x14ac:dyDescent="0.25">
      <c r="A31" s="4"/>
      <c r="B31" s="4"/>
      <c r="D31" s="6"/>
    </row>
    <row r="32" spans="1:6" x14ac:dyDescent="0.25">
      <c r="A32" s="4"/>
      <c r="B32" s="4"/>
      <c r="C32" s="9" t="s">
        <v>8</v>
      </c>
      <c r="D32" s="9"/>
      <c r="E32" s="9">
        <f>SUM(E8:E31)</f>
        <v>93</v>
      </c>
      <c r="F32" s="9">
        <f>SUM(F8:F31)</f>
        <v>92</v>
      </c>
    </row>
    <row r="33" spans="1:6" x14ac:dyDescent="0.25">
      <c r="C33" s="7"/>
      <c r="D33" s="7"/>
      <c r="E33" s="7"/>
      <c r="F33" s="7"/>
    </row>
    <row r="34" spans="1:6" x14ac:dyDescent="0.25">
      <c r="A34" s="5"/>
      <c r="B34" s="5"/>
      <c r="C34" s="5"/>
      <c r="D34" s="5"/>
      <c r="E34" s="5"/>
      <c r="F34" s="5"/>
    </row>
    <row r="35" spans="1:6" ht="39" customHeight="1" x14ac:dyDescent="0.25">
      <c r="A35" s="4"/>
      <c r="B35" s="4"/>
      <c r="C35" s="4"/>
      <c r="D35" s="4"/>
      <c r="E35" s="4"/>
      <c r="F35" s="4"/>
    </row>
    <row r="36" spans="1:6" ht="21" x14ac:dyDescent="0.35">
      <c r="C36" s="2" t="s">
        <v>331</v>
      </c>
      <c r="D36" s="2"/>
      <c r="F36" s="3"/>
    </row>
    <row r="37" spans="1:6" ht="26.25" x14ac:dyDescent="0.4">
      <c r="A37" s="127" t="s">
        <v>22</v>
      </c>
      <c r="B37" s="124" t="s">
        <v>109</v>
      </c>
      <c r="C37" s="13" t="s">
        <v>22</v>
      </c>
      <c r="D37" s="4"/>
    </row>
    <row r="38" spans="1:6" x14ac:dyDescent="0.25">
      <c r="A38" s="4"/>
      <c r="B38" s="4"/>
      <c r="C38" s="4"/>
      <c r="D38" s="4"/>
    </row>
    <row r="39" spans="1:6" ht="15.75" thickBot="1" x14ac:dyDescent="0.3">
      <c r="A39" s="4"/>
      <c r="B39" s="4"/>
      <c r="C39" s="4"/>
      <c r="D39" s="4"/>
      <c r="E39" s="4"/>
      <c r="F39" s="4"/>
    </row>
    <row r="40" spans="1:6" ht="30" x14ac:dyDescent="0.25">
      <c r="A40" s="4"/>
      <c r="B40" s="128"/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A41" s="4"/>
      <c r="B41" s="4"/>
      <c r="C41" s="320"/>
      <c r="D41" s="30"/>
      <c r="E41" s="321" t="s">
        <v>9</v>
      </c>
      <c r="F41" s="321"/>
    </row>
    <row r="42" spans="1:6" x14ac:dyDescent="0.25">
      <c r="A42" s="4"/>
      <c r="B42" s="4"/>
      <c r="C42" s="31">
        <v>45058</v>
      </c>
      <c r="D42" s="32" t="s">
        <v>6</v>
      </c>
      <c r="E42" s="33"/>
      <c r="F42" s="34"/>
    </row>
    <row r="43" spans="1:6" x14ac:dyDescent="0.25">
      <c r="A43" s="4"/>
      <c r="B43" s="4"/>
      <c r="C43" s="46">
        <v>45063</v>
      </c>
      <c r="D43" s="36"/>
      <c r="E43" s="37">
        <v>3</v>
      </c>
      <c r="F43" s="38"/>
    </row>
    <row r="44" spans="1:6" x14ac:dyDescent="0.25">
      <c r="A44" s="4"/>
      <c r="B44" s="4"/>
      <c r="C44" s="35">
        <v>45070</v>
      </c>
      <c r="D44" s="39"/>
      <c r="E44" s="38"/>
      <c r="F44" s="37">
        <v>5</v>
      </c>
    </row>
    <row r="45" spans="1:6" x14ac:dyDescent="0.25">
      <c r="A45" s="4"/>
      <c r="B45" s="4"/>
      <c r="C45" s="35">
        <v>45072</v>
      </c>
      <c r="D45" s="40"/>
      <c r="E45" s="37">
        <v>2</v>
      </c>
      <c r="F45" s="38"/>
    </row>
    <row r="46" spans="1:6" x14ac:dyDescent="0.25">
      <c r="A46" s="129"/>
      <c r="B46" s="4"/>
      <c r="C46" s="35">
        <v>45075</v>
      </c>
      <c r="D46" s="40"/>
      <c r="E46" s="38"/>
      <c r="F46" s="37">
        <v>1</v>
      </c>
    </row>
    <row r="47" spans="1:6" x14ac:dyDescent="0.25">
      <c r="A47" s="4"/>
      <c r="B47" s="13"/>
      <c r="C47" s="41">
        <v>45076</v>
      </c>
      <c r="D47" s="40" t="s">
        <v>20</v>
      </c>
      <c r="E47" s="38">
        <v>1</v>
      </c>
      <c r="F47" s="38"/>
    </row>
    <row r="48" spans="1:6" x14ac:dyDescent="0.25">
      <c r="A48" s="4"/>
      <c r="B48" s="13"/>
      <c r="C48" s="24"/>
      <c r="D48" s="25"/>
      <c r="E48" s="26"/>
      <c r="F48" s="26"/>
    </row>
    <row r="49" spans="1:6" x14ac:dyDescent="0.25">
      <c r="A49" s="4"/>
      <c r="B49" s="4"/>
      <c r="D49" s="6"/>
    </row>
    <row r="50" spans="1:6" x14ac:dyDescent="0.25">
      <c r="A50" s="4"/>
      <c r="B50" s="4"/>
      <c r="C50" s="9" t="s">
        <v>8</v>
      </c>
      <c r="D50" s="9"/>
      <c r="E50" s="9">
        <f>SUM(E42:E49)</f>
        <v>6</v>
      </c>
      <c r="F50" s="9">
        <f>SUM(F42:F49)</f>
        <v>6</v>
      </c>
    </row>
    <row r="54" spans="1:6" ht="21" x14ac:dyDescent="0.35">
      <c r="C54" s="2" t="s">
        <v>331</v>
      </c>
      <c r="D54" s="2"/>
      <c r="F54" s="3"/>
    </row>
    <row r="55" spans="1:6" ht="26.25" x14ac:dyDescent="0.4">
      <c r="A55" s="127" t="s">
        <v>27</v>
      </c>
      <c r="B55" s="124" t="s">
        <v>109</v>
      </c>
      <c r="C55" s="13" t="s">
        <v>27</v>
      </c>
      <c r="D55" s="4"/>
    </row>
    <row r="56" spans="1:6" x14ac:dyDescent="0.25">
      <c r="A56" s="4"/>
      <c r="B56" s="4"/>
      <c r="C56" s="4"/>
      <c r="D56" s="4"/>
    </row>
    <row r="57" spans="1:6" ht="15.75" thickBot="1" x14ac:dyDescent="0.3">
      <c r="A57" s="4"/>
      <c r="B57" s="4"/>
      <c r="C57" s="4"/>
      <c r="D57" s="4"/>
      <c r="E57" s="4"/>
      <c r="F57" s="4"/>
    </row>
    <row r="58" spans="1:6" ht="30" x14ac:dyDescent="0.25">
      <c r="A58" s="4"/>
      <c r="B58" s="128"/>
      <c r="C58" s="319" t="s">
        <v>2</v>
      </c>
      <c r="D58" s="29"/>
      <c r="E58" s="29" t="s">
        <v>3</v>
      </c>
      <c r="F58" s="29" t="s">
        <v>4</v>
      </c>
    </row>
    <row r="59" spans="1:6" ht="15.75" thickBot="1" x14ac:dyDescent="0.3">
      <c r="A59" s="4"/>
      <c r="B59" s="4"/>
      <c r="C59" s="320"/>
      <c r="D59" s="30"/>
      <c r="E59" s="321" t="s">
        <v>9</v>
      </c>
      <c r="F59" s="321"/>
    </row>
    <row r="60" spans="1:6" x14ac:dyDescent="0.25">
      <c r="A60" s="4"/>
      <c r="B60" s="4"/>
      <c r="C60" s="31">
        <v>45078</v>
      </c>
      <c r="D60" s="32" t="s">
        <v>6</v>
      </c>
      <c r="E60" s="33"/>
      <c r="F60" s="34"/>
    </row>
    <row r="61" spans="1:6" x14ac:dyDescent="0.25">
      <c r="A61" s="4"/>
      <c r="B61" s="4"/>
      <c r="C61" s="46">
        <v>45082</v>
      </c>
      <c r="D61" s="40" t="s">
        <v>20</v>
      </c>
      <c r="E61" s="37">
        <v>2</v>
      </c>
      <c r="F61" s="38"/>
    </row>
    <row r="62" spans="1:6" x14ac:dyDescent="0.25">
      <c r="A62" s="4"/>
      <c r="B62" s="13"/>
      <c r="C62" s="24"/>
      <c r="D62" s="25"/>
      <c r="E62" s="26"/>
      <c r="F62" s="26"/>
    </row>
    <row r="63" spans="1:6" x14ac:dyDescent="0.25">
      <c r="A63" s="4"/>
      <c r="B63" s="4"/>
      <c r="D63" s="6"/>
    </row>
    <row r="64" spans="1:6" x14ac:dyDescent="0.25">
      <c r="A64" s="4"/>
      <c r="B64" s="4"/>
      <c r="C64" s="9" t="s">
        <v>8</v>
      </c>
      <c r="D64" s="9"/>
      <c r="E64" s="9">
        <f>SUM(E60:E63)</f>
        <v>2</v>
      </c>
      <c r="F64" s="9">
        <f>SUM(F60:F63)</f>
        <v>0</v>
      </c>
    </row>
  </sheetData>
  <mergeCells count="6">
    <mergeCell ref="C6:C7"/>
    <mergeCell ref="E7:F7"/>
    <mergeCell ref="C40:C41"/>
    <mergeCell ref="E41:F41"/>
    <mergeCell ref="C58:C59"/>
    <mergeCell ref="E59:F59"/>
  </mergeCells>
  <conditionalFormatting sqref="C65:C1048576 C1:C35 C51:C53">
    <cfRule type="top10" dxfId="338" priority="6" rank="1"/>
  </conditionalFormatting>
  <conditionalFormatting sqref="D1">
    <cfRule type="top10" dxfId="337" priority="5" rank="1"/>
  </conditionalFormatting>
  <conditionalFormatting sqref="C36">
    <cfRule type="top10" dxfId="336" priority="3" rank="1"/>
  </conditionalFormatting>
  <conditionalFormatting sqref="C37:C50">
    <cfRule type="top10" dxfId="335" priority="4" rank="1"/>
  </conditionalFormatting>
  <conditionalFormatting sqref="C54">
    <cfRule type="top10" dxfId="334" priority="1" rank="1"/>
  </conditionalFormatting>
  <conditionalFormatting sqref="C55:C64">
    <cfRule type="top10" dxfId="333" priority="172" rank="1"/>
  </conditionalFormatting>
  <hyperlinks>
    <hyperlink ref="A1" location="'Spis treści'!A1" display="Spis treści" xr:uid="{00000000-0004-0000-5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000-000000000000}">
          <x14:formula1>
            <xm:f>'C:\Users\fidop\Documents\[NIEPUBLIKOWANE Statystyka Wewnętrzna.xlsm]Zdarzenia'!#REF!</xm:f>
          </x14:formula1>
          <xm:sqref>E33:F33 D2:D35 D51:D53 D65:D1048576</xm:sqref>
        </x14:dataValidation>
        <x14:dataValidation type="list" allowBlank="1" showInputMessage="1" showErrorMessage="1" xr:uid="{00000000-0002-0000-5000-000001000000}">
          <x14:formula1>
            <xm:f>'C:\Users\fidop\Documents\[NIEPUBLIKOWANE Statystyka Wewnętrzna.xlsm]Zdarzenia'!#REF!</xm:f>
          </x14:formula1>
          <xm:sqref>B3 B37 B55 D62:D64 D36:D50 D54:D61</xm:sqref>
        </x14:dataValidation>
      </x14:dataValidations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 codeName="Arkusz107"/>
  <dimension ref="A1:I55"/>
  <sheetViews>
    <sheetView topLeftCell="B1" zoomScaleNormal="100" zoomScaleSheetLayoutView="160" workbookViewId="0">
      <selection activeCell="F4" sqref="F4"/>
    </sheetView>
  </sheetViews>
  <sheetFormatPr defaultColWidth="9.42578125" defaultRowHeight="15" x14ac:dyDescent="0.25"/>
  <cols>
    <col min="1" max="1" width="26.42578125" style="177" customWidth="1"/>
    <col min="2" max="2" width="31.5703125" style="177" customWidth="1"/>
    <col min="3" max="3" width="20.5703125" style="177" customWidth="1"/>
    <col min="4" max="4" width="17.5703125" style="177" customWidth="1"/>
    <col min="5" max="6" width="17.42578125" style="177" customWidth="1"/>
    <col min="7" max="16384" width="9.42578125" style="177"/>
  </cols>
  <sheetData>
    <row r="1" spans="1:9" ht="39" customHeight="1" x14ac:dyDescent="0.25">
      <c r="A1" s="205" t="s">
        <v>111</v>
      </c>
      <c r="B1" s="204"/>
      <c r="G1" s="203"/>
    </row>
    <row r="2" spans="1:9" ht="21" x14ac:dyDescent="0.35">
      <c r="C2" s="202" t="s">
        <v>31</v>
      </c>
      <c r="D2" s="202"/>
      <c r="F2" s="201"/>
    </row>
    <row r="3" spans="1:9" ht="26.25" x14ac:dyDescent="0.4">
      <c r="A3" s="200" t="s">
        <v>24</v>
      </c>
      <c r="B3" s="199" t="s">
        <v>109</v>
      </c>
      <c r="C3" s="186" t="s">
        <v>32</v>
      </c>
      <c r="D3" s="178"/>
    </row>
    <row r="4" spans="1:9" x14ac:dyDescent="0.25">
      <c r="A4" s="178"/>
      <c r="B4" s="178"/>
      <c r="C4" s="178"/>
      <c r="D4" s="178"/>
    </row>
    <row r="5" spans="1:9" ht="15.75" thickBot="1" x14ac:dyDescent="0.3">
      <c r="A5" s="178" t="s">
        <v>275</v>
      </c>
      <c r="B5" s="178"/>
      <c r="C5" s="178"/>
      <c r="D5" s="178"/>
      <c r="E5" s="178"/>
      <c r="F5" s="178"/>
    </row>
    <row r="6" spans="1:9" ht="35.25" customHeight="1" x14ac:dyDescent="0.25">
      <c r="A6" s="178"/>
      <c r="B6" s="198"/>
      <c r="C6" s="327" t="s">
        <v>2</v>
      </c>
      <c r="D6" s="197"/>
      <c r="E6" s="197" t="s">
        <v>3</v>
      </c>
      <c r="F6" s="197" t="s">
        <v>4</v>
      </c>
    </row>
    <row r="7" spans="1:9" ht="15.75" thickBot="1" x14ac:dyDescent="0.3">
      <c r="A7" s="178"/>
      <c r="B7" s="178"/>
      <c r="C7" s="328"/>
      <c r="D7" s="196"/>
      <c r="E7" s="329" t="s">
        <v>9</v>
      </c>
      <c r="F7" s="329"/>
    </row>
    <row r="8" spans="1:9" x14ac:dyDescent="0.25">
      <c r="A8" s="178"/>
      <c r="B8" s="178"/>
      <c r="C8" s="195">
        <v>44746</v>
      </c>
      <c r="D8" s="194" t="s">
        <v>6</v>
      </c>
      <c r="E8" s="193"/>
      <c r="F8" s="192"/>
    </row>
    <row r="9" spans="1:9" x14ac:dyDescent="0.25">
      <c r="A9" s="178"/>
      <c r="B9" s="178"/>
      <c r="C9" s="190">
        <v>44760</v>
      </c>
      <c r="D9" s="191"/>
      <c r="E9" s="189">
        <v>10</v>
      </c>
      <c r="F9" s="183"/>
    </row>
    <row r="10" spans="1:9" x14ac:dyDescent="0.25">
      <c r="A10" s="178"/>
      <c r="B10" s="178"/>
      <c r="C10" s="190">
        <v>44769</v>
      </c>
      <c r="D10" s="184"/>
      <c r="E10" s="183"/>
      <c r="F10" s="189">
        <v>7</v>
      </c>
    </row>
    <row r="11" spans="1:9" x14ac:dyDescent="0.25">
      <c r="A11" s="178"/>
      <c r="B11" s="178"/>
      <c r="C11" s="190">
        <v>44777</v>
      </c>
      <c r="D11" s="184"/>
      <c r="E11" s="189">
        <v>6</v>
      </c>
      <c r="F11" s="183"/>
    </row>
    <row r="12" spans="1:9" x14ac:dyDescent="0.25">
      <c r="A12" s="187"/>
      <c r="B12" s="178"/>
      <c r="C12" s="190">
        <v>44784</v>
      </c>
      <c r="D12" s="184"/>
      <c r="E12" s="183"/>
      <c r="F12" s="189">
        <v>6</v>
      </c>
    </row>
    <row r="13" spans="1:9" x14ac:dyDescent="0.25">
      <c r="A13" s="178"/>
      <c r="B13" s="178"/>
      <c r="C13" s="190">
        <v>44789</v>
      </c>
      <c r="D13" s="184"/>
      <c r="E13" s="189">
        <v>2</v>
      </c>
      <c r="F13" s="183"/>
    </row>
    <row r="14" spans="1:9" x14ac:dyDescent="0.25">
      <c r="A14" s="187"/>
      <c r="B14" s="178"/>
      <c r="C14" s="185">
        <v>44790</v>
      </c>
      <c r="D14" s="184"/>
      <c r="E14" s="183"/>
      <c r="F14" s="183">
        <v>1</v>
      </c>
      <c r="I14" s="188"/>
    </row>
    <row r="15" spans="1:9" x14ac:dyDescent="0.25">
      <c r="A15" s="187"/>
      <c r="B15" s="178"/>
      <c r="C15" s="185">
        <v>44797</v>
      </c>
      <c r="D15" s="184" t="s">
        <v>20</v>
      </c>
      <c r="E15" s="183">
        <v>5</v>
      </c>
      <c r="F15" s="183"/>
    </row>
    <row r="16" spans="1:9" x14ac:dyDescent="0.25">
      <c r="A16" s="187"/>
      <c r="B16" s="178"/>
      <c r="C16" s="185"/>
      <c r="D16" s="184"/>
      <c r="E16" s="183"/>
      <c r="F16" s="183"/>
    </row>
    <row r="17" spans="1:7" x14ac:dyDescent="0.25">
      <c r="A17" s="187"/>
      <c r="B17" s="178"/>
      <c r="C17" s="185"/>
      <c r="D17" s="184"/>
      <c r="E17" s="183"/>
      <c r="F17" s="183"/>
    </row>
    <row r="18" spans="1:7" x14ac:dyDescent="0.25">
      <c r="A18" s="187"/>
      <c r="B18" s="178"/>
      <c r="C18" s="185"/>
      <c r="D18" s="184"/>
      <c r="E18" s="183"/>
      <c r="F18" s="183"/>
    </row>
    <row r="19" spans="1:7" x14ac:dyDescent="0.25">
      <c r="A19" s="178"/>
      <c r="B19" s="186"/>
      <c r="C19" s="185"/>
      <c r="D19" s="184"/>
      <c r="E19" s="183"/>
      <c r="F19" s="183"/>
    </row>
    <row r="20" spans="1:7" x14ac:dyDescent="0.25">
      <c r="A20" s="178"/>
      <c r="B20" s="178"/>
      <c r="D20" s="182"/>
    </row>
    <row r="21" spans="1:7" x14ac:dyDescent="0.25">
      <c r="A21" s="178"/>
      <c r="B21" s="178"/>
      <c r="C21" s="181" t="s">
        <v>8</v>
      </c>
      <c r="D21" s="181"/>
      <c r="E21" s="181">
        <f>SUM(E8:E20)</f>
        <v>23</v>
      </c>
      <c r="F21" s="181">
        <f>SUM(F8:F20)</f>
        <v>14</v>
      </c>
    </row>
    <row r="22" spans="1:7" x14ac:dyDescent="0.25">
      <c r="C22" s="180"/>
      <c r="D22" s="180"/>
      <c r="E22" s="180"/>
      <c r="F22" s="180"/>
    </row>
    <row r="23" spans="1:7" x14ac:dyDescent="0.25">
      <c r="A23" s="179"/>
      <c r="B23" s="179"/>
      <c r="C23" s="179"/>
      <c r="D23" s="179"/>
      <c r="E23" s="179"/>
      <c r="F23" s="179"/>
    </row>
    <row r="24" spans="1:7" ht="26.25" x14ac:dyDescent="0.4">
      <c r="A24" s="127" t="s">
        <v>23</v>
      </c>
      <c r="B24" s="1"/>
      <c r="C24" s="2" t="str">
        <f>$C$2</f>
        <v>Alior Bank S.A.</v>
      </c>
      <c r="D24" s="1"/>
      <c r="E24" s="1"/>
      <c r="F24" s="1"/>
    </row>
    <row r="25" spans="1:7" x14ac:dyDescent="0.25">
      <c r="A25" s="1"/>
      <c r="B25" s="124" t="s">
        <v>109</v>
      </c>
      <c r="C25" s="13" t="s">
        <v>22</v>
      </c>
      <c r="D25" s="1"/>
      <c r="E25" s="1"/>
      <c r="F25" s="1"/>
    </row>
    <row r="26" spans="1:7" ht="15.75" thickBot="1" x14ac:dyDescent="0.3">
      <c r="A26" s="1"/>
      <c r="B26" s="1"/>
      <c r="C26" s="1"/>
      <c r="D26" s="1"/>
      <c r="E26" s="1"/>
      <c r="F26" s="1"/>
    </row>
    <row r="27" spans="1:7" ht="30" x14ac:dyDescent="0.25">
      <c r="A27" s="1"/>
      <c r="B27" s="1"/>
      <c r="C27" s="319" t="s">
        <v>2</v>
      </c>
      <c r="D27" s="29"/>
      <c r="E27" s="29" t="s">
        <v>3</v>
      </c>
      <c r="F27" s="29" t="s">
        <v>4</v>
      </c>
    </row>
    <row r="28" spans="1:7" ht="15.75" thickBot="1" x14ac:dyDescent="0.3">
      <c r="A28" s="1"/>
      <c r="B28" s="1"/>
      <c r="C28" s="320"/>
      <c r="D28" s="30"/>
      <c r="E28" s="321" t="s">
        <v>9</v>
      </c>
      <c r="F28" s="321"/>
    </row>
    <row r="29" spans="1:7" x14ac:dyDescent="0.25">
      <c r="A29" s="1"/>
      <c r="B29" s="1"/>
      <c r="C29" s="31">
        <v>44965</v>
      </c>
      <c r="D29" s="32" t="s">
        <v>6</v>
      </c>
      <c r="E29" s="33"/>
      <c r="F29" s="34"/>
    </row>
    <row r="30" spans="1:7" x14ac:dyDescent="0.25">
      <c r="A30" s="1"/>
      <c r="B30" s="1"/>
      <c r="C30" s="35">
        <v>44971</v>
      </c>
      <c r="D30" s="36" t="s">
        <v>20</v>
      </c>
      <c r="E30" s="37">
        <v>3</v>
      </c>
      <c r="F30" s="38"/>
      <c r="G30" s="177">
        <v>2</v>
      </c>
    </row>
    <row r="31" spans="1:7" x14ac:dyDescent="0.25">
      <c r="A31" s="1"/>
      <c r="B31" s="1"/>
      <c r="C31" s="24"/>
      <c r="D31" s="25"/>
      <c r="E31" s="26"/>
      <c r="F31" s="26"/>
    </row>
    <row r="32" spans="1:7" x14ac:dyDescent="0.25">
      <c r="A32" s="1"/>
      <c r="B32" s="1"/>
      <c r="C32" s="9" t="s">
        <v>8</v>
      </c>
      <c r="D32" s="9"/>
      <c r="E32" s="62">
        <f>SUM(E29:E31)</f>
        <v>3</v>
      </c>
      <c r="F32" s="62">
        <f>SUM(F29:F31)</f>
        <v>0</v>
      </c>
    </row>
    <row r="33" spans="1:6" x14ac:dyDescent="0.25">
      <c r="A33" s="1"/>
      <c r="B33" s="1"/>
      <c r="C33" s="9"/>
      <c r="D33" s="9"/>
      <c r="E33" s="62"/>
      <c r="F33" s="62"/>
    </row>
    <row r="34" spans="1:6" ht="26.25" x14ac:dyDescent="0.4">
      <c r="A34" s="127"/>
      <c r="B34" s="1"/>
      <c r="C34" s="2" t="str">
        <f>$C$2</f>
        <v>Alior Bank S.A.</v>
      </c>
      <c r="D34" s="1"/>
      <c r="E34" s="1"/>
      <c r="F34" s="1"/>
    </row>
    <row r="35" spans="1:6" x14ac:dyDescent="0.25">
      <c r="A35" s="1"/>
      <c r="B35" s="124" t="s">
        <v>109</v>
      </c>
      <c r="C35" s="13" t="s">
        <v>27</v>
      </c>
      <c r="D35" s="1"/>
      <c r="E35" s="1"/>
      <c r="F35" s="1"/>
    </row>
    <row r="36" spans="1:6" ht="15.75" thickBot="1" x14ac:dyDescent="0.3">
      <c r="A36" s="1"/>
      <c r="B36" s="1"/>
      <c r="C36" s="1"/>
      <c r="D36" s="1"/>
      <c r="E36" s="1"/>
      <c r="F36" s="1"/>
    </row>
    <row r="37" spans="1:6" ht="30" x14ac:dyDescent="0.25">
      <c r="A37" s="1"/>
      <c r="B37" s="1"/>
      <c r="C37" s="319" t="s">
        <v>2</v>
      </c>
      <c r="D37" s="29"/>
      <c r="E37" s="29" t="s">
        <v>3</v>
      </c>
      <c r="F37" s="29" t="s">
        <v>4</v>
      </c>
    </row>
    <row r="38" spans="1:6" ht="15.75" thickBot="1" x14ac:dyDescent="0.3">
      <c r="A38" s="1"/>
      <c r="B38" s="1"/>
      <c r="C38" s="320"/>
      <c r="D38" s="30"/>
      <c r="E38" s="321" t="s">
        <v>9</v>
      </c>
      <c r="F38" s="321"/>
    </row>
    <row r="39" spans="1:6" x14ac:dyDescent="0.25">
      <c r="A39" s="1"/>
      <c r="B39" s="1"/>
      <c r="C39" s="31">
        <v>44994</v>
      </c>
      <c r="D39" s="32" t="s">
        <v>6</v>
      </c>
      <c r="E39" s="33"/>
      <c r="F39" s="34"/>
    </row>
    <row r="40" spans="1:6" x14ac:dyDescent="0.25">
      <c r="A40" s="1"/>
      <c r="B40" s="1"/>
      <c r="C40" s="119">
        <v>44998</v>
      </c>
      <c r="D40" s="68"/>
      <c r="E40" s="69">
        <v>2</v>
      </c>
      <c r="F40" s="120"/>
    </row>
    <row r="41" spans="1:6" x14ac:dyDescent="0.25">
      <c r="A41" s="1"/>
      <c r="B41" s="1"/>
      <c r="C41" s="119">
        <v>45001</v>
      </c>
      <c r="D41" s="68"/>
      <c r="E41" s="69"/>
      <c r="F41" s="153">
        <v>3</v>
      </c>
    </row>
    <row r="42" spans="1:6" x14ac:dyDescent="0.25">
      <c r="A42" s="1"/>
      <c r="B42" s="1"/>
      <c r="C42" s="35">
        <v>45002</v>
      </c>
      <c r="D42" s="36" t="s">
        <v>20</v>
      </c>
      <c r="E42" s="37">
        <v>1</v>
      </c>
      <c r="F42" s="38"/>
    </row>
    <row r="43" spans="1:6" x14ac:dyDescent="0.25">
      <c r="A43" s="1"/>
      <c r="B43" s="1"/>
      <c r="C43" s="24"/>
      <c r="D43" s="25"/>
      <c r="E43" s="26"/>
      <c r="F43" s="26"/>
    </row>
    <row r="44" spans="1:6" x14ac:dyDescent="0.25">
      <c r="A44" s="1"/>
      <c r="B44" s="1"/>
      <c r="C44" s="9" t="s">
        <v>8</v>
      </c>
      <c r="D44" s="9"/>
      <c r="E44" s="62">
        <f>SUM(E39:E43)</f>
        <v>3</v>
      </c>
      <c r="F44" s="62">
        <f>SUM(F39:F43)</f>
        <v>3</v>
      </c>
    </row>
    <row r="47" spans="1:6" ht="26.25" x14ac:dyDescent="0.4">
      <c r="A47" s="127"/>
      <c r="B47" s="1"/>
      <c r="C47" s="2" t="str">
        <f>$C$2</f>
        <v>Alior Bank S.A.</v>
      </c>
      <c r="D47" s="1"/>
      <c r="E47" s="1"/>
      <c r="F47" s="1"/>
    </row>
    <row r="48" spans="1:6" x14ac:dyDescent="0.25">
      <c r="A48" s="1"/>
      <c r="B48" s="124" t="s">
        <v>109</v>
      </c>
      <c r="C48" s="13" t="s">
        <v>28</v>
      </c>
      <c r="D48" s="1"/>
      <c r="E48" s="1"/>
      <c r="F48" s="1"/>
    </row>
    <row r="49" spans="1:6" ht="15.75" thickBot="1" x14ac:dyDescent="0.3">
      <c r="A49" s="1"/>
      <c r="B49" s="1"/>
      <c r="C49" s="1"/>
      <c r="D49" s="1"/>
      <c r="E49" s="1"/>
      <c r="F49" s="1"/>
    </row>
    <row r="50" spans="1:6" ht="30" x14ac:dyDescent="0.25">
      <c r="A50" s="1"/>
      <c r="B50" s="1"/>
      <c r="C50" s="319" t="s">
        <v>2</v>
      </c>
      <c r="D50" s="29"/>
      <c r="E50" s="29" t="s">
        <v>3</v>
      </c>
      <c r="F50" s="29" t="s">
        <v>4</v>
      </c>
    </row>
    <row r="51" spans="1:6" ht="15.75" thickBot="1" x14ac:dyDescent="0.3">
      <c r="A51" s="1"/>
      <c r="B51" s="1"/>
      <c r="C51" s="320"/>
      <c r="D51" s="30"/>
      <c r="E51" s="321" t="s">
        <v>9</v>
      </c>
      <c r="F51" s="321"/>
    </row>
    <row r="52" spans="1:6" x14ac:dyDescent="0.25">
      <c r="A52" s="1"/>
      <c r="B52" s="1"/>
      <c r="C52" s="31">
        <v>45105</v>
      </c>
      <c r="D52" s="32" t="s">
        <v>6</v>
      </c>
      <c r="E52" s="33"/>
      <c r="F52" s="34"/>
    </row>
    <row r="53" spans="1:6" x14ac:dyDescent="0.25">
      <c r="A53" s="1"/>
      <c r="B53" s="1"/>
      <c r="C53" s="119">
        <v>45111</v>
      </c>
      <c r="D53" s="68" t="s">
        <v>20</v>
      </c>
      <c r="E53" s="69">
        <v>4</v>
      </c>
      <c r="F53" s="120"/>
    </row>
    <row r="54" spans="1:6" x14ac:dyDescent="0.25">
      <c r="A54" s="1"/>
      <c r="B54" s="1"/>
      <c r="C54" s="24"/>
      <c r="D54" s="25"/>
      <c r="E54" s="26"/>
      <c r="F54" s="26"/>
    </row>
    <row r="55" spans="1:6" x14ac:dyDescent="0.25">
      <c r="A55" s="1"/>
      <c r="B55" s="1"/>
      <c r="C55" s="9" t="s">
        <v>8</v>
      </c>
      <c r="D55" s="9"/>
      <c r="E55" s="62">
        <f>SUM(E52:E54)</f>
        <v>4</v>
      </c>
      <c r="F55" s="62">
        <f>SUM(F52:F54)</f>
        <v>0</v>
      </c>
    </row>
  </sheetData>
  <mergeCells count="8">
    <mergeCell ref="C50:C51"/>
    <mergeCell ref="E51:F51"/>
    <mergeCell ref="C6:C7"/>
    <mergeCell ref="E7:F7"/>
    <mergeCell ref="C27:C28"/>
    <mergeCell ref="E28:F28"/>
    <mergeCell ref="C37:C38"/>
    <mergeCell ref="E38:F38"/>
  </mergeCells>
  <conditionalFormatting sqref="C56:C1048576 C1:C23">
    <cfRule type="top10" dxfId="332" priority="85" rank="1"/>
  </conditionalFormatting>
  <conditionalFormatting sqref="D1">
    <cfRule type="top10" dxfId="331" priority="7" rank="1"/>
  </conditionalFormatting>
  <conditionalFormatting sqref="C24:C33">
    <cfRule type="top10" dxfId="330" priority="142" rank="1"/>
  </conditionalFormatting>
  <conditionalFormatting sqref="C34:C44">
    <cfRule type="top10" dxfId="329" priority="2" rank="1"/>
  </conditionalFormatting>
  <conditionalFormatting sqref="C47:C55">
    <cfRule type="top10" dxfId="328" priority="181" rank="1"/>
  </conditionalFormatting>
  <hyperlinks>
    <hyperlink ref="A1" location="'Spis treści'!A1" display="Spis treści" xr:uid="{00000000-0004-0000-5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5100-000000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5100-000001000000}">
          <x14:formula1>
            <xm:f>'C:\Users\fidop\Documents\[NIEPUBLIKOWANE Statystyka Wewnętrzna.xlsm]Zdarzenia'!#REF!</xm:f>
          </x14:formula1>
          <xm:sqref>E22:F22 D2:D23 D45:D46 D56:D1048576</xm:sqref>
        </x14:dataValidation>
        <x14:dataValidation type="list" allowBlank="1" showInputMessage="1" showErrorMessage="1" xr:uid="{00000000-0002-0000-5100-000002000000}">
          <x14:formula1>
            <xm:f>Zdarzenia!$A$13:$A$17</xm:f>
          </x14:formula1>
          <xm:sqref>B25 B35 B48</xm:sqref>
        </x14:dataValidation>
        <x14:dataValidation type="list" allowBlank="1" showInputMessage="1" showErrorMessage="1" xr:uid="{00000000-0002-0000-5100-000003000000}">
          <x14:formula1>
            <xm:f>Zdarzenia!$A$2:$A$7</xm:f>
          </x14:formula1>
          <xm:sqref>D24:D44 D47:D55</xm:sqref>
        </x14:dataValidation>
      </x14:dataValidations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 codeName="Arkusz109"/>
  <dimension ref="A1:I66"/>
  <sheetViews>
    <sheetView topLeftCell="B1" zoomScaleNormal="100" zoomScaleSheetLayoutView="160" workbookViewId="0">
      <selection activeCell="G18" sqref="G18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6" t="s">
        <v>274</v>
      </c>
    </row>
    <row r="2" spans="1:9" ht="21" x14ac:dyDescent="0.35">
      <c r="C2" s="2" t="s">
        <v>139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273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44722</v>
      </c>
      <c r="D8" s="32" t="s">
        <v>6</v>
      </c>
      <c r="E8" s="33"/>
      <c r="F8" s="34"/>
    </row>
    <row r="9" spans="1:9" x14ac:dyDescent="0.25">
      <c r="A9" s="4"/>
      <c r="B9" s="4"/>
      <c r="C9" s="46">
        <v>44735</v>
      </c>
      <c r="D9" s="36"/>
      <c r="E9" s="37"/>
      <c r="F9" s="38">
        <v>8</v>
      </c>
    </row>
    <row r="10" spans="1:9" x14ac:dyDescent="0.25">
      <c r="A10" s="4"/>
      <c r="B10" s="4"/>
      <c r="C10" s="35">
        <v>44747</v>
      </c>
      <c r="D10" s="39"/>
      <c r="E10" s="38">
        <v>8</v>
      </c>
      <c r="F10" s="37"/>
    </row>
    <row r="11" spans="1:9" x14ac:dyDescent="0.25">
      <c r="A11" s="4"/>
      <c r="B11" s="4"/>
      <c r="C11" s="35">
        <v>44764</v>
      </c>
      <c r="D11" s="40"/>
      <c r="E11" s="37"/>
      <c r="F11" s="38">
        <v>13</v>
      </c>
    </row>
    <row r="12" spans="1:9" x14ac:dyDescent="0.25">
      <c r="A12" s="129"/>
      <c r="B12" s="4"/>
      <c r="C12" s="35">
        <v>44776</v>
      </c>
      <c r="D12" s="40"/>
      <c r="E12" s="38">
        <v>8</v>
      </c>
      <c r="F12" s="37"/>
    </row>
    <row r="13" spans="1:9" x14ac:dyDescent="0.25">
      <c r="A13" s="4"/>
      <c r="B13" s="4"/>
      <c r="C13" s="35">
        <v>44785</v>
      </c>
      <c r="D13" s="40"/>
      <c r="E13" s="37"/>
      <c r="F13" s="38">
        <v>7</v>
      </c>
    </row>
    <row r="14" spans="1:9" x14ac:dyDescent="0.25">
      <c r="A14" s="129"/>
      <c r="B14" s="4"/>
      <c r="C14" s="41">
        <v>44791</v>
      </c>
      <c r="D14" s="40"/>
      <c r="E14" s="38">
        <v>3</v>
      </c>
      <c r="F14" s="38"/>
      <c r="I14" s="130"/>
    </row>
    <row r="15" spans="1:9" x14ac:dyDescent="0.25">
      <c r="A15" s="129"/>
      <c r="B15" s="4"/>
      <c r="C15" s="41">
        <v>44795</v>
      </c>
      <c r="D15" s="40"/>
      <c r="E15" s="38"/>
      <c r="F15" s="38">
        <v>2</v>
      </c>
    </row>
    <row r="16" spans="1:9" x14ac:dyDescent="0.25">
      <c r="A16" s="129"/>
      <c r="B16" s="4"/>
      <c r="C16" s="41">
        <v>44797</v>
      </c>
      <c r="D16" s="40" t="s">
        <v>20</v>
      </c>
      <c r="E16" s="38">
        <v>2</v>
      </c>
      <c r="F16" s="38"/>
    </row>
    <row r="17" spans="1:6" x14ac:dyDescent="0.25">
      <c r="A17" s="4"/>
      <c r="B17" s="4"/>
      <c r="D17" s="6"/>
    </row>
    <row r="18" spans="1:6" x14ac:dyDescent="0.25">
      <c r="A18" s="4"/>
      <c r="B18" s="4"/>
      <c r="C18" s="9" t="s">
        <v>8</v>
      </c>
      <c r="D18" s="9"/>
      <c r="E18" s="9">
        <f>SUM(E8:E17)</f>
        <v>21</v>
      </c>
      <c r="F18" s="9">
        <f>SUM(F8:F17)</f>
        <v>30</v>
      </c>
    </row>
    <row r="19" spans="1:6" x14ac:dyDescent="0.25">
      <c r="C19" s="7"/>
      <c r="D19" s="7"/>
      <c r="E19" s="7"/>
      <c r="F19" s="7"/>
    </row>
    <row r="20" spans="1:6" x14ac:dyDescent="0.25">
      <c r="A20" s="5"/>
      <c r="B20" s="5"/>
      <c r="C20" s="5"/>
      <c r="D20" s="5"/>
      <c r="E20" s="5"/>
      <c r="F20" s="5"/>
    </row>
    <row r="21" spans="1:6" ht="39" customHeight="1" x14ac:dyDescent="0.25">
      <c r="A21" s="4"/>
      <c r="B21" s="4"/>
      <c r="C21" s="4"/>
      <c r="D21" s="4"/>
      <c r="E21" s="4"/>
      <c r="F21" s="4"/>
    </row>
    <row r="22" spans="1:6" ht="26.25" x14ac:dyDescent="0.4">
      <c r="A22" s="127" t="s">
        <v>23</v>
      </c>
      <c r="C22" s="2" t="str">
        <f>$C$2</f>
        <v>Marvipol Development SA</v>
      </c>
    </row>
    <row r="23" spans="1:6" x14ac:dyDescent="0.25">
      <c r="B23" s="124" t="s">
        <v>109</v>
      </c>
      <c r="C23" s="13" t="s">
        <v>22</v>
      </c>
    </row>
    <row r="24" spans="1:6" ht="15.75" thickBot="1" x14ac:dyDescent="0.3"/>
    <row r="25" spans="1:6" ht="30" x14ac:dyDescent="0.25">
      <c r="C25" s="319" t="s">
        <v>2</v>
      </c>
      <c r="D25" s="29"/>
      <c r="E25" s="29" t="s">
        <v>3</v>
      </c>
      <c r="F25" s="29" t="s">
        <v>4</v>
      </c>
    </row>
    <row r="26" spans="1:6" ht="15.75" thickBot="1" x14ac:dyDescent="0.3">
      <c r="C26" s="320"/>
      <c r="D26" s="30"/>
      <c r="E26" s="321" t="s">
        <v>9</v>
      </c>
      <c r="F26" s="321"/>
    </row>
    <row r="27" spans="1:6" x14ac:dyDescent="0.25">
      <c r="C27" s="31">
        <v>44803</v>
      </c>
      <c r="D27" s="32" t="s">
        <v>6</v>
      </c>
      <c r="E27" s="33"/>
      <c r="F27" s="34"/>
    </row>
    <row r="28" spans="1:6" x14ac:dyDescent="0.25">
      <c r="C28" s="35">
        <v>44806</v>
      </c>
      <c r="D28" s="36"/>
      <c r="E28" s="37">
        <v>3</v>
      </c>
      <c r="F28" s="38"/>
    </row>
    <row r="29" spans="1:6" x14ac:dyDescent="0.25">
      <c r="C29" s="35">
        <v>44811</v>
      </c>
      <c r="D29" s="36"/>
      <c r="E29" s="37"/>
      <c r="F29" s="38">
        <v>3</v>
      </c>
    </row>
    <row r="30" spans="1:6" x14ac:dyDescent="0.25">
      <c r="C30" s="35">
        <v>44813</v>
      </c>
      <c r="D30" s="36"/>
      <c r="E30" s="37"/>
      <c r="F30" s="38">
        <v>2</v>
      </c>
    </row>
    <row r="31" spans="1:6" x14ac:dyDescent="0.25">
      <c r="C31" s="41">
        <v>44817</v>
      </c>
      <c r="D31" s="40" t="s">
        <v>20</v>
      </c>
      <c r="E31" s="38">
        <v>2</v>
      </c>
      <c r="F31" s="37"/>
    </row>
    <row r="32" spans="1:6" x14ac:dyDescent="0.25">
      <c r="C32" s="24"/>
      <c r="D32" s="25"/>
      <c r="E32" s="26"/>
      <c r="F32" s="26"/>
    </row>
    <row r="33" spans="1:6" x14ac:dyDescent="0.25">
      <c r="C33" s="9" t="s">
        <v>8</v>
      </c>
      <c r="D33" s="9"/>
      <c r="E33" s="62">
        <f>SUM(E27:E32)</f>
        <v>5</v>
      </c>
      <c r="F33" s="62">
        <f>SUM(F27:F32)</f>
        <v>5</v>
      </c>
    </row>
    <row r="35" spans="1:6" ht="26.25" x14ac:dyDescent="0.4">
      <c r="A35" s="127" t="s">
        <v>23</v>
      </c>
      <c r="C35" s="2" t="str">
        <f>$C$2</f>
        <v>Marvipol Development SA</v>
      </c>
    </row>
    <row r="36" spans="1:6" x14ac:dyDescent="0.25">
      <c r="B36" s="124" t="s">
        <v>109</v>
      </c>
      <c r="C36" s="13" t="s">
        <v>27</v>
      </c>
    </row>
    <row r="37" spans="1:6" ht="15.75" thickBot="1" x14ac:dyDescent="0.3"/>
    <row r="38" spans="1:6" ht="30" x14ac:dyDescent="0.25">
      <c r="C38" s="319" t="s">
        <v>2</v>
      </c>
      <c r="D38" s="29"/>
      <c r="E38" s="29" t="s">
        <v>3</v>
      </c>
      <c r="F38" s="29" t="s">
        <v>4</v>
      </c>
    </row>
    <row r="39" spans="1:6" ht="15.75" thickBot="1" x14ac:dyDescent="0.3">
      <c r="C39" s="320"/>
      <c r="D39" s="30"/>
      <c r="E39" s="321" t="s">
        <v>9</v>
      </c>
      <c r="F39" s="321"/>
    </row>
    <row r="40" spans="1:6" x14ac:dyDescent="0.25">
      <c r="C40" s="31">
        <v>44895</v>
      </c>
      <c r="D40" s="32" t="s">
        <v>6</v>
      </c>
      <c r="E40" s="33"/>
      <c r="F40" s="34"/>
    </row>
    <row r="41" spans="1:6" x14ac:dyDescent="0.25">
      <c r="C41" s="35">
        <v>44896</v>
      </c>
      <c r="D41" s="36"/>
      <c r="E41" s="37">
        <v>1</v>
      </c>
      <c r="F41" s="38"/>
    </row>
    <row r="42" spans="1:6" x14ac:dyDescent="0.25">
      <c r="C42" s="35">
        <v>44903</v>
      </c>
      <c r="D42" s="36"/>
      <c r="E42" s="37"/>
      <c r="F42" s="38">
        <v>5</v>
      </c>
    </row>
    <row r="43" spans="1:6" x14ac:dyDescent="0.25">
      <c r="C43" s="41">
        <v>44908</v>
      </c>
      <c r="D43" s="40" t="s">
        <v>20</v>
      </c>
      <c r="E43" s="38">
        <v>3</v>
      </c>
      <c r="F43" s="37"/>
    </row>
    <row r="44" spans="1:6" x14ac:dyDescent="0.25">
      <c r="C44" s="24"/>
      <c r="D44" s="25"/>
      <c r="E44" s="26"/>
      <c r="F44" s="26"/>
    </row>
    <row r="45" spans="1:6" x14ac:dyDescent="0.25">
      <c r="C45" s="9" t="s">
        <v>8</v>
      </c>
      <c r="D45" s="9"/>
      <c r="E45" s="62">
        <f>SUM(E40:E44)</f>
        <v>4</v>
      </c>
      <c r="F45" s="62">
        <f>SUM(F40:F44)</f>
        <v>5</v>
      </c>
    </row>
    <row r="47" spans="1:6" ht="21" x14ac:dyDescent="0.35">
      <c r="C47" s="2" t="str">
        <f>$C$2</f>
        <v>Marvipol Development SA</v>
      </c>
    </row>
    <row r="48" spans="1:6" x14ac:dyDescent="0.25">
      <c r="B48" s="124" t="s">
        <v>109</v>
      </c>
      <c r="C48" s="13" t="s">
        <v>28</v>
      </c>
    </row>
    <row r="49" spans="2:6" ht="15.75" thickBot="1" x14ac:dyDescent="0.3"/>
    <row r="50" spans="2:6" ht="30" x14ac:dyDescent="0.25">
      <c r="C50" s="319" t="s">
        <v>2</v>
      </c>
      <c r="D50" s="29"/>
      <c r="E50" s="29" t="s">
        <v>3</v>
      </c>
      <c r="F50" s="29" t="s">
        <v>4</v>
      </c>
    </row>
    <row r="51" spans="2:6" ht="15.75" thickBot="1" x14ac:dyDescent="0.3">
      <c r="C51" s="320"/>
      <c r="D51" s="30"/>
      <c r="E51" s="321" t="s">
        <v>9</v>
      </c>
      <c r="F51" s="321"/>
    </row>
    <row r="52" spans="2:6" x14ac:dyDescent="0.25">
      <c r="C52" s="31">
        <v>45009</v>
      </c>
      <c r="D52" s="32" t="s">
        <v>6</v>
      </c>
      <c r="E52" s="33"/>
      <c r="F52" s="34"/>
    </row>
    <row r="53" spans="2:6" x14ac:dyDescent="0.25">
      <c r="C53" s="35">
        <v>45014</v>
      </c>
      <c r="D53" s="36"/>
      <c r="E53" s="37"/>
      <c r="F53" s="38">
        <v>3</v>
      </c>
    </row>
    <row r="54" spans="2:6" x14ac:dyDescent="0.25">
      <c r="C54" s="35">
        <v>45016</v>
      </c>
      <c r="D54" s="36" t="s">
        <v>20</v>
      </c>
      <c r="E54" s="37">
        <v>2</v>
      </c>
      <c r="F54" s="38"/>
    </row>
    <row r="55" spans="2:6" x14ac:dyDescent="0.25">
      <c r="C55" s="24"/>
      <c r="D55" s="25"/>
      <c r="E55" s="26"/>
      <c r="F55" s="26"/>
    </row>
    <row r="56" spans="2:6" x14ac:dyDescent="0.25">
      <c r="C56" s="9" t="s">
        <v>8</v>
      </c>
      <c r="D56" s="9"/>
      <c r="E56" s="62">
        <f>SUM(E52:E55)</f>
        <v>2</v>
      </c>
      <c r="F56" s="62">
        <f>SUM(F52:F55)</f>
        <v>3</v>
      </c>
    </row>
    <row r="58" spans="2:6" ht="21" x14ac:dyDescent="0.35">
      <c r="C58" s="2" t="str">
        <f>$C$2</f>
        <v>Marvipol Development SA</v>
      </c>
    </row>
    <row r="59" spans="2:6" x14ac:dyDescent="0.25">
      <c r="B59" s="124" t="s">
        <v>109</v>
      </c>
      <c r="C59" s="13" t="s">
        <v>29</v>
      </c>
    </row>
    <row r="60" spans="2:6" ht="15.75" thickBot="1" x14ac:dyDescent="0.3"/>
    <row r="61" spans="2:6" ht="30" x14ac:dyDescent="0.25">
      <c r="C61" s="319" t="s">
        <v>2</v>
      </c>
      <c r="D61" s="29"/>
      <c r="E61" s="29" t="s">
        <v>3</v>
      </c>
      <c r="F61" s="29" t="s">
        <v>4</v>
      </c>
    </row>
    <row r="62" spans="2:6" ht="15.75" thickBot="1" x14ac:dyDescent="0.3">
      <c r="C62" s="320"/>
      <c r="D62" s="30"/>
      <c r="E62" s="321" t="s">
        <v>9</v>
      </c>
      <c r="F62" s="321"/>
    </row>
    <row r="63" spans="2:6" x14ac:dyDescent="0.25">
      <c r="C63" s="31">
        <v>45078</v>
      </c>
      <c r="D63" s="32" t="s">
        <v>6</v>
      </c>
      <c r="E63" s="33"/>
      <c r="F63" s="34"/>
    </row>
    <row r="64" spans="2:6" x14ac:dyDescent="0.25">
      <c r="C64" s="35">
        <v>45083</v>
      </c>
      <c r="D64" s="36" t="s">
        <v>20</v>
      </c>
      <c r="E64" s="37">
        <v>3</v>
      </c>
      <c r="F64" s="38"/>
    </row>
    <row r="65" spans="3:6" x14ac:dyDescent="0.25">
      <c r="C65" s="24"/>
      <c r="D65" s="25"/>
      <c r="E65" s="26"/>
      <c r="F65" s="26"/>
    </row>
    <row r="66" spans="3:6" x14ac:dyDescent="0.25">
      <c r="C66" s="9" t="s">
        <v>8</v>
      </c>
      <c r="D66" s="9"/>
      <c r="E66" s="62">
        <f>SUM(E63:E65)</f>
        <v>3</v>
      </c>
      <c r="F66" s="62">
        <f>SUM(F63:F65)</f>
        <v>0</v>
      </c>
    </row>
  </sheetData>
  <mergeCells count="10">
    <mergeCell ref="C61:C62"/>
    <mergeCell ref="E62:F62"/>
    <mergeCell ref="C50:C51"/>
    <mergeCell ref="E51:F51"/>
    <mergeCell ref="C6:C7"/>
    <mergeCell ref="E7:F7"/>
    <mergeCell ref="C25:C26"/>
    <mergeCell ref="E26:F26"/>
    <mergeCell ref="C38:C39"/>
    <mergeCell ref="E39:F39"/>
  </mergeCells>
  <conditionalFormatting sqref="C67:C1048576 C57 C34 C1:C20">
    <cfRule type="top10" dxfId="327" priority="10" rank="1"/>
  </conditionalFormatting>
  <conditionalFormatting sqref="C21:C33">
    <cfRule type="top10" dxfId="326" priority="7" rank="1"/>
  </conditionalFormatting>
  <conditionalFormatting sqref="D1">
    <cfRule type="top10" dxfId="325" priority="5" rank="1"/>
  </conditionalFormatting>
  <conditionalFormatting sqref="C46">
    <cfRule type="top10" dxfId="324" priority="4" rank="1"/>
  </conditionalFormatting>
  <conditionalFormatting sqref="C35:C45">
    <cfRule type="top10" dxfId="323" priority="114" rank="1"/>
  </conditionalFormatting>
  <conditionalFormatting sqref="C47:C56">
    <cfRule type="top10" dxfId="322" priority="144" rank="1"/>
  </conditionalFormatting>
  <conditionalFormatting sqref="C58:C66">
    <cfRule type="top10" dxfId="321" priority="176" rank="1"/>
  </conditionalFormatting>
  <hyperlinks>
    <hyperlink ref="A1" location="'Spis treści'!A1" display="Spis treści" xr:uid="{00000000-0004-0000-5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5200-000000000000}">
          <x14:formula1>
            <xm:f>'C:\Users\fidop\Documents\[NIEPUBLIKOWANE Statystyka Wewnętrzna.xlsm]Zdarzenia'!#REF!</xm:f>
          </x14:formula1>
          <xm:sqref>E19:F19 D2:D20 D34 D46 D57 D67:D1048576</xm:sqref>
        </x14:dataValidation>
        <x14:dataValidation type="list" allowBlank="1" showInputMessage="1" showErrorMessage="1" xr:uid="{00000000-0002-0000-52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5200-000002000000}">
          <x14:formula1>
            <xm:f>Zdarzenia!$A$2:$A$7</xm:f>
          </x14:formula1>
          <xm:sqref>D21:D33 D35:D45 D47:D56 D58:D66</xm:sqref>
        </x14:dataValidation>
        <x14:dataValidation type="list" allowBlank="1" showInputMessage="1" showErrorMessage="1" xr:uid="{00000000-0002-0000-5200-000003000000}">
          <x14:formula1>
            <xm:f>Zdarzenia!$A$13:$A$17</xm:f>
          </x14:formula1>
          <xm:sqref>B23 B36 B48 B59</xm:sqref>
        </x14:dataValidation>
      </x14:dataValidations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 codeName="Arkusz106"/>
  <dimension ref="A1:I135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  <c r="G1" s="175"/>
    </row>
    <row r="2" spans="1:9" ht="21" x14ac:dyDescent="0.35">
      <c r="C2" s="2" t="s">
        <v>40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32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270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44699</v>
      </c>
      <c r="D8" s="32" t="s">
        <v>6</v>
      </c>
      <c r="E8" s="33"/>
      <c r="F8" s="34"/>
    </row>
    <row r="9" spans="1:9" x14ac:dyDescent="0.25">
      <c r="A9" s="4"/>
      <c r="B9" s="4"/>
      <c r="C9" s="46">
        <v>44712</v>
      </c>
      <c r="D9" s="36"/>
      <c r="E9" s="37">
        <v>9</v>
      </c>
      <c r="F9" s="38"/>
    </row>
    <row r="10" spans="1:9" x14ac:dyDescent="0.25">
      <c r="A10" s="4"/>
      <c r="B10" s="4"/>
      <c r="C10" s="35">
        <v>44727</v>
      </c>
      <c r="D10" s="39"/>
      <c r="E10" s="38"/>
      <c r="F10" s="37">
        <v>11</v>
      </c>
    </row>
    <row r="11" spans="1:9" x14ac:dyDescent="0.25">
      <c r="A11" s="4"/>
      <c r="B11" s="4"/>
      <c r="C11" s="35">
        <v>44742</v>
      </c>
      <c r="D11" s="40"/>
      <c r="E11" s="37">
        <v>10</v>
      </c>
      <c r="F11" s="38"/>
    </row>
    <row r="12" spans="1:9" x14ac:dyDescent="0.25">
      <c r="A12" s="129"/>
      <c r="B12" s="4"/>
      <c r="C12" s="35">
        <v>44755</v>
      </c>
      <c r="D12" s="40"/>
      <c r="E12" s="38"/>
      <c r="F12" s="37">
        <v>9</v>
      </c>
    </row>
    <row r="13" spans="1:9" x14ac:dyDescent="0.25">
      <c r="A13" s="4"/>
      <c r="B13" s="4"/>
      <c r="C13" s="35">
        <v>44764</v>
      </c>
      <c r="D13" s="40"/>
      <c r="E13" s="37">
        <v>7</v>
      </c>
      <c r="F13" s="38"/>
    </row>
    <row r="14" spans="1:9" x14ac:dyDescent="0.25">
      <c r="A14" s="129"/>
      <c r="B14" s="4"/>
      <c r="C14" s="41">
        <v>44769</v>
      </c>
      <c r="D14" s="40"/>
      <c r="E14" s="38"/>
      <c r="F14" s="38">
        <v>3</v>
      </c>
      <c r="I14" s="130"/>
    </row>
    <row r="15" spans="1:9" x14ac:dyDescent="0.25">
      <c r="A15" s="129"/>
      <c r="B15" s="4"/>
      <c r="C15" s="41">
        <v>44775</v>
      </c>
      <c r="D15" s="40"/>
      <c r="E15" s="38">
        <v>7</v>
      </c>
      <c r="F15" s="38"/>
    </row>
    <row r="16" spans="1:9" x14ac:dyDescent="0.25">
      <c r="A16" s="129"/>
      <c r="B16" s="4"/>
      <c r="C16" s="41">
        <v>44783</v>
      </c>
      <c r="D16" s="40"/>
      <c r="E16" s="38"/>
      <c r="F16" s="38">
        <v>6</v>
      </c>
    </row>
    <row r="17" spans="1:6" x14ac:dyDescent="0.25">
      <c r="A17" s="129"/>
      <c r="B17" s="4"/>
      <c r="C17" s="41">
        <v>44784</v>
      </c>
      <c r="D17" s="40"/>
      <c r="E17" s="38">
        <v>1</v>
      </c>
      <c r="F17" s="38"/>
    </row>
    <row r="18" spans="1:6" x14ac:dyDescent="0.25">
      <c r="A18" s="129"/>
      <c r="B18" s="4"/>
      <c r="C18" s="41">
        <v>44790</v>
      </c>
      <c r="D18" s="40"/>
      <c r="E18" s="38"/>
      <c r="F18" s="38">
        <v>3</v>
      </c>
    </row>
    <row r="19" spans="1:6" x14ac:dyDescent="0.25">
      <c r="A19" s="4"/>
      <c r="B19" s="13"/>
      <c r="C19" s="41">
        <v>44796</v>
      </c>
      <c r="D19" s="40"/>
      <c r="E19" s="38">
        <v>4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38</v>
      </c>
      <c r="F21" s="9">
        <f>SUM(F8:F20)</f>
        <v>32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Kruk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44812</v>
      </c>
      <c r="D30" s="32" t="s">
        <v>6</v>
      </c>
      <c r="E30" s="33"/>
      <c r="F30" s="34"/>
    </row>
    <row r="31" spans="1:6" x14ac:dyDescent="0.25">
      <c r="C31" s="35">
        <v>44818</v>
      </c>
      <c r="D31" s="36"/>
      <c r="E31" s="37"/>
      <c r="F31" s="38">
        <v>4</v>
      </c>
    </row>
    <row r="32" spans="1:6" x14ac:dyDescent="0.25">
      <c r="C32" s="35">
        <v>44819</v>
      </c>
      <c r="D32" s="36" t="s">
        <v>20</v>
      </c>
      <c r="E32" s="37">
        <v>1</v>
      </c>
      <c r="F32" s="38"/>
    </row>
    <row r="33" spans="2:6" x14ac:dyDescent="0.25">
      <c r="C33" s="35"/>
      <c r="D33" s="36"/>
      <c r="E33" s="37"/>
      <c r="F33" s="38"/>
    </row>
    <row r="34" spans="2:6" x14ac:dyDescent="0.25">
      <c r="C34" s="41"/>
      <c r="D34" s="40"/>
      <c r="E34" s="38"/>
      <c r="F34" s="37"/>
    </row>
    <row r="35" spans="2:6" x14ac:dyDescent="0.25">
      <c r="C35" s="24"/>
      <c r="D35" s="25"/>
      <c r="E35" s="26"/>
      <c r="F35" s="26"/>
    </row>
    <row r="36" spans="2:6" x14ac:dyDescent="0.25">
      <c r="C36" s="9" t="s">
        <v>8</v>
      </c>
      <c r="D36" s="9"/>
      <c r="E36" s="62">
        <f>SUM(E30:E35)</f>
        <v>1</v>
      </c>
      <c r="F36" s="62">
        <f>SUM(F30:F35)</f>
        <v>4</v>
      </c>
    </row>
    <row r="40" spans="2:6" ht="21" x14ac:dyDescent="0.35">
      <c r="C40" s="2" t="str">
        <f>$C$2</f>
        <v>Kruk S.A.</v>
      </c>
    </row>
    <row r="41" spans="2:6" x14ac:dyDescent="0.25">
      <c r="B41" s="124" t="s">
        <v>109</v>
      </c>
      <c r="C41" s="13" t="s">
        <v>27</v>
      </c>
    </row>
    <row r="42" spans="2:6" ht="15.75" thickBot="1" x14ac:dyDescent="0.3"/>
    <row r="43" spans="2:6" ht="30" x14ac:dyDescent="0.25">
      <c r="C43" s="319" t="s">
        <v>2</v>
      </c>
      <c r="D43" s="29"/>
      <c r="E43" s="29" t="s">
        <v>3</v>
      </c>
      <c r="F43" s="29" t="s">
        <v>4</v>
      </c>
    </row>
    <row r="44" spans="2:6" ht="15.75" thickBot="1" x14ac:dyDescent="0.3">
      <c r="C44" s="320"/>
      <c r="D44" s="30"/>
      <c r="E44" s="321" t="s">
        <v>9</v>
      </c>
      <c r="F44" s="321"/>
    </row>
    <row r="45" spans="2:6" x14ac:dyDescent="0.25">
      <c r="C45" s="31">
        <v>44874</v>
      </c>
      <c r="D45" s="32" t="s">
        <v>6</v>
      </c>
      <c r="E45" s="33"/>
      <c r="F45" s="34"/>
    </row>
    <row r="46" spans="2:6" x14ac:dyDescent="0.25">
      <c r="C46" s="35">
        <v>44881</v>
      </c>
      <c r="D46" s="36" t="s">
        <v>20</v>
      </c>
      <c r="E46" s="37">
        <v>4</v>
      </c>
      <c r="F46" s="38"/>
    </row>
    <row r="47" spans="2:6" x14ac:dyDescent="0.25">
      <c r="C47" s="35"/>
      <c r="D47" s="36"/>
      <c r="E47" s="37"/>
      <c r="F47" s="38"/>
    </row>
    <row r="48" spans="2:6" x14ac:dyDescent="0.25">
      <c r="C48" s="41"/>
      <c r="D48" s="40"/>
      <c r="E48" s="38"/>
      <c r="F48" s="37"/>
    </row>
    <row r="49" spans="2:6" x14ac:dyDescent="0.25">
      <c r="C49" s="24"/>
      <c r="D49" s="25"/>
      <c r="E49" s="26"/>
      <c r="F49" s="26"/>
    </row>
    <row r="50" spans="2:6" x14ac:dyDescent="0.25">
      <c r="C50" s="9" t="s">
        <v>8</v>
      </c>
      <c r="D50" s="9"/>
      <c r="E50" s="62">
        <f>SUM(E45:E49)</f>
        <v>4</v>
      </c>
      <c r="F50" s="62">
        <f>SUM(F45:F49)</f>
        <v>0</v>
      </c>
    </row>
    <row r="54" spans="2:6" ht="21" x14ac:dyDescent="0.35">
      <c r="C54" s="2" t="str">
        <f>$C$2</f>
        <v>Kruk S.A.</v>
      </c>
    </row>
    <row r="55" spans="2:6" x14ac:dyDescent="0.25">
      <c r="B55" s="124" t="s">
        <v>109</v>
      </c>
      <c r="C55" s="13" t="s">
        <v>28</v>
      </c>
    </row>
    <row r="56" spans="2:6" ht="15.75" thickBot="1" x14ac:dyDescent="0.3"/>
    <row r="57" spans="2:6" ht="30" x14ac:dyDescent="0.25">
      <c r="C57" s="319" t="s">
        <v>2</v>
      </c>
      <c r="D57" s="29"/>
      <c r="E57" s="29" t="s">
        <v>3</v>
      </c>
      <c r="F57" s="29" t="s">
        <v>4</v>
      </c>
    </row>
    <row r="58" spans="2:6" ht="15.75" thickBot="1" x14ac:dyDescent="0.3">
      <c r="C58" s="320"/>
      <c r="D58" s="30"/>
      <c r="E58" s="321" t="s">
        <v>9</v>
      </c>
      <c r="F58" s="321"/>
    </row>
    <row r="59" spans="2:6" ht="15.75" thickBot="1" x14ac:dyDescent="0.3">
      <c r="C59" s="31">
        <v>44995</v>
      </c>
      <c r="D59" s="32" t="s">
        <v>6</v>
      </c>
      <c r="E59" s="33"/>
      <c r="F59" s="34"/>
    </row>
    <row r="60" spans="2:6" x14ac:dyDescent="0.25">
      <c r="C60" s="31">
        <v>45000</v>
      </c>
      <c r="D60" s="36" t="s">
        <v>20</v>
      </c>
      <c r="E60" s="37">
        <v>3</v>
      </c>
      <c r="F60" s="38"/>
    </row>
    <row r="61" spans="2:6" x14ac:dyDescent="0.25">
      <c r="C61" s="35"/>
      <c r="D61" s="36"/>
      <c r="E61" s="37"/>
      <c r="F61" s="38"/>
    </row>
    <row r="62" spans="2:6" x14ac:dyDescent="0.25">
      <c r="C62" s="41"/>
      <c r="D62" s="40"/>
      <c r="E62" s="38"/>
      <c r="F62" s="37"/>
    </row>
    <row r="63" spans="2:6" x14ac:dyDescent="0.25">
      <c r="C63" s="24"/>
      <c r="D63" s="25"/>
      <c r="E63" s="26"/>
      <c r="F63" s="26"/>
    </row>
    <row r="64" spans="2:6" x14ac:dyDescent="0.25">
      <c r="C64" s="9" t="s">
        <v>8</v>
      </c>
      <c r="D64" s="9"/>
      <c r="E64" s="62">
        <f>SUM(E59:E63)</f>
        <v>3</v>
      </c>
      <c r="F64" s="62">
        <f>SUM(F59:F63)</f>
        <v>0</v>
      </c>
    </row>
    <row r="68" spans="2:6" ht="21" x14ac:dyDescent="0.35">
      <c r="C68" s="2" t="str">
        <f>$C$2</f>
        <v>Kruk S.A.</v>
      </c>
    </row>
    <row r="69" spans="2:6" x14ac:dyDescent="0.25">
      <c r="B69" s="124" t="s">
        <v>109</v>
      </c>
      <c r="C69" s="13" t="s">
        <v>29</v>
      </c>
    </row>
    <row r="70" spans="2:6" ht="15.75" thickBot="1" x14ac:dyDescent="0.3"/>
    <row r="71" spans="2:6" ht="30" x14ac:dyDescent="0.25">
      <c r="C71" s="319" t="s">
        <v>2</v>
      </c>
      <c r="D71" s="29"/>
      <c r="E71" s="29" t="s">
        <v>3</v>
      </c>
      <c r="F71" s="29" t="s">
        <v>4</v>
      </c>
    </row>
    <row r="72" spans="2:6" ht="15.75" thickBot="1" x14ac:dyDescent="0.3">
      <c r="C72" s="320"/>
      <c r="D72" s="30"/>
      <c r="E72" s="321" t="s">
        <v>9</v>
      </c>
      <c r="F72" s="321"/>
    </row>
    <row r="73" spans="2:6" ht="15.75" thickBot="1" x14ac:dyDescent="0.3">
      <c r="C73" s="31">
        <v>44999</v>
      </c>
      <c r="D73" s="32" t="s">
        <v>6</v>
      </c>
      <c r="E73" s="33"/>
      <c r="F73" s="34"/>
    </row>
    <row r="74" spans="2:6" x14ac:dyDescent="0.25">
      <c r="C74" s="31">
        <v>45001</v>
      </c>
      <c r="D74" s="36" t="s">
        <v>20</v>
      </c>
      <c r="E74" s="37">
        <v>2</v>
      </c>
      <c r="F74" s="38"/>
    </row>
    <row r="75" spans="2:6" x14ac:dyDescent="0.25">
      <c r="C75" s="35"/>
      <c r="D75" s="36"/>
      <c r="E75" s="37"/>
      <c r="F75" s="38"/>
    </row>
    <row r="76" spans="2:6" x14ac:dyDescent="0.25">
      <c r="C76" s="41"/>
      <c r="D76" s="40"/>
      <c r="E76" s="38"/>
      <c r="F76" s="37"/>
    </row>
    <row r="77" spans="2:6" x14ac:dyDescent="0.25">
      <c r="C77" s="24"/>
      <c r="D77" s="25"/>
      <c r="E77" s="26"/>
      <c r="F77" s="26"/>
    </row>
    <row r="78" spans="2:6" x14ac:dyDescent="0.25">
      <c r="C78" s="9" t="s">
        <v>8</v>
      </c>
      <c r="D78" s="9"/>
      <c r="E78" s="62">
        <f>SUM(E73:E77)</f>
        <v>2</v>
      </c>
      <c r="F78" s="62">
        <f>SUM(F73:F77)</f>
        <v>0</v>
      </c>
    </row>
    <row r="82" spans="2:6" ht="21" x14ac:dyDescent="0.35">
      <c r="C82" s="2" t="str">
        <f>$C$2</f>
        <v>Kruk S.A.</v>
      </c>
    </row>
    <row r="83" spans="2:6" x14ac:dyDescent="0.25">
      <c r="B83" s="124" t="s">
        <v>109</v>
      </c>
      <c r="C83" s="13" t="s">
        <v>123</v>
      </c>
    </row>
    <row r="84" spans="2:6" ht="15.75" thickBot="1" x14ac:dyDescent="0.3"/>
    <row r="85" spans="2:6" ht="30" x14ac:dyDescent="0.25">
      <c r="C85" s="319" t="s">
        <v>2</v>
      </c>
      <c r="D85" s="29"/>
      <c r="E85" s="29" t="s">
        <v>3</v>
      </c>
      <c r="F85" s="29" t="s">
        <v>4</v>
      </c>
    </row>
    <row r="86" spans="2:6" ht="15.75" thickBot="1" x14ac:dyDescent="0.3">
      <c r="C86" s="320"/>
      <c r="D86" s="30"/>
      <c r="E86" s="321" t="s">
        <v>9</v>
      </c>
      <c r="F86" s="321"/>
    </row>
    <row r="87" spans="2:6" ht="15.75" thickBot="1" x14ac:dyDescent="0.3">
      <c r="C87" s="31">
        <v>45034</v>
      </c>
      <c r="D87" s="32" t="s">
        <v>6</v>
      </c>
      <c r="E87" s="33"/>
      <c r="F87" s="34"/>
    </row>
    <row r="88" spans="2:6" x14ac:dyDescent="0.25">
      <c r="C88" s="31">
        <v>45036</v>
      </c>
      <c r="D88" s="36" t="s">
        <v>20</v>
      </c>
      <c r="E88" s="37">
        <v>2</v>
      </c>
      <c r="F88" s="38"/>
    </row>
    <row r="89" spans="2:6" x14ac:dyDescent="0.25">
      <c r="C89" s="35"/>
      <c r="D89" s="36"/>
      <c r="E89" s="37"/>
      <c r="F89" s="38"/>
    </row>
    <row r="90" spans="2:6" x14ac:dyDescent="0.25">
      <c r="C90" s="41"/>
      <c r="D90" s="40"/>
      <c r="E90" s="38"/>
      <c r="F90" s="37"/>
    </row>
    <row r="91" spans="2:6" x14ac:dyDescent="0.25">
      <c r="C91" s="24"/>
      <c r="D91" s="25"/>
      <c r="E91" s="26"/>
      <c r="F91" s="26"/>
    </row>
    <row r="92" spans="2:6" x14ac:dyDescent="0.25">
      <c r="C92" s="9" t="s">
        <v>8</v>
      </c>
      <c r="D92" s="9"/>
      <c r="E92" s="62">
        <f>SUM(E87:E91)</f>
        <v>2</v>
      </c>
      <c r="F92" s="62">
        <f>SUM(F87:F91)</f>
        <v>0</v>
      </c>
    </row>
    <row r="97" spans="2:6" ht="21" x14ac:dyDescent="0.35">
      <c r="C97" s="2" t="str">
        <f>$C$2</f>
        <v>Kruk S.A.</v>
      </c>
    </row>
    <row r="98" spans="2:6" x14ac:dyDescent="0.25">
      <c r="B98" s="124" t="s">
        <v>109</v>
      </c>
      <c r="C98" s="13" t="s">
        <v>133</v>
      </c>
    </row>
    <row r="99" spans="2:6" ht="15.75" thickBot="1" x14ac:dyDescent="0.3"/>
    <row r="100" spans="2:6" ht="30" x14ac:dyDescent="0.25">
      <c r="C100" s="319" t="s">
        <v>2</v>
      </c>
      <c r="D100" s="29"/>
      <c r="E100" s="29" t="s">
        <v>3</v>
      </c>
      <c r="F100" s="29" t="s">
        <v>4</v>
      </c>
    </row>
    <row r="101" spans="2:6" ht="15.75" thickBot="1" x14ac:dyDescent="0.3">
      <c r="C101" s="320"/>
      <c r="D101" s="30"/>
      <c r="E101" s="321" t="s">
        <v>9</v>
      </c>
      <c r="F101" s="321"/>
    </row>
    <row r="102" spans="2:6" ht="15.75" thickBot="1" x14ac:dyDescent="0.3">
      <c r="C102" s="31">
        <v>45043</v>
      </c>
      <c r="D102" s="32" t="s">
        <v>6</v>
      </c>
      <c r="E102" s="33"/>
      <c r="F102" s="34"/>
    </row>
    <row r="103" spans="2:6" x14ac:dyDescent="0.25">
      <c r="C103" s="31">
        <v>45048</v>
      </c>
      <c r="D103" s="36" t="s">
        <v>20</v>
      </c>
      <c r="E103" s="37">
        <v>2</v>
      </c>
      <c r="F103" s="38"/>
    </row>
    <row r="104" spans="2:6" x14ac:dyDescent="0.25">
      <c r="C104" s="35"/>
      <c r="D104" s="36"/>
      <c r="E104" s="37"/>
      <c r="F104" s="38"/>
    </row>
    <row r="105" spans="2:6" x14ac:dyDescent="0.25">
      <c r="C105" s="41"/>
      <c r="D105" s="40"/>
      <c r="E105" s="38"/>
      <c r="F105" s="37"/>
    </row>
    <row r="106" spans="2:6" x14ac:dyDescent="0.25">
      <c r="C106" s="24"/>
      <c r="D106" s="25"/>
      <c r="E106" s="26"/>
      <c r="F106" s="26"/>
    </row>
    <row r="107" spans="2:6" x14ac:dyDescent="0.25">
      <c r="C107" s="9" t="s">
        <v>8</v>
      </c>
      <c r="D107" s="9"/>
      <c r="E107" s="62">
        <f>SUM(E102:E106)</f>
        <v>2</v>
      </c>
      <c r="F107" s="62">
        <f>SUM(F102:F106)</f>
        <v>0</v>
      </c>
    </row>
    <row r="111" spans="2:6" ht="21" x14ac:dyDescent="0.35">
      <c r="C111" s="2" t="str">
        <f>$C$2</f>
        <v>Kruk S.A.</v>
      </c>
    </row>
    <row r="112" spans="2:6" x14ac:dyDescent="0.25">
      <c r="B112" s="124" t="s">
        <v>109</v>
      </c>
      <c r="C112" s="13" t="s">
        <v>186</v>
      </c>
    </row>
    <row r="113" spans="2:6" ht="15.75" thickBot="1" x14ac:dyDescent="0.3"/>
    <row r="114" spans="2:6" ht="30" x14ac:dyDescent="0.25">
      <c r="C114" s="319" t="s">
        <v>2</v>
      </c>
      <c r="D114" s="29"/>
      <c r="E114" s="29" t="s">
        <v>3</v>
      </c>
      <c r="F114" s="29" t="s">
        <v>4</v>
      </c>
    </row>
    <row r="115" spans="2:6" ht="15.75" thickBot="1" x14ac:dyDescent="0.3">
      <c r="C115" s="320"/>
      <c r="D115" s="30"/>
      <c r="E115" s="321" t="s">
        <v>9</v>
      </c>
      <c r="F115" s="321"/>
    </row>
    <row r="116" spans="2:6" ht="15.75" thickBot="1" x14ac:dyDescent="0.3">
      <c r="C116" s="31">
        <v>45063</v>
      </c>
      <c r="D116" s="32" t="s">
        <v>6</v>
      </c>
      <c r="E116" s="33"/>
      <c r="F116" s="34"/>
    </row>
    <row r="117" spans="2:6" x14ac:dyDescent="0.25">
      <c r="C117" s="31">
        <v>45069</v>
      </c>
      <c r="D117" s="36" t="s">
        <v>20</v>
      </c>
      <c r="E117" s="37">
        <v>4</v>
      </c>
      <c r="F117" s="38"/>
    </row>
    <row r="118" spans="2:6" x14ac:dyDescent="0.25">
      <c r="C118" s="35"/>
      <c r="D118" s="36"/>
      <c r="E118" s="37"/>
      <c r="F118" s="38"/>
    </row>
    <row r="119" spans="2:6" x14ac:dyDescent="0.25">
      <c r="C119" s="41"/>
      <c r="D119" s="40"/>
      <c r="E119" s="38"/>
      <c r="F119" s="37"/>
    </row>
    <row r="120" spans="2:6" x14ac:dyDescent="0.25">
      <c r="C120" s="24"/>
      <c r="D120" s="25"/>
      <c r="E120" s="26"/>
      <c r="F120" s="26"/>
    </row>
    <row r="121" spans="2:6" x14ac:dyDescent="0.25">
      <c r="C121" s="9" t="s">
        <v>8</v>
      </c>
      <c r="D121" s="9"/>
      <c r="E121" s="62">
        <f>SUM(E116:E120)</f>
        <v>4</v>
      </c>
      <c r="F121" s="62">
        <f>SUM(F116:F120)</f>
        <v>0</v>
      </c>
    </row>
    <row r="125" spans="2:6" ht="21" x14ac:dyDescent="0.35">
      <c r="C125" s="2" t="str">
        <f>$C$2</f>
        <v>Kruk S.A.</v>
      </c>
    </row>
    <row r="126" spans="2:6" x14ac:dyDescent="0.25">
      <c r="B126" s="124" t="s">
        <v>109</v>
      </c>
      <c r="C126" s="13" t="s">
        <v>187</v>
      </c>
    </row>
    <row r="127" spans="2:6" ht="15.75" thickBot="1" x14ac:dyDescent="0.3"/>
    <row r="128" spans="2:6" ht="30" x14ac:dyDescent="0.25">
      <c r="C128" s="319" t="s">
        <v>2</v>
      </c>
      <c r="D128" s="29"/>
      <c r="E128" s="29" t="s">
        <v>3</v>
      </c>
      <c r="F128" s="29" t="s">
        <v>4</v>
      </c>
    </row>
    <row r="129" spans="3:6" ht="15.75" thickBot="1" x14ac:dyDescent="0.3">
      <c r="C129" s="320"/>
      <c r="D129" s="30"/>
      <c r="E129" s="321" t="s">
        <v>9</v>
      </c>
      <c r="F129" s="321"/>
    </row>
    <row r="130" spans="3:6" ht="15.75" thickBot="1" x14ac:dyDescent="0.3">
      <c r="C130" s="31">
        <v>45149</v>
      </c>
      <c r="D130" s="32" t="s">
        <v>6</v>
      </c>
      <c r="E130" s="33"/>
      <c r="F130" s="34"/>
    </row>
    <row r="131" spans="3:6" x14ac:dyDescent="0.25">
      <c r="C131" s="31">
        <v>45152</v>
      </c>
      <c r="D131" s="36" t="s">
        <v>20</v>
      </c>
      <c r="E131" s="37">
        <v>1</v>
      </c>
      <c r="F131" s="38"/>
    </row>
    <row r="132" spans="3:6" x14ac:dyDescent="0.25">
      <c r="C132" s="35"/>
      <c r="D132" s="36"/>
      <c r="E132" s="37"/>
      <c r="F132" s="38"/>
    </row>
    <row r="133" spans="3:6" x14ac:dyDescent="0.25">
      <c r="C133" s="41"/>
      <c r="D133" s="40"/>
      <c r="E133" s="38"/>
      <c r="F133" s="37"/>
    </row>
    <row r="134" spans="3:6" x14ac:dyDescent="0.25">
      <c r="C134" s="24"/>
      <c r="D134" s="25"/>
      <c r="E134" s="26"/>
      <c r="F134" s="26"/>
    </row>
    <row r="135" spans="3:6" x14ac:dyDescent="0.25">
      <c r="C135" s="9" t="s">
        <v>8</v>
      </c>
      <c r="D135" s="9"/>
      <c r="E135" s="62">
        <f>SUM(E130:E134)</f>
        <v>1</v>
      </c>
      <c r="F135" s="62">
        <f>SUM(F130:F134)</f>
        <v>0</v>
      </c>
    </row>
  </sheetData>
  <mergeCells count="18">
    <mergeCell ref="C128:C129"/>
    <mergeCell ref="E129:F129"/>
    <mergeCell ref="C114:C115"/>
    <mergeCell ref="E115:F115"/>
    <mergeCell ref="C100:C101"/>
    <mergeCell ref="E101:F101"/>
    <mergeCell ref="C6:C7"/>
    <mergeCell ref="E7:F7"/>
    <mergeCell ref="C28:C29"/>
    <mergeCell ref="E29:F29"/>
    <mergeCell ref="C43:C44"/>
    <mergeCell ref="E44:F44"/>
    <mergeCell ref="C85:C86"/>
    <mergeCell ref="E86:F86"/>
    <mergeCell ref="C71:C72"/>
    <mergeCell ref="E72:F72"/>
    <mergeCell ref="C57:C58"/>
    <mergeCell ref="E58:F58"/>
  </mergeCells>
  <conditionalFormatting sqref="C51:C53 C1:C23 C38:C39 C65:C67 C79:C81 C93:C95 C108:C110 C122:C124 C136:C1048576">
    <cfRule type="top10" dxfId="320" priority="20" rank="1"/>
  </conditionalFormatting>
  <conditionalFormatting sqref="C37">
    <cfRule type="top10" dxfId="319" priority="17" rank="1"/>
  </conditionalFormatting>
  <conditionalFormatting sqref="C24:C36">
    <cfRule type="top10" dxfId="318" priority="16" rank="1"/>
  </conditionalFormatting>
  <conditionalFormatting sqref="D1">
    <cfRule type="top10" dxfId="317" priority="13" rank="1"/>
  </conditionalFormatting>
  <conditionalFormatting sqref="C40:C50">
    <cfRule type="top10" dxfId="316" priority="118" rank="1"/>
  </conditionalFormatting>
  <conditionalFormatting sqref="C54:C64">
    <cfRule type="top10" dxfId="315" priority="11" rank="1"/>
  </conditionalFormatting>
  <conditionalFormatting sqref="C68:C72 C75:C78">
    <cfRule type="top10" dxfId="314" priority="10" rank="1"/>
  </conditionalFormatting>
  <conditionalFormatting sqref="C82:C86 C89:C92">
    <cfRule type="top10" dxfId="313" priority="9" rank="1"/>
  </conditionalFormatting>
  <conditionalFormatting sqref="C87:C88">
    <cfRule type="top10" dxfId="312" priority="8" rank="1"/>
  </conditionalFormatting>
  <conditionalFormatting sqref="C73:C74">
    <cfRule type="top10" dxfId="311" priority="7" rank="1"/>
  </conditionalFormatting>
  <conditionalFormatting sqref="C97:C101 C104:C107">
    <cfRule type="top10" dxfId="310" priority="6" rank="1"/>
  </conditionalFormatting>
  <conditionalFormatting sqref="C102:C103">
    <cfRule type="top10" dxfId="309" priority="5" rank="1"/>
  </conditionalFormatting>
  <conditionalFormatting sqref="C111:C115 C118:C121">
    <cfRule type="top10" dxfId="308" priority="4" rank="1"/>
  </conditionalFormatting>
  <conditionalFormatting sqref="C116:C117">
    <cfRule type="top10" dxfId="307" priority="3" rank="1"/>
  </conditionalFormatting>
  <conditionalFormatting sqref="C125:C129 C132:C135">
    <cfRule type="top10" dxfId="306" priority="2" rank="1"/>
  </conditionalFormatting>
  <conditionalFormatting sqref="C130:C131">
    <cfRule type="top10" dxfId="305" priority="1" rank="1"/>
  </conditionalFormatting>
  <hyperlinks>
    <hyperlink ref="A1" location="'Spis treści'!A1" display="Spis treści" xr:uid="{00000000-0004-0000-5300-000000000000}"/>
    <hyperlink ref="B1" location="'Spis treści'!A1" display="Spis treści" xr:uid="{00000000-0004-0000-53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5300-000000000000}">
          <x14:formula1>
            <xm:f>'C:\Users\fidop\Documents\[NIEPUBLIKOWANE Statystyka Wewnętrzna.xlsm]Zdarzenia'!#REF!</xm:f>
          </x14:formula1>
          <xm:sqref>E22:F22 D2:D23 D38:D39 D51:D53 D65:D67 D79:D81 D93:D96 D108:D110 D122:D124 D136:D1048576</xm:sqref>
        </x14:dataValidation>
        <x14:dataValidation type="list" allowBlank="1" showInputMessage="1" showErrorMessage="1" xr:uid="{00000000-0002-0000-5300-000001000000}">
          <x14:formula1>
            <xm:f>'C:\Users\fidop\Documents\[NIEPUBLIKOWANE Statystyka Wewnętrzna.xlsm]Zdarzenia'!#REF!</xm:f>
          </x14:formula1>
          <xm:sqref>B3 D37</xm:sqref>
        </x14:dataValidation>
        <x14:dataValidation type="list" allowBlank="1" showInputMessage="1" showErrorMessage="1" xr:uid="{00000000-0002-0000-5300-000002000000}">
          <x14:formula1>
            <xm:f>Zdarzenia!$A$13:$A$17</xm:f>
          </x14:formula1>
          <xm:sqref>B26 B41 B55 B69 B83 B98 B112 B126</xm:sqref>
        </x14:dataValidation>
        <x14:dataValidation type="list" allowBlank="1" showInputMessage="1" showErrorMessage="1" xr:uid="{00000000-0002-0000-5300-000003000000}">
          <x14:formula1>
            <xm:f>Zdarzenia!$A$2:$A$7</xm:f>
          </x14:formula1>
          <xm:sqref>D24:D36 D40:D50 D54:D64 D68:D78 D82:D92 D97:D107 D111:D121 D125:D135</xm:sqref>
        </x14:dataValidation>
      </x14:dataValidations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 codeName="Arkusz108"/>
  <dimension ref="A1:I75"/>
  <sheetViews>
    <sheetView topLeftCell="A2" zoomScale="85" zoomScaleNormal="8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272</v>
      </c>
      <c r="D2" s="2"/>
      <c r="F2" s="3"/>
    </row>
    <row r="3" spans="1:9" ht="26.25" x14ac:dyDescent="0.4">
      <c r="A3" s="127" t="s">
        <v>24</v>
      </c>
      <c r="B3" s="199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271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44678</v>
      </c>
      <c r="D8" s="32" t="s">
        <v>6</v>
      </c>
      <c r="E8" s="33"/>
      <c r="F8" s="34"/>
    </row>
    <row r="9" spans="1:9" x14ac:dyDescent="0.25">
      <c r="A9" s="4"/>
      <c r="B9" s="4"/>
      <c r="C9" s="46">
        <v>44692</v>
      </c>
      <c r="D9" s="36"/>
      <c r="E9" s="37">
        <v>9</v>
      </c>
      <c r="F9" s="38"/>
    </row>
    <row r="10" spans="1:9" x14ac:dyDescent="0.25">
      <c r="A10" s="4"/>
      <c r="B10" s="4"/>
      <c r="C10" s="35">
        <v>44713</v>
      </c>
      <c r="D10" s="39"/>
      <c r="E10" s="38"/>
      <c r="F10" s="37">
        <v>15</v>
      </c>
    </row>
    <row r="11" spans="1:9" x14ac:dyDescent="0.25">
      <c r="A11" s="4"/>
      <c r="B11" s="4"/>
      <c r="C11" s="35">
        <v>44715</v>
      </c>
      <c r="D11" s="40"/>
      <c r="E11" s="37">
        <v>2</v>
      </c>
      <c r="F11" s="38"/>
    </row>
    <row r="12" spans="1:9" x14ac:dyDescent="0.25">
      <c r="A12" s="129"/>
      <c r="B12" s="4"/>
      <c r="C12" s="35">
        <v>44719</v>
      </c>
      <c r="D12" s="40"/>
      <c r="E12" s="38"/>
      <c r="F12" s="37">
        <v>2</v>
      </c>
    </row>
    <row r="13" spans="1:9" x14ac:dyDescent="0.25">
      <c r="A13" s="4"/>
      <c r="B13" s="4"/>
      <c r="C13" s="35">
        <v>44734</v>
      </c>
      <c r="D13" s="40"/>
      <c r="E13" s="37">
        <v>10</v>
      </c>
      <c r="F13" s="38"/>
    </row>
    <row r="14" spans="1:9" x14ac:dyDescent="0.25">
      <c r="A14" s="129"/>
      <c r="B14" s="4"/>
      <c r="C14" s="41">
        <v>44735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44748</v>
      </c>
      <c r="D15" s="40"/>
      <c r="E15" s="38">
        <v>9</v>
      </c>
      <c r="F15" s="38"/>
    </row>
    <row r="16" spans="1:9" x14ac:dyDescent="0.25">
      <c r="A16" s="129"/>
      <c r="B16" s="4"/>
      <c r="C16" s="41">
        <v>44761</v>
      </c>
      <c r="D16" s="40"/>
      <c r="E16" s="38"/>
      <c r="F16" s="38">
        <v>9</v>
      </c>
    </row>
    <row r="17" spans="1:6" x14ac:dyDescent="0.25">
      <c r="A17" s="129"/>
      <c r="B17" s="4"/>
      <c r="C17" s="41">
        <v>44768</v>
      </c>
      <c r="D17" s="40"/>
      <c r="E17" s="38">
        <v>5</v>
      </c>
      <c r="F17" s="38"/>
    </row>
    <row r="18" spans="1:6" x14ac:dyDescent="0.25">
      <c r="A18" s="129"/>
      <c r="B18" s="4"/>
      <c r="C18" s="41">
        <v>44771</v>
      </c>
      <c r="D18" s="40"/>
      <c r="E18" s="38"/>
      <c r="F18" s="38">
        <v>3</v>
      </c>
    </row>
    <row r="19" spans="1:6" x14ac:dyDescent="0.25">
      <c r="A19" s="129"/>
      <c r="B19" s="4"/>
      <c r="C19" s="41">
        <v>44778</v>
      </c>
      <c r="D19" s="40"/>
      <c r="E19" s="38">
        <v>5</v>
      </c>
      <c r="F19" s="38"/>
    </row>
    <row r="20" spans="1:6" x14ac:dyDescent="0.25">
      <c r="A20" s="129"/>
      <c r="B20" s="4"/>
      <c r="C20" s="41">
        <v>44785</v>
      </c>
      <c r="D20" s="40"/>
      <c r="E20" s="38"/>
      <c r="F20" s="38">
        <v>5</v>
      </c>
    </row>
    <row r="21" spans="1:6" x14ac:dyDescent="0.25">
      <c r="A21" s="129"/>
      <c r="B21" s="4"/>
      <c r="C21" s="41">
        <v>44789</v>
      </c>
      <c r="D21" s="40"/>
      <c r="E21" s="38">
        <v>1</v>
      </c>
      <c r="F21" s="38"/>
    </row>
    <row r="22" spans="1:6" x14ac:dyDescent="0.25">
      <c r="A22" s="129"/>
      <c r="B22" s="4"/>
      <c r="C22" s="41">
        <v>44789</v>
      </c>
      <c r="D22" s="40"/>
      <c r="E22" s="38"/>
      <c r="F22" s="38">
        <v>0</v>
      </c>
    </row>
    <row r="23" spans="1:6" x14ac:dyDescent="0.25">
      <c r="A23" s="4"/>
      <c r="B23" s="13"/>
      <c r="C23" s="41">
        <v>44795</v>
      </c>
      <c r="D23" s="39" t="s">
        <v>88</v>
      </c>
      <c r="E23" s="38"/>
      <c r="F23" s="38">
        <v>4</v>
      </c>
    </row>
    <row r="24" spans="1:6" x14ac:dyDescent="0.25">
      <c r="A24" s="4"/>
      <c r="B24" s="13"/>
      <c r="C24" s="41">
        <v>44797</v>
      </c>
      <c r="D24" s="40" t="s">
        <v>20</v>
      </c>
      <c r="E24" s="38">
        <v>2</v>
      </c>
      <c r="F24" s="38"/>
    </row>
    <row r="25" spans="1:6" x14ac:dyDescent="0.25">
      <c r="A25" s="4"/>
      <c r="B25" s="13"/>
      <c r="C25" s="41"/>
      <c r="D25" s="40"/>
      <c r="E25" s="38"/>
      <c r="F25" s="38"/>
    </row>
    <row r="26" spans="1:6" x14ac:dyDescent="0.25">
      <c r="A26" s="4"/>
      <c r="B26" s="4"/>
      <c r="D26" s="6"/>
    </row>
    <row r="27" spans="1:6" x14ac:dyDescent="0.25">
      <c r="A27" s="4"/>
      <c r="B27" s="4"/>
      <c r="C27" s="9" t="s">
        <v>8</v>
      </c>
      <c r="D27" s="9"/>
      <c r="E27" s="9">
        <f>SUM(E8:E26)</f>
        <v>43</v>
      </c>
      <c r="F27" s="9">
        <f>SUM(F8:F26)</f>
        <v>39</v>
      </c>
    </row>
    <row r="28" spans="1:6" x14ac:dyDescent="0.25">
      <c r="C28" s="7"/>
      <c r="D28" s="7"/>
      <c r="E28" s="7"/>
      <c r="F28" s="7"/>
    </row>
    <row r="29" spans="1:6" x14ac:dyDescent="0.25">
      <c r="A29" s="5"/>
      <c r="B29" s="5"/>
      <c r="C29" s="5"/>
      <c r="D29" s="5"/>
      <c r="E29" s="5"/>
      <c r="F29" s="5"/>
    </row>
    <row r="30" spans="1:6" ht="39" customHeight="1" x14ac:dyDescent="0.25">
      <c r="A30" s="4"/>
      <c r="B30" s="4"/>
      <c r="C30" s="4"/>
      <c r="D30" s="4"/>
      <c r="E30" s="4"/>
      <c r="F30" s="4"/>
    </row>
    <row r="32" spans="1:6" ht="26.25" x14ac:dyDescent="0.4">
      <c r="A32" s="127" t="s">
        <v>23</v>
      </c>
      <c r="C32" s="2" t="str">
        <f>$C$2</f>
        <v>EQUES Aktywnego Inwestowania FIZ</v>
      </c>
    </row>
    <row r="33" spans="2:6" x14ac:dyDescent="0.25">
      <c r="B33" s="124" t="s">
        <v>109</v>
      </c>
      <c r="C33" s="13" t="s">
        <v>22</v>
      </c>
    </row>
    <row r="34" spans="2:6" ht="15.75" thickBot="1" x14ac:dyDescent="0.3"/>
    <row r="35" spans="2:6" ht="30" x14ac:dyDescent="0.25">
      <c r="C35" s="319" t="s">
        <v>2</v>
      </c>
      <c r="D35" s="29"/>
      <c r="E35" s="29" t="s">
        <v>3</v>
      </c>
      <c r="F35" s="29" t="s">
        <v>4</v>
      </c>
    </row>
    <row r="36" spans="2:6" ht="15.75" thickBot="1" x14ac:dyDescent="0.3">
      <c r="C36" s="320"/>
      <c r="D36" s="30"/>
      <c r="E36" s="321" t="s">
        <v>9</v>
      </c>
      <c r="F36" s="321"/>
    </row>
    <row r="37" spans="2:6" x14ac:dyDescent="0.25">
      <c r="C37" s="31">
        <v>44846</v>
      </c>
      <c r="D37" s="32" t="s">
        <v>6</v>
      </c>
      <c r="E37" s="33"/>
      <c r="F37" s="34"/>
    </row>
    <row r="38" spans="2:6" x14ac:dyDescent="0.25">
      <c r="C38" s="35">
        <v>44851</v>
      </c>
      <c r="D38" s="36"/>
      <c r="E38" s="37">
        <v>3</v>
      </c>
      <c r="F38" s="38"/>
    </row>
    <row r="39" spans="2:6" x14ac:dyDescent="0.25">
      <c r="C39" s="35">
        <v>44853</v>
      </c>
      <c r="D39" s="36"/>
      <c r="E39" s="37"/>
      <c r="F39" s="38">
        <v>2</v>
      </c>
    </row>
    <row r="40" spans="2:6" x14ac:dyDescent="0.25">
      <c r="C40" s="35">
        <v>44858</v>
      </c>
      <c r="D40" s="36"/>
      <c r="E40" s="37">
        <v>3</v>
      </c>
      <c r="F40" s="38"/>
    </row>
    <row r="41" spans="2:6" x14ac:dyDescent="0.25">
      <c r="C41" s="35">
        <v>44858</v>
      </c>
      <c r="D41" s="36"/>
      <c r="E41" s="37"/>
      <c r="F41" s="38">
        <v>0</v>
      </c>
    </row>
    <row r="42" spans="2:6" x14ac:dyDescent="0.25">
      <c r="C42" s="35">
        <v>44860</v>
      </c>
      <c r="D42" s="36"/>
      <c r="E42" s="37">
        <v>2</v>
      </c>
      <c r="F42" s="38"/>
    </row>
    <row r="43" spans="2:6" x14ac:dyDescent="0.25">
      <c r="C43" s="35">
        <v>44860</v>
      </c>
      <c r="D43" s="36"/>
      <c r="E43" s="37"/>
      <c r="F43" s="38">
        <v>0</v>
      </c>
    </row>
    <row r="44" spans="2:6" x14ac:dyDescent="0.25">
      <c r="C44" s="41">
        <v>44865</v>
      </c>
      <c r="D44" s="40" t="s">
        <v>20</v>
      </c>
      <c r="E44" s="38">
        <v>3</v>
      </c>
      <c r="F44" s="37"/>
    </row>
    <row r="45" spans="2:6" x14ac:dyDescent="0.25">
      <c r="C45" s="24"/>
      <c r="D45" s="25"/>
      <c r="E45" s="26"/>
      <c r="F45" s="26"/>
    </row>
    <row r="46" spans="2:6" x14ac:dyDescent="0.25">
      <c r="C46" s="9" t="s">
        <v>8</v>
      </c>
      <c r="D46" s="9"/>
      <c r="E46" s="62">
        <f>SUM(E37:E45)</f>
        <v>11</v>
      </c>
      <c r="F46" s="62">
        <f>SUM(F37:F45)</f>
        <v>2</v>
      </c>
    </row>
    <row r="51" spans="1:6" ht="26.25" x14ac:dyDescent="0.4">
      <c r="A51" s="127" t="s">
        <v>23</v>
      </c>
      <c r="C51" s="2" t="str">
        <f>$C$2</f>
        <v>EQUES Aktywnego Inwestowania FIZ</v>
      </c>
    </row>
    <row r="52" spans="1:6" x14ac:dyDescent="0.25">
      <c r="B52" s="124" t="s">
        <v>109</v>
      </c>
      <c r="C52" s="13" t="s">
        <v>27</v>
      </c>
    </row>
    <row r="53" spans="1:6" ht="15.75" thickBot="1" x14ac:dyDescent="0.3"/>
    <row r="54" spans="1:6" ht="30" x14ac:dyDescent="0.25">
      <c r="C54" s="319" t="s">
        <v>2</v>
      </c>
      <c r="D54" s="29"/>
      <c r="E54" s="29" t="s">
        <v>3</v>
      </c>
      <c r="F54" s="29" t="s">
        <v>4</v>
      </c>
    </row>
    <row r="55" spans="1:6" ht="15.75" thickBot="1" x14ac:dyDescent="0.3">
      <c r="C55" s="320"/>
      <c r="D55" s="30"/>
      <c r="E55" s="321" t="s">
        <v>9</v>
      </c>
      <c r="F55" s="321"/>
    </row>
    <row r="56" spans="1:6" x14ac:dyDescent="0.25">
      <c r="C56" s="31">
        <v>45034</v>
      </c>
      <c r="D56" s="32" t="s">
        <v>6</v>
      </c>
      <c r="E56" s="33"/>
      <c r="F56" s="34"/>
    </row>
    <row r="57" spans="1:6" x14ac:dyDescent="0.25">
      <c r="C57" s="35">
        <v>45041</v>
      </c>
      <c r="D57" s="36"/>
      <c r="E57" s="37">
        <v>5</v>
      </c>
      <c r="F57" s="38"/>
    </row>
    <row r="58" spans="1:6" x14ac:dyDescent="0.25">
      <c r="C58" s="35">
        <v>45044</v>
      </c>
      <c r="D58" s="36"/>
      <c r="E58" s="37"/>
      <c r="F58" s="38">
        <v>3</v>
      </c>
    </row>
    <row r="59" spans="1:6" x14ac:dyDescent="0.25">
      <c r="C59" s="35">
        <v>45054</v>
      </c>
      <c r="D59" s="36"/>
      <c r="E59" s="37">
        <v>4</v>
      </c>
      <c r="F59" s="38"/>
    </row>
    <row r="60" spans="1:6" x14ac:dyDescent="0.25">
      <c r="C60" s="35">
        <v>45058</v>
      </c>
      <c r="D60" s="36"/>
      <c r="E60" s="37"/>
      <c r="F60" s="38">
        <v>4</v>
      </c>
    </row>
    <row r="61" spans="1:6" x14ac:dyDescent="0.25">
      <c r="C61" s="35">
        <v>45062</v>
      </c>
      <c r="D61" s="36"/>
      <c r="E61" s="37">
        <v>2</v>
      </c>
      <c r="F61" s="38"/>
    </row>
    <row r="62" spans="1:6" x14ac:dyDescent="0.25">
      <c r="C62" s="35">
        <v>45062</v>
      </c>
      <c r="D62" s="36"/>
      <c r="E62" s="37"/>
      <c r="F62" s="38">
        <v>0</v>
      </c>
    </row>
    <row r="63" spans="1:6" x14ac:dyDescent="0.25">
      <c r="C63" s="35">
        <v>45065</v>
      </c>
      <c r="D63" s="36" t="s">
        <v>20</v>
      </c>
      <c r="E63" s="37">
        <v>3</v>
      </c>
      <c r="F63" s="38"/>
    </row>
    <row r="64" spans="1:6" x14ac:dyDescent="0.25">
      <c r="C64" s="24"/>
      <c r="D64" s="25"/>
      <c r="E64" s="26"/>
      <c r="F64" s="26"/>
    </row>
    <row r="65" spans="2:6" x14ac:dyDescent="0.25">
      <c r="C65" s="9" t="s">
        <v>8</v>
      </c>
      <c r="D65" s="9"/>
      <c r="E65" s="62">
        <f>SUM(E56:E64)</f>
        <v>14</v>
      </c>
      <c r="F65" s="62">
        <f>SUM(F56:F64)</f>
        <v>7</v>
      </c>
    </row>
    <row r="67" spans="2:6" ht="21" x14ac:dyDescent="0.35">
      <c r="C67" s="2" t="str">
        <f>$C$2</f>
        <v>EQUES Aktywnego Inwestowania FIZ</v>
      </c>
    </row>
    <row r="68" spans="2:6" x14ac:dyDescent="0.25">
      <c r="B68" s="124" t="s">
        <v>109</v>
      </c>
      <c r="C68" s="13" t="s">
        <v>28</v>
      </c>
    </row>
    <row r="69" spans="2:6" ht="15.75" thickBot="1" x14ac:dyDescent="0.3"/>
    <row r="70" spans="2:6" ht="30" x14ac:dyDescent="0.25">
      <c r="C70" s="319" t="s">
        <v>2</v>
      </c>
      <c r="D70" s="29"/>
      <c r="E70" s="29" t="s">
        <v>3</v>
      </c>
      <c r="F70" s="29" t="s">
        <v>4</v>
      </c>
    </row>
    <row r="71" spans="2:6" ht="15.75" thickBot="1" x14ac:dyDescent="0.3">
      <c r="C71" s="320"/>
      <c r="D71" s="30"/>
      <c r="E71" s="321" t="s">
        <v>9</v>
      </c>
      <c r="F71" s="321"/>
    </row>
    <row r="72" spans="2:6" x14ac:dyDescent="0.25">
      <c r="C72" s="31">
        <v>45106</v>
      </c>
      <c r="D72" s="32" t="s">
        <v>6</v>
      </c>
      <c r="E72" s="33"/>
      <c r="F72" s="34"/>
    </row>
    <row r="73" spans="2:6" x14ac:dyDescent="0.25">
      <c r="C73" s="119">
        <v>45112</v>
      </c>
      <c r="D73" s="68" t="s">
        <v>20</v>
      </c>
      <c r="E73" s="69">
        <v>4</v>
      </c>
      <c r="F73" s="120"/>
    </row>
    <row r="74" spans="2:6" x14ac:dyDescent="0.25">
      <c r="C74" s="24"/>
      <c r="D74" s="25"/>
      <c r="E74" s="26"/>
      <c r="F74" s="26"/>
    </row>
    <row r="75" spans="2:6" x14ac:dyDescent="0.25">
      <c r="C75" s="9" t="s">
        <v>8</v>
      </c>
      <c r="D75" s="9"/>
      <c r="E75" s="62">
        <f>SUM(E72:E74)</f>
        <v>4</v>
      </c>
      <c r="F75" s="62">
        <f>SUM(F72:F74)</f>
        <v>0</v>
      </c>
    </row>
  </sheetData>
  <mergeCells count="8">
    <mergeCell ref="C70:C71"/>
    <mergeCell ref="E71:F71"/>
    <mergeCell ref="C6:C7"/>
    <mergeCell ref="E7:F7"/>
    <mergeCell ref="C35:C36"/>
    <mergeCell ref="E36:F36"/>
    <mergeCell ref="C54:C55"/>
    <mergeCell ref="E55:F55"/>
  </mergeCells>
  <conditionalFormatting sqref="C66 C47:C49 C26:C31 C1:C23 C76:C1048576">
    <cfRule type="top10" dxfId="304" priority="11" rank="1"/>
  </conditionalFormatting>
  <conditionalFormatting sqref="C24:C25">
    <cfRule type="top10" dxfId="303" priority="9" rank="1"/>
  </conditionalFormatting>
  <conditionalFormatting sqref="C32:C46">
    <cfRule type="top10" dxfId="302" priority="6" rank="1"/>
  </conditionalFormatting>
  <conditionalFormatting sqref="D1">
    <cfRule type="top10" dxfId="301" priority="4" rank="1"/>
  </conditionalFormatting>
  <conditionalFormatting sqref="C50">
    <cfRule type="top10" dxfId="300" priority="3" rank="1"/>
  </conditionalFormatting>
  <conditionalFormatting sqref="C51:C65">
    <cfRule type="top10" dxfId="299" priority="164" rank="1"/>
  </conditionalFormatting>
  <conditionalFormatting sqref="C67:C75">
    <cfRule type="top10" dxfId="298" priority="1" rank="1"/>
  </conditionalFormatting>
  <hyperlinks>
    <hyperlink ref="A1" location="'Spis treści'!A1" display="Spis treści" xr:uid="{00000000-0004-0000-54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5400-000000000000}">
          <x14:formula1>
            <xm:f>'C:\Users\fidop\Documents\[NIEPUBLIKOWANE Statystyka Wewnętrzna.xlsm]Zdarzenia'!#REF!</xm:f>
          </x14:formula1>
          <xm:sqref>E28:F28 D2:D31 D47:D50 D66 D76:D1048576</xm:sqref>
        </x14:dataValidation>
        <x14:dataValidation type="list" allowBlank="1" showInputMessage="1" showErrorMessage="1" xr:uid="{00000000-0002-0000-54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5400-000002000000}">
          <x14:formula1>
            <xm:f>Zdarzenia!$A$13:$A$17</xm:f>
          </x14:formula1>
          <xm:sqref>B33 B52 B68</xm:sqref>
        </x14:dataValidation>
        <x14:dataValidation type="list" allowBlank="1" showInputMessage="1" showErrorMessage="1" xr:uid="{00000000-0002-0000-5400-000003000000}">
          <x14:formula1>
            <xm:f>Zdarzenia!$A$2:$A$7</xm:f>
          </x14:formula1>
          <xm:sqref>D32:D46 D51:D65 D67:D75</xm:sqref>
        </x14:dataValidation>
      </x14:dataValidations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 codeName="Arkusz105"/>
  <dimension ref="A1:I78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268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44713</v>
      </c>
      <c r="D8" s="32" t="s">
        <v>6</v>
      </c>
      <c r="E8" s="33"/>
      <c r="F8" s="34"/>
    </row>
    <row r="9" spans="1:9" x14ac:dyDescent="0.25">
      <c r="A9" s="4"/>
      <c r="B9" s="4"/>
      <c r="C9" s="46">
        <v>44727</v>
      </c>
      <c r="D9" s="36"/>
      <c r="E9" s="37">
        <v>10</v>
      </c>
      <c r="F9" s="38"/>
    </row>
    <row r="10" spans="1:9" x14ac:dyDescent="0.25">
      <c r="A10" s="4"/>
      <c r="B10" s="4"/>
      <c r="C10" s="35">
        <v>44734</v>
      </c>
      <c r="D10" s="39"/>
      <c r="E10" s="38"/>
      <c r="F10" s="37">
        <v>4</v>
      </c>
    </row>
    <row r="11" spans="1:9" x14ac:dyDescent="0.25">
      <c r="A11" s="4"/>
      <c r="B11" s="4"/>
      <c r="C11" s="35">
        <v>44748</v>
      </c>
      <c r="D11" s="40"/>
      <c r="E11" s="37">
        <v>10</v>
      </c>
      <c r="F11" s="38"/>
    </row>
    <row r="12" spans="1:9" x14ac:dyDescent="0.25">
      <c r="A12" s="129"/>
      <c r="B12" s="4"/>
      <c r="C12" s="35">
        <v>44762</v>
      </c>
      <c r="D12" s="40"/>
      <c r="E12" s="38"/>
      <c r="F12" s="37">
        <v>10</v>
      </c>
    </row>
    <row r="13" spans="1:9" x14ac:dyDescent="0.25">
      <c r="A13" s="4"/>
      <c r="B13" s="4"/>
      <c r="C13" s="35">
        <v>44769</v>
      </c>
      <c r="D13" s="40" t="s">
        <v>88</v>
      </c>
      <c r="E13" s="37"/>
      <c r="F13" s="38">
        <v>5</v>
      </c>
    </row>
    <row r="14" spans="1:9" x14ac:dyDescent="0.25">
      <c r="A14" s="129"/>
      <c r="B14" s="4"/>
      <c r="C14" s="41">
        <v>44775</v>
      </c>
      <c r="D14" s="40"/>
      <c r="E14" s="38">
        <v>4</v>
      </c>
      <c r="F14" s="38"/>
      <c r="I14" s="130"/>
    </row>
    <row r="15" spans="1:9" x14ac:dyDescent="0.25">
      <c r="A15" s="129"/>
      <c r="B15" s="4"/>
      <c r="C15" s="41">
        <v>44783</v>
      </c>
      <c r="D15" s="40"/>
      <c r="E15" s="38"/>
      <c r="F15" s="38">
        <v>6</v>
      </c>
    </row>
    <row r="16" spans="1:9" x14ac:dyDescent="0.25">
      <c r="A16" s="129"/>
      <c r="B16" s="4"/>
      <c r="C16" s="41">
        <v>44789</v>
      </c>
      <c r="D16" s="40"/>
      <c r="E16" s="38">
        <v>3</v>
      </c>
      <c r="F16" s="38"/>
    </row>
    <row r="17" spans="1:6" x14ac:dyDescent="0.25">
      <c r="A17" s="129"/>
      <c r="B17" s="4"/>
      <c r="C17" s="41">
        <v>44789</v>
      </c>
      <c r="D17" s="40"/>
      <c r="E17" s="38"/>
      <c r="F17" s="38">
        <v>0</v>
      </c>
    </row>
    <row r="18" spans="1:6" x14ac:dyDescent="0.25">
      <c r="A18" s="129"/>
      <c r="B18" s="4"/>
      <c r="C18" s="41">
        <v>44790</v>
      </c>
      <c r="D18" s="40" t="s">
        <v>88</v>
      </c>
      <c r="E18" s="38"/>
      <c r="F18" s="38">
        <v>1</v>
      </c>
    </row>
    <row r="19" spans="1:6" x14ac:dyDescent="0.25">
      <c r="A19" s="4"/>
      <c r="B19" s="13"/>
      <c r="C19" s="41">
        <v>44792</v>
      </c>
      <c r="D19" s="40" t="s">
        <v>20</v>
      </c>
      <c r="E19" s="38">
        <v>2</v>
      </c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29</v>
      </c>
      <c r="F21" s="9">
        <f>SUM(F8:F20)</f>
        <v>26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EQUES Akcji Sektora Prywatnego FIZ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0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44846</v>
      </c>
      <c r="D30" s="32" t="s">
        <v>6</v>
      </c>
      <c r="E30" s="33"/>
      <c r="F30" s="34"/>
    </row>
    <row r="31" spans="1:6" x14ac:dyDescent="0.25">
      <c r="C31" s="119">
        <v>44851</v>
      </c>
      <c r="D31" s="68"/>
      <c r="E31" s="69">
        <v>3</v>
      </c>
      <c r="F31" s="120"/>
    </row>
    <row r="32" spans="1:6" x14ac:dyDescent="0.25">
      <c r="C32" s="119">
        <v>44852</v>
      </c>
      <c r="D32" s="68"/>
      <c r="E32" s="69"/>
      <c r="F32" s="153">
        <v>1</v>
      </c>
    </row>
    <row r="33" spans="2:6" x14ac:dyDescent="0.25">
      <c r="C33" s="35">
        <v>44858</v>
      </c>
      <c r="D33" s="36"/>
      <c r="E33" s="37">
        <v>4</v>
      </c>
      <c r="F33" s="38"/>
    </row>
    <row r="34" spans="2:6" x14ac:dyDescent="0.25">
      <c r="C34" s="35">
        <v>44858</v>
      </c>
      <c r="D34" s="36"/>
      <c r="E34" s="37"/>
      <c r="F34" s="38">
        <v>0</v>
      </c>
    </row>
    <row r="35" spans="2:6" x14ac:dyDescent="0.25">
      <c r="C35" s="41">
        <v>44860</v>
      </c>
      <c r="D35" s="40" t="s">
        <v>20</v>
      </c>
      <c r="E35" s="38">
        <v>2</v>
      </c>
      <c r="F35" s="37"/>
    </row>
    <row r="36" spans="2:6" x14ac:dyDescent="0.25">
      <c r="C36" s="24"/>
      <c r="D36" s="25"/>
      <c r="E36" s="26"/>
      <c r="F36" s="26"/>
    </row>
    <row r="37" spans="2:6" x14ac:dyDescent="0.25">
      <c r="C37" s="9" t="s">
        <v>8</v>
      </c>
      <c r="D37" s="9"/>
      <c r="E37" s="62">
        <f>SUM(E30:E36)</f>
        <v>9</v>
      </c>
      <c r="F37" s="62">
        <f>SUM(F30:F36)</f>
        <v>1</v>
      </c>
    </row>
    <row r="40" spans="2:6" ht="21" x14ac:dyDescent="0.35">
      <c r="C40" s="2" t="str">
        <f>$C$2</f>
        <v>EQUES Akcji Sektora Prywatnego FIZ</v>
      </c>
    </row>
    <row r="41" spans="2:6" x14ac:dyDescent="0.25">
      <c r="B41" s="124" t="s">
        <v>109</v>
      </c>
      <c r="C41" s="13" t="s">
        <v>27</v>
      </c>
    </row>
    <row r="42" spans="2:6" ht="15.75" thickBot="1" x14ac:dyDescent="0.3"/>
    <row r="43" spans="2:6" ht="30" x14ac:dyDescent="0.25">
      <c r="C43" s="319" t="s">
        <v>2</v>
      </c>
      <c r="D43" s="29"/>
      <c r="E43" s="29" t="s">
        <v>3</v>
      </c>
      <c r="F43" s="29" t="s">
        <v>4</v>
      </c>
    </row>
    <row r="44" spans="2:6" ht="15.75" thickBot="1" x14ac:dyDescent="0.3">
      <c r="C44" s="320"/>
      <c r="D44" s="30"/>
      <c r="E44" s="321" t="s">
        <v>9</v>
      </c>
      <c r="F44" s="321"/>
    </row>
    <row r="45" spans="2:6" x14ac:dyDescent="0.25">
      <c r="C45" s="31">
        <v>44957</v>
      </c>
      <c r="D45" s="32" t="s">
        <v>6</v>
      </c>
      <c r="E45" s="33"/>
      <c r="F45" s="34"/>
    </row>
    <row r="46" spans="2:6" x14ac:dyDescent="0.25">
      <c r="C46" s="119">
        <v>44959</v>
      </c>
      <c r="D46" s="68"/>
      <c r="E46" s="69">
        <v>2</v>
      </c>
      <c r="F46" s="120"/>
    </row>
    <row r="47" spans="2:6" x14ac:dyDescent="0.25">
      <c r="C47" s="119">
        <v>44965</v>
      </c>
      <c r="D47" s="68"/>
      <c r="E47" s="69"/>
      <c r="F47" s="153">
        <v>4</v>
      </c>
    </row>
    <row r="48" spans="2:6" x14ac:dyDescent="0.25">
      <c r="C48" s="35">
        <v>44967</v>
      </c>
      <c r="D48" s="36" t="s">
        <v>20</v>
      </c>
      <c r="E48" s="37">
        <v>2</v>
      </c>
      <c r="F48" s="38"/>
    </row>
    <row r="49" spans="2:6" x14ac:dyDescent="0.25">
      <c r="C49" s="24"/>
      <c r="D49" s="25"/>
      <c r="E49" s="26"/>
      <c r="F49" s="26"/>
    </row>
    <row r="50" spans="2:6" x14ac:dyDescent="0.25">
      <c r="C50" s="9" t="s">
        <v>8</v>
      </c>
      <c r="D50" s="9"/>
      <c r="E50" s="62">
        <f>SUM(E45:E49)</f>
        <v>4</v>
      </c>
      <c r="F50" s="62">
        <f>SUM(F45:F49)</f>
        <v>4</v>
      </c>
    </row>
    <row r="53" spans="2:6" ht="21" x14ac:dyDescent="0.35">
      <c r="C53" s="2" t="str">
        <f>$C$2</f>
        <v>EQUES Akcji Sektora Prywatnego FIZ</v>
      </c>
    </row>
    <row r="54" spans="2:6" x14ac:dyDescent="0.25">
      <c r="B54" s="124" t="s">
        <v>109</v>
      </c>
      <c r="C54" s="13" t="s">
        <v>28</v>
      </c>
    </row>
    <row r="55" spans="2:6" ht="15.75" thickBot="1" x14ac:dyDescent="0.3"/>
    <row r="56" spans="2:6" ht="30" x14ac:dyDescent="0.25">
      <c r="C56" s="319" t="s">
        <v>2</v>
      </c>
      <c r="D56" s="29"/>
      <c r="E56" s="29" t="s">
        <v>3</v>
      </c>
      <c r="F56" s="29" t="s">
        <v>4</v>
      </c>
    </row>
    <row r="57" spans="2:6" ht="15.75" thickBot="1" x14ac:dyDescent="0.3">
      <c r="C57" s="320"/>
      <c r="D57" s="30"/>
      <c r="E57" s="321" t="s">
        <v>9</v>
      </c>
      <c r="F57" s="321"/>
    </row>
    <row r="58" spans="2:6" x14ac:dyDescent="0.25">
      <c r="C58" s="31">
        <v>45034</v>
      </c>
      <c r="D58" s="32" t="s">
        <v>6</v>
      </c>
      <c r="E58" s="33"/>
      <c r="F58" s="34"/>
    </row>
    <row r="59" spans="2:6" x14ac:dyDescent="0.25">
      <c r="C59" s="119">
        <v>45041</v>
      </c>
      <c r="D59" s="68"/>
      <c r="E59" s="69">
        <v>5</v>
      </c>
      <c r="F59" s="120"/>
    </row>
    <row r="60" spans="2:6" x14ac:dyDescent="0.25">
      <c r="C60" s="119">
        <v>45044</v>
      </c>
      <c r="D60" s="68"/>
      <c r="E60" s="69"/>
      <c r="F60" s="153">
        <v>3</v>
      </c>
    </row>
    <row r="61" spans="2:6" x14ac:dyDescent="0.25">
      <c r="C61" s="35">
        <v>45054</v>
      </c>
      <c r="D61" s="36"/>
      <c r="E61" s="37">
        <v>4</v>
      </c>
      <c r="F61" s="38"/>
    </row>
    <row r="62" spans="2:6" x14ac:dyDescent="0.25">
      <c r="C62" s="35">
        <v>45058</v>
      </c>
      <c r="D62" s="36"/>
      <c r="E62" s="37"/>
      <c r="F62" s="38">
        <v>4</v>
      </c>
    </row>
    <row r="63" spans="2:6" x14ac:dyDescent="0.25">
      <c r="C63" s="35">
        <v>45062</v>
      </c>
      <c r="D63" s="36"/>
      <c r="E63" s="37">
        <v>2</v>
      </c>
      <c r="F63" s="38"/>
    </row>
    <row r="64" spans="2:6" x14ac:dyDescent="0.25">
      <c r="C64" s="35">
        <v>45065</v>
      </c>
      <c r="D64" s="36" t="s">
        <v>20</v>
      </c>
      <c r="E64" s="37"/>
      <c r="F64" s="38">
        <v>3</v>
      </c>
    </row>
    <row r="65" spans="2:6" x14ac:dyDescent="0.25">
      <c r="C65" s="41"/>
      <c r="D65" s="40"/>
      <c r="E65" s="38"/>
      <c r="F65" s="37"/>
    </row>
    <row r="66" spans="2:6" x14ac:dyDescent="0.25">
      <c r="C66" s="24"/>
      <c r="D66" s="25"/>
      <c r="E66" s="26"/>
      <c r="F66" s="26"/>
    </row>
    <row r="67" spans="2:6" x14ac:dyDescent="0.25">
      <c r="C67" s="9" t="s">
        <v>8</v>
      </c>
      <c r="D67" s="9"/>
      <c r="E67" s="62">
        <f>SUM(E58:E66)</f>
        <v>11</v>
      </c>
      <c r="F67" s="62">
        <f>SUM(F58:F66)</f>
        <v>10</v>
      </c>
    </row>
    <row r="70" spans="2:6" ht="21" x14ac:dyDescent="0.35">
      <c r="C70" s="2" t="str">
        <f>$C$2</f>
        <v>EQUES Akcji Sektora Prywatnego FIZ</v>
      </c>
    </row>
    <row r="71" spans="2:6" x14ac:dyDescent="0.25">
      <c r="B71" s="124" t="s">
        <v>109</v>
      </c>
      <c r="C71" s="13" t="s">
        <v>29</v>
      </c>
    </row>
    <row r="72" spans="2:6" ht="15.75" thickBot="1" x14ac:dyDescent="0.3"/>
    <row r="73" spans="2:6" ht="30" x14ac:dyDescent="0.25">
      <c r="C73" s="319" t="s">
        <v>2</v>
      </c>
      <c r="D73" s="29"/>
      <c r="E73" s="29" t="s">
        <v>3</v>
      </c>
      <c r="F73" s="29" t="s">
        <v>4</v>
      </c>
    </row>
    <row r="74" spans="2:6" ht="15.75" thickBot="1" x14ac:dyDescent="0.3">
      <c r="C74" s="320"/>
      <c r="D74" s="30"/>
      <c r="E74" s="321" t="s">
        <v>9</v>
      </c>
      <c r="F74" s="321"/>
    </row>
    <row r="75" spans="2:6" x14ac:dyDescent="0.25">
      <c r="C75" s="31">
        <v>45106</v>
      </c>
      <c r="D75" s="32" t="s">
        <v>6</v>
      </c>
      <c r="E75" s="33"/>
      <c r="F75" s="34"/>
    </row>
    <row r="76" spans="2:6" x14ac:dyDescent="0.25">
      <c r="C76" s="119">
        <v>45112</v>
      </c>
      <c r="D76" s="68" t="s">
        <v>20</v>
      </c>
      <c r="E76" s="69">
        <v>4</v>
      </c>
      <c r="F76" s="120"/>
    </row>
    <row r="77" spans="2:6" x14ac:dyDescent="0.25">
      <c r="C77" s="24"/>
      <c r="D77" s="25"/>
      <c r="E77" s="26"/>
      <c r="F77" s="26"/>
    </row>
    <row r="78" spans="2:6" x14ac:dyDescent="0.25">
      <c r="C78" s="9" t="s">
        <v>8</v>
      </c>
      <c r="D78" s="9"/>
      <c r="E78" s="62">
        <f>SUM(E75:E77)</f>
        <v>4</v>
      </c>
      <c r="F78" s="62">
        <f>SUM(F75:F77)</f>
        <v>0</v>
      </c>
    </row>
  </sheetData>
  <mergeCells count="10">
    <mergeCell ref="C73:C74"/>
    <mergeCell ref="E74:F74"/>
    <mergeCell ref="C56:C57"/>
    <mergeCell ref="E57:F57"/>
    <mergeCell ref="C6:C7"/>
    <mergeCell ref="E7:F7"/>
    <mergeCell ref="C28:C29"/>
    <mergeCell ref="E29:F29"/>
    <mergeCell ref="C43:C44"/>
    <mergeCell ref="E44:F44"/>
  </mergeCells>
  <conditionalFormatting sqref="C79:C1048576 C68:C69 C51:C52 C38:C39 C1:C23">
    <cfRule type="top10" dxfId="297" priority="8" rank="1"/>
  </conditionalFormatting>
  <conditionalFormatting sqref="D1">
    <cfRule type="top10" dxfId="296" priority="5" rank="1"/>
  </conditionalFormatting>
  <conditionalFormatting sqref="C24:C37">
    <cfRule type="top10" dxfId="295" priority="4" rank="1"/>
  </conditionalFormatting>
  <conditionalFormatting sqref="C40:C50">
    <cfRule type="top10" dxfId="294" priority="117" rank="1"/>
  </conditionalFormatting>
  <conditionalFormatting sqref="C53:C67">
    <cfRule type="top10" dxfId="293" priority="2" rank="1"/>
  </conditionalFormatting>
  <conditionalFormatting sqref="C70:C78">
    <cfRule type="top10" dxfId="292" priority="191" rank="1"/>
  </conditionalFormatting>
  <hyperlinks>
    <hyperlink ref="A1" location="'Spis treści'!A1" display="Spis treści" xr:uid="{00000000-0004-0000-55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5500-000000000000}">
          <x14:formula1>
            <xm:f>'C:\Users\fidop\Documents\[NIEPUBLIKOWANE Statystyka Wewnętrzna.xlsm]Zdarzenia'!#REF!</xm:f>
          </x14:formula1>
          <xm:sqref>E22:F22 D2:D23 D38:D39 D51:D52 D68:D69 D79:D1048576</xm:sqref>
        </x14:dataValidation>
        <x14:dataValidation type="list" allowBlank="1" showInputMessage="1" showErrorMessage="1" xr:uid="{00000000-0002-0000-5500-000001000000}">
          <x14:formula1>
            <xm:f>'C:\Users\fidop\Documents\[NIEPUBLIKOWANE Statystyka Wewnętrzna.xlsm]Zdarzenia'!#REF!</xm:f>
          </x14:formula1>
          <xm:sqref>B3</xm:sqref>
        </x14:dataValidation>
        <x14:dataValidation type="list" allowBlank="1" showInputMessage="1" showErrorMessage="1" xr:uid="{00000000-0002-0000-5500-000002000000}">
          <x14:formula1>
            <xm:f>Zdarzenia!$A$2:$A$7</xm:f>
          </x14:formula1>
          <xm:sqref>D24:D37 D40:D50 D53:D67 D70:D78</xm:sqref>
        </x14:dataValidation>
        <x14:dataValidation type="list" allowBlank="1" showInputMessage="1" showErrorMessage="1" xr:uid="{00000000-0002-0000-5500-000003000000}">
          <x14:formula1>
            <xm:f>Zdarzenia!$A$13:$A$17</xm:f>
          </x14:formula1>
          <xm:sqref>B26 B41 B54 B71</xm:sqref>
        </x14:dataValidation>
      </x14:dataValidations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 codeName="Arkusz104"/>
  <dimension ref="A1:I23"/>
  <sheetViews>
    <sheetView topLeftCell="B1" zoomScaleNormal="100" zoomScaleSheetLayoutView="160" workbookViewId="0">
      <selection activeCell="G13" sqref="G13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</row>
    <row r="2" spans="1:9" ht="21" x14ac:dyDescent="0.35">
      <c r="C2" s="2" t="s">
        <v>266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46">
        <v>44656</v>
      </c>
      <c r="D8" s="32" t="s">
        <v>6</v>
      </c>
      <c r="E8" s="33"/>
      <c r="F8" s="34"/>
    </row>
    <row r="9" spans="1:9" x14ac:dyDescent="0.25">
      <c r="A9" s="4"/>
      <c r="B9" s="4"/>
      <c r="C9" s="152">
        <v>44686</v>
      </c>
      <c r="D9" s="36"/>
      <c r="E9" s="37">
        <v>20</v>
      </c>
      <c r="F9" s="38"/>
    </row>
    <row r="10" spans="1:9" x14ac:dyDescent="0.25">
      <c r="A10" s="4"/>
      <c r="B10" s="4"/>
      <c r="C10" s="35">
        <v>44700</v>
      </c>
      <c r="D10" s="39"/>
      <c r="E10" s="38"/>
      <c r="F10" s="37">
        <v>10</v>
      </c>
    </row>
    <row r="11" spans="1:9" x14ac:dyDescent="0.25">
      <c r="A11" s="4"/>
      <c r="B11" s="4"/>
      <c r="C11" s="35">
        <v>44714</v>
      </c>
      <c r="D11" s="40"/>
      <c r="E11" s="37">
        <v>10</v>
      </c>
      <c r="F11" s="38"/>
    </row>
    <row r="12" spans="1:9" x14ac:dyDescent="0.25">
      <c r="A12" s="129"/>
      <c r="B12" s="4"/>
      <c r="C12" s="35">
        <v>44727</v>
      </c>
      <c r="D12" s="40"/>
      <c r="E12" s="38"/>
      <c r="F12" s="37">
        <v>9</v>
      </c>
    </row>
    <row r="13" spans="1:9" x14ac:dyDescent="0.25">
      <c r="A13" s="4"/>
      <c r="B13" s="4"/>
      <c r="C13" s="35">
        <v>44740</v>
      </c>
      <c r="D13" s="40" t="s">
        <v>88</v>
      </c>
      <c r="E13" s="37"/>
      <c r="F13" s="38">
        <v>8</v>
      </c>
    </row>
    <row r="14" spans="1:9" x14ac:dyDescent="0.25">
      <c r="A14" s="129"/>
      <c r="B14" s="4"/>
      <c r="C14" s="41">
        <v>44747</v>
      </c>
      <c r="D14" s="40"/>
      <c r="E14" s="38">
        <v>5</v>
      </c>
      <c r="F14" s="38"/>
      <c r="I14" s="130"/>
    </row>
    <row r="15" spans="1:9" x14ac:dyDescent="0.25">
      <c r="A15" s="129"/>
      <c r="B15" s="4"/>
      <c r="C15" s="41">
        <v>44757</v>
      </c>
      <c r="D15" s="40"/>
      <c r="E15" s="38"/>
      <c r="F15" s="38">
        <v>8</v>
      </c>
    </row>
    <row r="16" spans="1:9" x14ac:dyDescent="0.25">
      <c r="A16" s="129"/>
      <c r="B16" s="4"/>
      <c r="C16" s="41">
        <v>44763</v>
      </c>
      <c r="D16" s="40" t="s">
        <v>20</v>
      </c>
      <c r="E16" s="38">
        <v>4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39</v>
      </c>
      <c r="F21" s="9">
        <f>SUM(F8:F20)</f>
        <v>35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</sheetData>
  <mergeCells count="2">
    <mergeCell ref="C6:C7"/>
    <mergeCell ref="E7:F7"/>
  </mergeCells>
  <conditionalFormatting sqref="C10:C1048576 C1:C8">
    <cfRule type="top10" dxfId="291" priority="4" rank="1"/>
  </conditionalFormatting>
  <conditionalFormatting sqref="D1">
    <cfRule type="top10" dxfId="290" priority="3" rank="1"/>
  </conditionalFormatting>
  <hyperlinks>
    <hyperlink ref="A1" location="'Spis treści'!A1" display="Spis treści" xr:uid="{00000000-0004-0000-56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600-000000000000}">
          <x14:formula1>
            <xm:f>'H:\BAZY KNF\statystyki postępowań\becup\[NIEPUBLIKOWANE Statystyka beckup by Thiel Stanisław  2022-07-21 1615.xlsm]Zdarzenia'!#REF!</xm:f>
          </x14:formula1>
          <xm:sqref>E22:F22 D2:D24 D25:D1048576</xm:sqref>
        </x14:dataValidation>
        <x14:dataValidation type="list" allowBlank="1" showInputMessage="1" showErrorMessage="1" xr:uid="{00000000-0002-0000-5600-000001000000}">
          <x14:formula1>
            <xm:f>'H:\BAZY KNF\statystyki postępowań\becup\[NIEPUBLIKOWANE Statystyka beckup by Thiel Stanisław  2022-07-21 1615.xlsm]Zdarzenia'!#REF!</xm:f>
          </x14:formula1>
          <xm:sqref>B3</xm:sqref>
        </x14:dataValidation>
      </x14:dataValidations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 codeName="Arkusz101"/>
  <dimension ref="A1:I24"/>
  <sheetViews>
    <sheetView topLeftCell="B1" zoomScaleNormal="100" zoomScaleSheetLayoutView="160" workbookViewId="0">
      <selection activeCell="F21" sqref="F2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</row>
    <row r="2" spans="1:9" ht="21" x14ac:dyDescent="0.35">
      <c r="C2" s="2" t="s">
        <v>262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261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44708</v>
      </c>
      <c r="D8" s="32" t="s">
        <v>6</v>
      </c>
      <c r="E8" s="33"/>
      <c r="F8" s="34"/>
    </row>
    <row r="9" spans="1:9" x14ac:dyDescent="0.25">
      <c r="A9" s="4"/>
      <c r="B9" s="4"/>
      <c r="C9" s="46">
        <v>44721</v>
      </c>
      <c r="D9" s="36"/>
      <c r="E9" s="37">
        <v>9</v>
      </c>
      <c r="F9" s="38"/>
    </row>
    <row r="10" spans="1:9" x14ac:dyDescent="0.25">
      <c r="A10" s="4"/>
      <c r="B10" s="4"/>
      <c r="C10" s="35">
        <v>44727</v>
      </c>
      <c r="D10" s="39"/>
      <c r="E10" s="38"/>
      <c r="F10" s="37">
        <v>4</v>
      </c>
    </row>
    <row r="11" spans="1:9" x14ac:dyDescent="0.25">
      <c r="A11" s="4"/>
      <c r="B11" s="4"/>
      <c r="C11" s="35">
        <v>44733</v>
      </c>
      <c r="D11" s="40"/>
      <c r="E11" s="37">
        <v>3</v>
      </c>
      <c r="F11" s="38"/>
    </row>
    <row r="12" spans="1:9" x14ac:dyDescent="0.25">
      <c r="A12" s="129"/>
      <c r="B12" s="4"/>
      <c r="C12" s="35">
        <v>44741</v>
      </c>
      <c r="D12" s="40"/>
      <c r="E12" s="38"/>
      <c r="F12" s="37">
        <v>6</v>
      </c>
    </row>
    <row r="13" spans="1:9" x14ac:dyDescent="0.25">
      <c r="A13" s="4"/>
      <c r="B13" s="4"/>
      <c r="C13" s="35">
        <v>44742</v>
      </c>
      <c r="D13" s="40"/>
      <c r="E13" s="37">
        <v>1</v>
      </c>
      <c r="F13" s="38"/>
    </row>
    <row r="14" spans="1:9" x14ac:dyDescent="0.25">
      <c r="A14" s="129"/>
      <c r="B14" s="4"/>
      <c r="C14" s="41">
        <v>44743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44746</v>
      </c>
      <c r="D15" s="40"/>
      <c r="E15" s="38">
        <v>1</v>
      </c>
      <c r="F15" s="38"/>
    </row>
    <row r="16" spans="1:9" x14ac:dyDescent="0.25">
      <c r="A16" s="129"/>
      <c r="B16" s="4"/>
      <c r="C16" s="41">
        <v>44746</v>
      </c>
      <c r="D16" s="40"/>
      <c r="E16" s="38"/>
      <c r="F16" s="38">
        <v>0</v>
      </c>
    </row>
    <row r="17" spans="1:6" x14ac:dyDescent="0.25">
      <c r="A17" s="129"/>
      <c r="B17" s="4"/>
      <c r="C17" s="41">
        <v>44747</v>
      </c>
      <c r="D17" s="39" t="s">
        <v>20</v>
      </c>
      <c r="E17" s="38">
        <v>1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15</v>
      </c>
      <c r="F21" s="9">
        <f>SUM(F8:F20)</f>
        <v>11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289" priority="3" rank="1"/>
  </conditionalFormatting>
  <conditionalFormatting sqref="D1">
    <cfRule type="top10" dxfId="288" priority="1" rank="1"/>
  </conditionalFormatting>
  <hyperlinks>
    <hyperlink ref="A1" location="'Spis treści'!A1" display="Spis treści" xr:uid="{00000000-0004-0000-57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700-000000000000}">
          <x14:formula1>
            <xm:f>'C:\Users\fidop\Documents\[NIEPUBLIKOWANE Statystyka Wewnętrzna.xlsm]Zdarzenia'!#REF!</xm:f>
          </x14:formula1>
          <xm:sqref>E22:F22 D2:D1048576</xm:sqref>
        </x14:dataValidation>
        <x14:dataValidation type="list" allowBlank="1" showInputMessage="1" showErrorMessage="1" xr:uid="{00000000-0002-0000-57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 codeName="Arkusz102"/>
  <dimension ref="A1:I24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/>
    </row>
    <row r="2" spans="1:9" ht="21" x14ac:dyDescent="0.35">
      <c r="C2" s="2" t="s">
        <v>264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263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44712</v>
      </c>
      <c r="D8" s="32" t="s">
        <v>6</v>
      </c>
      <c r="E8" s="33"/>
      <c r="F8" s="34"/>
    </row>
    <row r="9" spans="1:9" x14ac:dyDescent="0.25">
      <c r="A9" s="4"/>
      <c r="B9" s="4"/>
      <c r="C9" s="46">
        <v>44721</v>
      </c>
      <c r="D9" s="36"/>
      <c r="E9" s="37">
        <v>7</v>
      </c>
      <c r="F9" s="38"/>
    </row>
    <row r="10" spans="1:9" x14ac:dyDescent="0.25">
      <c r="A10" s="4"/>
      <c r="B10" s="4"/>
      <c r="C10" s="35">
        <v>44727</v>
      </c>
      <c r="D10" s="39"/>
      <c r="E10" s="38"/>
      <c r="F10" s="37">
        <v>4</v>
      </c>
    </row>
    <row r="11" spans="1:9" x14ac:dyDescent="0.25">
      <c r="A11" s="4"/>
      <c r="B11" s="4"/>
      <c r="C11" s="35">
        <v>44733</v>
      </c>
      <c r="D11" s="40"/>
      <c r="E11" s="37">
        <v>3</v>
      </c>
      <c r="F11" s="38"/>
    </row>
    <row r="12" spans="1:9" x14ac:dyDescent="0.25">
      <c r="A12" s="129"/>
      <c r="B12" s="4"/>
      <c r="C12" s="35">
        <v>44741</v>
      </c>
      <c r="D12" s="40"/>
      <c r="E12" s="38"/>
      <c r="F12" s="37">
        <v>6</v>
      </c>
    </row>
    <row r="13" spans="1:9" x14ac:dyDescent="0.25">
      <c r="A13" s="4"/>
      <c r="B13" s="4"/>
      <c r="C13" s="35">
        <v>44742</v>
      </c>
      <c r="D13" s="40"/>
      <c r="E13" s="37">
        <v>1</v>
      </c>
      <c r="F13" s="38"/>
    </row>
    <row r="14" spans="1:9" x14ac:dyDescent="0.25">
      <c r="A14" s="129"/>
      <c r="B14" s="4"/>
      <c r="C14" s="41">
        <v>44743</v>
      </c>
      <c r="D14" s="40"/>
      <c r="E14" s="38"/>
      <c r="F14" s="38">
        <v>1</v>
      </c>
      <c r="I14" s="130"/>
    </row>
    <row r="15" spans="1:9" x14ac:dyDescent="0.25">
      <c r="A15" s="129"/>
      <c r="B15" s="4"/>
      <c r="C15" s="41">
        <v>44746</v>
      </c>
      <c r="D15" s="40"/>
      <c r="E15" s="38">
        <v>1</v>
      </c>
      <c r="F15" s="38"/>
    </row>
    <row r="16" spans="1:9" x14ac:dyDescent="0.25">
      <c r="A16" s="129"/>
      <c r="B16" s="4"/>
      <c r="C16" s="41">
        <v>44746</v>
      </c>
      <c r="D16" s="40"/>
      <c r="E16" s="38"/>
      <c r="F16" s="38">
        <v>0</v>
      </c>
    </row>
    <row r="17" spans="1:6" x14ac:dyDescent="0.25">
      <c r="A17" s="129"/>
      <c r="B17" s="4"/>
      <c r="C17" s="41">
        <v>44747</v>
      </c>
      <c r="D17" s="40" t="s">
        <v>20</v>
      </c>
      <c r="E17" s="38">
        <v>1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13</v>
      </c>
      <c r="F21" s="9">
        <f>SUM(F8:F20)</f>
        <v>11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287" priority="3" rank="1"/>
  </conditionalFormatting>
  <conditionalFormatting sqref="D1">
    <cfRule type="top10" dxfId="286" priority="1" rank="1"/>
  </conditionalFormatting>
  <hyperlinks>
    <hyperlink ref="A1" location="'Spis treści'!A1" display="Spis treści" xr:uid="{00000000-0004-0000-5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800-000000000000}">
          <x14:formula1>
            <xm:f>'C:\Users\fidop\Documents\[NIEPUBLIKOWANE Statystyka Wewnętrzna.xlsm]Zdarzenia'!#REF!</xm:f>
          </x14:formula1>
          <xm:sqref>E22:F22 D2:D1048576</xm:sqref>
        </x14:dataValidation>
        <x14:dataValidation type="list" allowBlank="1" showInputMessage="1" showErrorMessage="1" xr:uid="{00000000-0002-0000-58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21"/>
  <dimension ref="A1:I69"/>
  <sheetViews>
    <sheetView topLeftCell="A55"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449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448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5">
        <v>45268</v>
      </c>
      <c r="D8" s="32" t="s">
        <v>6</v>
      </c>
      <c r="E8" s="38"/>
      <c r="F8" s="37"/>
    </row>
    <row r="9" spans="1:9" x14ac:dyDescent="0.25">
      <c r="A9" s="4"/>
      <c r="B9" s="4"/>
      <c r="C9" s="35">
        <v>45282</v>
      </c>
      <c r="D9" s="40"/>
      <c r="E9" s="37">
        <v>10</v>
      </c>
      <c r="F9" s="38"/>
    </row>
    <row r="10" spans="1:9" x14ac:dyDescent="0.25">
      <c r="A10" s="129"/>
      <c r="B10" s="4"/>
      <c r="C10" s="35">
        <v>45301</v>
      </c>
      <c r="D10" s="40"/>
      <c r="E10" s="38"/>
      <c r="F10" s="37">
        <v>10</v>
      </c>
    </row>
    <row r="11" spans="1:9" x14ac:dyDescent="0.25">
      <c r="A11" s="4"/>
      <c r="B11" s="4"/>
      <c r="C11" s="35">
        <v>45314</v>
      </c>
      <c r="D11" s="40"/>
      <c r="E11" s="37">
        <v>8</v>
      </c>
      <c r="F11" s="38"/>
    </row>
    <row r="12" spans="1:9" x14ac:dyDescent="0.25">
      <c r="A12" s="129"/>
      <c r="B12" s="4"/>
      <c r="C12" s="41">
        <v>45328</v>
      </c>
      <c r="D12" s="40"/>
      <c r="E12" s="38"/>
      <c r="F12" s="38">
        <v>10</v>
      </c>
      <c r="I12" s="130"/>
    </row>
    <row r="13" spans="1:9" x14ac:dyDescent="0.25">
      <c r="A13" s="129"/>
      <c r="B13" s="4"/>
      <c r="C13" s="41">
        <v>45338</v>
      </c>
      <c r="D13" s="40"/>
      <c r="E13" s="38">
        <v>8</v>
      </c>
      <c r="F13" s="38"/>
    </row>
    <row r="14" spans="1:9" x14ac:dyDescent="0.25">
      <c r="A14" s="129"/>
      <c r="B14" s="4"/>
      <c r="C14" s="41">
        <v>45351</v>
      </c>
      <c r="D14" s="40"/>
      <c r="E14" s="38"/>
      <c r="F14" s="38">
        <v>9</v>
      </c>
    </row>
    <row r="15" spans="1:9" x14ac:dyDescent="0.25">
      <c r="A15" s="129"/>
      <c r="B15" s="4"/>
      <c r="C15" s="41">
        <v>45356</v>
      </c>
      <c r="D15" s="40"/>
      <c r="E15" s="38">
        <v>3</v>
      </c>
      <c r="F15" s="38"/>
    </row>
    <row r="16" spans="1:9" x14ac:dyDescent="0.25">
      <c r="A16" s="129"/>
      <c r="B16" s="4"/>
      <c r="C16" s="41">
        <v>45372</v>
      </c>
      <c r="D16" s="40"/>
      <c r="E16" s="38"/>
      <c r="F16" s="38">
        <v>12</v>
      </c>
    </row>
    <row r="17" spans="1:8" x14ac:dyDescent="0.25">
      <c r="A17" s="129"/>
      <c r="B17" s="4"/>
      <c r="C17" s="41">
        <v>45378</v>
      </c>
      <c r="D17" s="40"/>
      <c r="E17" s="38">
        <v>4</v>
      </c>
      <c r="F17" s="38"/>
    </row>
    <row r="18" spans="1:8" x14ac:dyDescent="0.25">
      <c r="A18" s="129"/>
      <c r="B18" s="4"/>
      <c r="C18" s="41">
        <v>45392</v>
      </c>
      <c r="D18" s="40"/>
      <c r="E18" s="38"/>
      <c r="F18" s="38">
        <v>9</v>
      </c>
    </row>
    <row r="19" spans="1:8" x14ac:dyDescent="0.25">
      <c r="A19" s="129"/>
      <c r="B19" s="4"/>
      <c r="C19" s="41">
        <v>45405</v>
      </c>
      <c r="D19" s="40"/>
      <c r="E19" s="38">
        <v>9</v>
      </c>
      <c r="F19" s="38"/>
    </row>
    <row r="20" spans="1:8" x14ac:dyDescent="0.25">
      <c r="A20" s="129"/>
      <c r="B20" s="4"/>
      <c r="C20" s="41">
        <v>45455</v>
      </c>
      <c r="D20" s="40"/>
      <c r="E20" s="38"/>
      <c r="F20" s="38">
        <v>33</v>
      </c>
    </row>
    <row r="21" spans="1:8" x14ac:dyDescent="0.25">
      <c r="A21" s="129"/>
      <c r="B21" s="4"/>
      <c r="C21" s="41">
        <v>45463</v>
      </c>
      <c r="D21" s="40"/>
      <c r="E21" s="38">
        <v>6</v>
      </c>
      <c r="F21" s="38"/>
    </row>
    <row r="22" spans="1:8" x14ac:dyDescent="0.25">
      <c r="A22" s="4"/>
      <c r="B22" s="13"/>
      <c r="C22" s="41">
        <v>45478</v>
      </c>
      <c r="D22" s="40"/>
      <c r="E22" s="38"/>
      <c r="F22" s="38">
        <v>11</v>
      </c>
      <c r="H22" s="1">
        <v>0</v>
      </c>
    </row>
    <row r="23" spans="1:8" x14ac:dyDescent="0.25">
      <c r="A23" s="4"/>
      <c r="B23" s="13"/>
      <c r="C23" s="107">
        <v>45491</v>
      </c>
      <c r="D23" s="108"/>
      <c r="E23" s="109">
        <v>9</v>
      </c>
      <c r="F23" s="109"/>
    </row>
    <row r="24" spans="1:8" x14ac:dyDescent="0.25">
      <c r="A24" s="4"/>
      <c r="B24" s="4"/>
      <c r="C24" s="83">
        <v>45526</v>
      </c>
      <c r="D24" s="173"/>
      <c r="E24" s="270"/>
      <c r="F24" s="208">
        <v>24</v>
      </c>
    </row>
    <row r="25" spans="1:8" x14ac:dyDescent="0.25">
      <c r="A25" s="4"/>
      <c r="B25" s="4"/>
      <c r="C25" s="83">
        <v>45537</v>
      </c>
      <c r="D25" s="173"/>
      <c r="E25" s="208">
        <v>7</v>
      </c>
      <c r="F25" s="208"/>
    </row>
    <row r="26" spans="1:8" x14ac:dyDescent="0.25">
      <c r="A26" s="4"/>
      <c r="B26" s="4"/>
      <c r="C26" s="83">
        <v>45546</v>
      </c>
      <c r="D26" s="173"/>
      <c r="E26" s="208"/>
      <c r="F26" s="208">
        <v>7</v>
      </c>
    </row>
    <row r="27" spans="1:8" x14ac:dyDescent="0.25">
      <c r="A27" s="4"/>
      <c r="B27" s="4"/>
      <c r="C27" s="83">
        <v>45555</v>
      </c>
      <c r="D27" s="173"/>
      <c r="E27" s="208">
        <v>7</v>
      </c>
      <c r="F27" s="208"/>
    </row>
    <row r="28" spans="1:8" x14ac:dyDescent="0.25">
      <c r="A28" s="4"/>
      <c r="B28" s="4"/>
      <c r="C28" s="83">
        <v>45581</v>
      </c>
      <c r="D28" s="174"/>
      <c r="E28" s="208"/>
      <c r="F28" s="208">
        <v>18</v>
      </c>
    </row>
    <row r="29" spans="1:8" x14ac:dyDescent="0.25">
      <c r="A29" s="4"/>
      <c r="B29" s="4"/>
      <c r="C29" s="83">
        <v>45582</v>
      </c>
      <c r="D29" s="174" t="s">
        <v>20</v>
      </c>
      <c r="E29" s="208">
        <v>1</v>
      </c>
      <c r="F29" s="208"/>
    </row>
    <row r="30" spans="1:8" x14ac:dyDescent="0.25">
      <c r="A30" s="4"/>
      <c r="B30" s="4"/>
      <c r="C30" s="9" t="s">
        <v>8</v>
      </c>
      <c r="D30" s="9"/>
      <c r="E30" s="62">
        <f>SUM(E8:E29)</f>
        <v>72</v>
      </c>
      <c r="F30" s="62">
        <f>SUM(F8:F29)</f>
        <v>143</v>
      </c>
    </row>
    <row r="31" spans="1:8" x14ac:dyDescent="0.25">
      <c r="C31" s="7"/>
      <c r="D31" s="7"/>
      <c r="E31" s="7"/>
      <c r="F31" s="7"/>
    </row>
    <row r="32" spans="1:8" x14ac:dyDescent="0.25">
      <c r="A32" s="5"/>
      <c r="B32" s="5"/>
      <c r="C32" s="5"/>
      <c r="D32" s="5"/>
      <c r="E32" s="269"/>
      <c r="F32" s="269">
        <f>AVERAGE(F8:F19)</f>
        <v>10</v>
      </c>
    </row>
    <row r="33" spans="1:6" ht="39" customHeight="1" x14ac:dyDescent="0.25">
      <c r="A33" s="4"/>
      <c r="B33" s="4"/>
      <c r="C33" s="4"/>
      <c r="D33" s="4"/>
      <c r="E33" s="251">
        <f>E30/(E30+F30)</f>
        <v>0.33488372093023255</v>
      </c>
      <c r="F33" s="268">
        <f>1-E33</f>
        <v>0.66511627906976745</v>
      </c>
    </row>
    <row r="37" spans="1:6" ht="21" x14ac:dyDescent="0.35">
      <c r="C37" s="2" t="str">
        <f>$C$2</f>
        <v>Alior Bank BPP</v>
      </c>
    </row>
    <row r="38" spans="1:6" x14ac:dyDescent="0.25">
      <c r="B38" s="273" t="s">
        <v>109</v>
      </c>
      <c r="C38" s="274" t="s">
        <v>22</v>
      </c>
    </row>
    <row r="39" spans="1:6" ht="15.75" thickBot="1" x14ac:dyDescent="0.3"/>
    <row r="40" spans="1:6" ht="30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280">
        <v>45601</v>
      </c>
      <c r="D42" s="32" t="s">
        <v>6</v>
      </c>
      <c r="E42" s="33"/>
      <c r="F42" s="34"/>
    </row>
    <row r="43" spans="1:6" x14ac:dyDescent="0.25">
      <c r="C43" s="41">
        <v>45604</v>
      </c>
      <c r="D43" s="40" t="s">
        <v>20</v>
      </c>
      <c r="E43" s="38">
        <v>3</v>
      </c>
      <c r="F43" s="37"/>
    </row>
    <row r="44" spans="1:6" x14ac:dyDescent="0.25">
      <c r="C44" s="152"/>
      <c r="D44" s="278"/>
      <c r="E44" s="279"/>
      <c r="F44" s="279"/>
    </row>
    <row r="45" spans="1:6" x14ac:dyDescent="0.25">
      <c r="C45" s="9" t="s">
        <v>8</v>
      </c>
      <c r="D45" s="9"/>
      <c r="E45" s="62">
        <f>SUM(E42:E44)</f>
        <v>3</v>
      </c>
      <c r="F45" s="62">
        <f>SUM(F42:F44)</f>
        <v>0</v>
      </c>
    </row>
    <row r="49" spans="2:6" ht="21" x14ac:dyDescent="0.35">
      <c r="C49" s="2" t="str">
        <f>$C$2</f>
        <v>Alior Bank BPP</v>
      </c>
    </row>
    <row r="50" spans="2:6" x14ac:dyDescent="0.25">
      <c r="B50" s="273" t="s">
        <v>109</v>
      </c>
      <c r="C50" s="274" t="s">
        <v>27</v>
      </c>
    </row>
    <row r="51" spans="2:6" ht="15.75" thickBot="1" x14ac:dyDescent="0.3"/>
    <row r="52" spans="2:6" ht="30" x14ac:dyDescent="0.25">
      <c r="C52" s="319" t="s">
        <v>2</v>
      </c>
      <c r="D52" s="29"/>
      <c r="E52" s="29" t="s">
        <v>3</v>
      </c>
      <c r="F52" s="29" t="s">
        <v>4</v>
      </c>
    </row>
    <row r="53" spans="2:6" ht="15.75" thickBot="1" x14ac:dyDescent="0.3">
      <c r="C53" s="320"/>
      <c r="D53" s="30"/>
      <c r="E53" s="321" t="s">
        <v>9</v>
      </c>
      <c r="F53" s="321"/>
    </row>
    <row r="54" spans="2:6" x14ac:dyDescent="0.25">
      <c r="C54" s="280">
        <v>45722</v>
      </c>
      <c r="D54" s="32" t="s">
        <v>6</v>
      </c>
      <c r="E54" s="33"/>
      <c r="F54" s="34"/>
    </row>
    <row r="55" spans="2:6" x14ac:dyDescent="0.25">
      <c r="C55" s="41">
        <v>45726</v>
      </c>
      <c r="D55" s="40" t="s">
        <v>20</v>
      </c>
      <c r="E55" s="38">
        <v>2</v>
      </c>
      <c r="F55" s="37"/>
    </row>
    <row r="56" spans="2:6" x14ac:dyDescent="0.25">
      <c r="C56" s="152"/>
      <c r="D56" s="278"/>
      <c r="E56" s="279"/>
      <c r="F56" s="279"/>
    </row>
    <row r="57" spans="2:6" x14ac:dyDescent="0.25">
      <c r="C57" s="9" t="s">
        <v>8</v>
      </c>
      <c r="D57" s="9"/>
      <c r="E57" s="62">
        <f>SUM(E54:E56)</f>
        <v>2</v>
      </c>
      <c r="F57" s="62">
        <f>SUM(F54:F56)</f>
        <v>0</v>
      </c>
    </row>
    <row r="60" spans="2:6" ht="21" x14ac:dyDescent="0.35">
      <c r="C60" s="2" t="str">
        <f>$C$2</f>
        <v>Alior Bank BPP</v>
      </c>
    </row>
    <row r="61" spans="2:6" x14ac:dyDescent="0.25">
      <c r="B61" s="273" t="s">
        <v>109</v>
      </c>
      <c r="C61" s="274" t="s">
        <v>28</v>
      </c>
    </row>
    <row r="62" spans="2:6" ht="15.75" thickBot="1" x14ac:dyDescent="0.3"/>
    <row r="63" spans="2:6" ht="30" x14ac:dyDescent="0.25">
      <c r="C63" s="319" t="s">
        <v>2</v>
      </c>
      <c r="D63" s="29"/>
      <c r="E63" s="29" t="s">
        <v>3</v>
      </c>
      <c r="F63" s="29" t="s">
        <v>4</v>
      </c>
    </row>
    <row r="64" spans="2:6" ht="15.75" thickBot="1" x14ac:dyDescent="0.3">
      <c r="C64" s="320"/>
      <c r="D64" s="30"/>
      <c r="E64" s="321" t="s">
        <v>9</v>
      </c>
      <c r="F64" s="321"/>
    </row>
    <row r="65" spans="3:6" x14ac:dyDescent="0.25">
      <c r="C65" s="280">
        <v>45876</v>
      </c>
      <c r="D65" s="32" t="s">
        <v>6</v>
      </c>
      <c r="E65" s="33"/>
      <c r="F65" s="34"/>
    </row>
    <row r="66" spans="3:6" x14ac:dyDescent="0.25">
      <c r="C66" s="107">
        <v>45881</v>
      </c>
      <c r="D66" s="108"/>
      <c r="E66" s="109">
        <v>3</v>
      </c>
      <c r="F66" s="78"/>
    </row>
    <row r="67" spans="3:6" ht="14.25" customHeight="1" x14ac:dyDescent="0.25">
      <c r="C67" s="172">
        <v>45882</v>
      </c>
      <c r="D67" s="215"/>
      <c r="E67" s="263"/>
      <c r="F67" s="263">
        <v>1</v>
      </c>
    </row>
    <row r="68" spans="3:6" ht="14.25" customHeight="1" x14ac:dyDescent="0.25">
      <c r="C68" s="172">
        <v>45887</v>
      </c>
      <c r="D68" s="40" t="s">
        <v>20</v>
      </c>
      <c r="E68" s="263">
        <v>3</v>
      </c>
      <c r="F68" s="263"/>
    </row>
    <row r="69" spans="3:6" x14ac:dyDescent="0.25">
      <c r="C69" s="9" t="s">
        <v>8</v>
      </c>
      <c r="D69" s="9"/>
      <c r="E69" s="62">
        <f>SUM(E65:E68)</f>
        <v>6</v>
      </c>
      <c r="F69" s="62">
        <f>SUM(F65:F68)</f>
        <v>1</v>
      </c>
    </row>
  </sheetData>
  <mergeCells count="8">
    <mergeCell ref="C63:C64"/>
    <mergeCell ref="E64:F64"/>
    <mergeCell ref="C6:C7"/>
    <mergeCell ref="E7:F7"/>
    <mergeCell ref="C40:C41"/>
    <mergeCell ref="E41:F41"/>
    <mergeCell ref="C52:C53"/>
    <mergeCell ref="E53:F53"/>
  </mergeCells>
  <conditionalFormatting sqref="C70:C1048576 C46:C48 C1:C36 C58:C59">
    <cfRule type="top10" dxfId="753" priority="7" rank="1"/>
  </conditionalFormatting>
  <conditionalFormatting sqref="D1">
    <cfRule type="top10" dxfId="752" priority="6" rank="1"/>
  </conditionalFormatting>
  <conditionalFormatting sqref="C37:C45">
    <cfRule type="top10" dxfId="751" priority="278" rank="1"/>
  </conditionalFormatting>
  <conditionalFormatting sqref="C49:C57">
    <cfRule type="top10" dxfId="750" priority="4" rank="1"/>
  </conditionalFormatting>
  <conditionalFormatting sqref="C69 C60:C66">
    <cfRule type="top10" dxfId="749" priority="3" rank="1"/>
  </conditionalFormatting>
  <conditionalFormatting sqref="C67:C68">
    <cfRule type="top10" dxfId="748" priority="2" rank="1"/>
  </conditionalFormatting>
  <hyperlinks>
    <hyperlink ref="A1" location="'Spis treści'!A1" display="Spis treści" xr:uid="{00000000-0004-0000-08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'C:\Users\fidop\Documents\[NIEPUBLIKOWANE Statystyka Wewnętrzna.xlsm]Zdarzenia'!#REF!</xm:f>
          </x14:formula1>
          <xm:sqref>E31:F31 D2:D1048576</xm:sqref>
        </x14:dataValidation>
        <x14:dataValidation type="list" allowBlank="1" showInputMessage="1" showErrorMessage="1" xr:uid="{00000000-0002-0000-08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 codeName="Arkusz100"/>
  <dimension ref="A1:I24"/>
  <sheetViews>
    <sheetView zoomScaleNormal="100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 t="s">
        <v>113</v>
      </c>
    </row>
    <row r="2" spans="1:9" ht="21" x14ac:dyDescent="0.35">
      <c r="A2" s="131"/>
      <c r="C2" s="2" t="s">
        <v>260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259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44692</v>
      </c>
      <c r="D8" s="32" t="s">
        <v>6</v>
      </c>
      <c r="E8" s="33"/>
      <c r="F8" s="34"/>
    </row>
    <row r="9" spans="1:9" x14ac:dyDescent="0.25">
      <c r="A9" s="4"/>
      <c r="B9" s="4"/>
      <c r="C9" s="46">
        <v>44705</v>
      </c>
      <c r="D9" s="36"/>
      <c r="E9" s="169">
        <v>9</v>
      </c>
      <c r="F9" s="38"/>
    </row>
    <row r="10" spans="1:9" x14ac:dyDescent="0.25">
      <c r="A10" s="4"/>
      <c r="B10" s="4"/>
      <c r="C10" s="35">
        <v>44718</v>
      </c>
      <c r="D10" s="39"/>
      <c r="E10" s="38"/>
      <c r="F10" s="169">
        <v>9</v>
      </c>
    </row>
    <row r="11" spans="1:9" x14ac:dyDescent="0.25">
      <c r="A11" s="4"/>
      <c r="B11" s="4"/>
      <c r="C11" s="35">
        <v>44722</v>
      </c>
      <c r="D11" s="40"/>
      <c r="E11" s="169">
        <v>4</v>
      </c>
      <c r="F11" s="38"/>
    </row>
    <row r="12" spans="1:9" x14ac:dyDescent="0.25">
      <c r="A12" s="129"/>
      <c r="B12" s="4"/>
      <c r="C12" s="35">
        <v>44726</v>
      </c>
      <c r="D12" s="40"/>
      <c r="E12" s="38"/>
      <c r="F12" s="169">
        <v>2</v>
      </c>
    </row>
    <row r="13" spans="1:9" x14ac:dyDescent="0.25">
      <c r="A13" s="4"/>
      <c r="B13" s="4"/>
      <c r="C13" s="35">
        <v>44729</v>
      </c>
      <c r="D13" s="40" t="s">
        <v>88</v>
      </c>
      <c r="E13" s="169"/>
      <c r="F13" s="38">
        <v>2</v>
      </c>
    </row>
    <row r="14" spans="1:9" x14ac:dyDescent="0.25">
      <c r="A14" s="129"/>
      <c r="B14" s="4"/>
      <c r="C14" s="41">
        <v>44732</v>
      </c>
      <c r="D14" s="40" t="s">
        <v>20</v>
      </c>
      <c r="E14" s="38">
        <v>1</v>
      </c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14</v>
      </c>
      <c r="F21" s="9">
        <f>SUM(F8:F20)</f>
        <v>13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285" priority="5" rank="1"/>
  </conditionalFormatting>
  <conditionalFormatting sqref="D1">
    <cfRule type="top10" dxfId="284" priority="1" rank="1"/>
  </conditionalFormatting>
  <hyperlinks>
    <hyperlink ref="A1" location="'Spis treści'!A1" display="Spis treści" xr:uid="{00000000-0004-0000-59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900-000000000000}">
          <x14:formula1>
            <xm:f>'C:\Users\fidop\Documents\[NIEPUBLIKOWANE Statystyka Wewnętrzna.xlsm]Zdarzenia'!#REF!</xm:f>
          </x14:formula1>
          <xm:sqref>E22:F22 D2:D1048576</xm:sqref>
        </x14:dataValidation>
        <x14:dataValidation type="list" allowBlank="1" showInputMessage="1" showErrorMessage="1" xr:uid="{00000000-0002-0000-59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 codeName="Arkusz126"/>
  <dimension ref="A1:I47"/>
  <sheetViews>
    <sheetView topLeftCell="B10" zoomScaleNormal="100" zoomScaleSheetLayoutView="160" workbookViewId="0">
      <selection activeCell="G30" sqref="G30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  <c r="G1" s="175"/>
    </row>
    <row r="2" spans="1:9" ht="21" x14ac:dyDescent="0.35">
      <c r="C2" s="2" t="s">
        <v>309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310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44691</v>
      </c>
      <c r="D8" s="32" t="s">
        <v>6</v>
      </c>
      <c r="E8" s="33"/>
      <c r="F8" s="34"/>
    </row>
    <row r="9" spans="1:9" x14ac:dyDescent="0.25">
      <c r="A9" s="4"/>
      <c r="B9" s="4"/>
      <c r="C9" s="46">
        <v>44719</v>
      </c>
      <c r="D9" s="36"/>
      <c r="E9" s="37">
        <v>20</v>
      </c>
      <c r="F9" s="38"/>
    </row>
    <row r="10" spans="1:9" x14ac:dyDescent="0.25">
      <c r="A10" s="4"/>
      <c r="B10" s="4"/>
      <c r="C10" s="35">
        <v>44733</v>
      </c>
      <c r="D10" s="39"/>
      <c r="E10" s="38"/>
      <c r="F10" s="37">
        <v>9</v>
      </c>
    </row>
    <row r="11" spans="1:9" x14ac:dyDescent="0.25">
      <c r="A11" s="4"/>
      <c r="B11" s="4"/>
      <c r="C11" s="35">
        <v>44747</v>
      </c>
      <c r="D11" s="40"/>
      <c r="E11" s="37">
        <v>10</v>
      </c>
      <c r="F11" s="38"/>
    </row>
    <row r="12" spans="1:9" x14ac:dyDescent="0.25">
      <c r="A12" s="129"/>
      <c r="B12" s="4"/>
      <c r="C12" s="35">
        <v>44760</v>
      </c>
      <c r="D12" s="40"/>
      <c r="E12" s="38"/>
      <c r="F12" s="37">
        <v>9</v>
      </c>
    </row>
    <row r="13" spans="1:9" x14ac:dyDescent="0.25">
      <c r="A13" s="4"/>
      <c r="B13" s="4"/>
      <c r="C13" s="35">
        <v>44771</v>
      </c>
      <c r="D13" s="40"/>
      <c r="E13" s="37">
        <v>9</v>
      </c>
      <c r="F13" s="38"/>
    </row>
    <row r="14" spans="1:9" x14ac:dyDescent="0.25">
      <c r="A14" s="129"/>
      <c r="B14" s="4"/>
      <c r="C14" s="41">
        <v>44785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44799</v>
      </c>
      <c r="D15" s="40"/>
      <c r="E15" s="38">
        <v>9</v>
      </c>
      <c r="F15" s="38"/>
    </row>
    <row r="16" spans="1:9" x14ac:dyDescent="0.25">
      <c r="A16" s="129"/>
      <c r="B16" s="4"/>
      <c r="C16" s="41">
        <v>44829</v>
      </c>
      <c r="D16" s="40"/>
      <c r="E16" s="38"/>
      <c r="F16" s="38">
        <v>20</v>
      </c>
    </row>
    <row r="17" spans="1:6" x14ac:dyDescent="0.25">
      <c r="A17" s="129"/>
      <c r="B17" s="4"/>
      <c r="C17" s="41">
        <v>44841</v>
      </c>
      <c r="D17" s="40"/>
      <c r="E17" s="38">
        <v>10</v>
      </c>
      <c r="F17" s="38"/>
    </row>
    <row r="18" spans="1:6" x14ac:dyDescent="0.25">
      <c r="A18" s="129"/>
      <c r="B18" s="4"/>
      <c r="C18" s="41">
        <v>44846</v>
      </c>
      <c r="D18" s="40"/>
      <c r="E18" s="38"/>
      <c r="F18" s="38">
        <v>3</v>
      </c>
    </row>
    <row r="19" spans="1:6" x14ac:dyDescent="0.25">
      <c r="A19" s="129"/>
      <c r="B19" s="4"/>
      <c r="C19" s="41">
        <v>44859</v>
      </c>
      <c r="D19" s="40"/>
      <c r="E19" s="38">
        <v>9</v>
      </c>
      <c r="F19" s="38"/>
    </row>
    <row r="20" spans="1:6" x14ac:dyDescent="0.25">
      <c r="A20" s="129"/>
      <c r="B20" s="4"/>
      <c r="C20" s="41">
        <v>44860</v>
      </c>
      <c r="D20" s="40"/>
      <c r="E20" s="38"/>
      <c r="F20" s="38">
        <v>1</v>
      </c>
    </row>
    <row r="21" spans="1:6" x14ac:dyDescent="0.25">
      <c r="A21" s="129"/>
      <c r="B21" s="4"/>
      <c r="C21" s="41">
        <v>44867</v>
      </c>
      <c r="D21" s="40"/>
      <c r="E21" s="38">
        <v>4</v>
      </c>
      <c r="F21" s="38"/>
    </row>
    <row r="22" spans="1:6" x14ac:dyDescent="0.25">
      <c r="A22" s="129"/>
      <c r="B22" s="4"/>
      <c r="C22" s="41">
        <v>44868</v>
      </c>
      <c r="D22" s="40"/>
      <c r="E22" s="38"/>
      <c r="F22" s="38">
        <v>1</v>
      </c>
    </row>
    <row r="23" spans="1:6" x14ac:dyDescent="0.25">
      <c r="A23" s="129"/>
      <c r="B23" s="4"/>
      <c r="C23" s="41">
        <v>44875</v>
      </c>
      <c r="D23" s="40"/>
      <c r="E23" s="38">
        <v>5</v>
      </c>
      <c r="F23" s="38"/>
    </row>
    <row r="24" spans="1:6" x14ac:dyDescent="0.25">
      <c r="A24" s="129"/>
      <c r="B24" s="4"/>
      <c r="C24" s="41">
        <v>44889</v>
      </c>
      <c r="D24" s="40"/>
      <c r="E24" s="38"/>
      <c r="F24" s="38">
        <v>9</v>
      </c>
    </row>
    <row r="25" spans="1:6" x14ac:dyDescent="0.25">
      <c r="A25" s="129"/>
      <c r="B25" s="4"/>
      <c r="C25" s="41">
        <v>44902</v>
      </c>
      <c r="D25" s="40"/>
      <c r="E25" s="38">
        <v>9</v>
      </c>
      <c r="F25" s="38"/>
    </row>
    <row r="26" spans="1:6" x14ac:dyDescent="0.25">
      <c r="A26" s="129"/>
      <c r="B26" s="4"/>
      <c r="C26" s="41">
        <v>44908</v>
      </c>
      <c r="D26" s="40"/>
      <c r="E26" s="38"/>
      <c r="F26" s="38">
        <v>4</v>
      </c>
    </row>
    <row r="27" spans="1:6" x14ac:dyDescent="0.25">
      <c r="A27" s="129"/>
      <c r="B27" s="4"/>
      <c r="C27" s="41">
        <v>44911</v>
      </c>
      <c r="D27" s="40" t="s">
        <v>20</v>
      </c>
      <c r="E27" s="38">
        <v>3</v>
      </c>
      <c r="F27" s="38"/>
    </row>
    <row r="28" spans="1:6" x14ac:dyDescent="0.25">
      <c r="A28" s="4"/>
      <c r="B28" s="13"/>
      <c r="C28" s="41"/>
      <c r="D28" s="40"/>
      <c r="E28" s="38"/>
      <c r="F28" s="38"/>
    </row>
    <row r="29" spans="1:6" x14ac:dyDescent="0.25">
      <c r="A29" s="4"/>
      <c r="B29" s="4"/>
      <c r="D29" s="6"/>
    </row>
    <row r="30" spans="1:6" x14ac:dyDescent="0.25">
      <c r="A30" s="4"/>
      <c r="B30" s="4"/>
      <c r="C30" s="9" t="s">
        <v>8</v>
      </c>
      <c r="D30" s="9"/>
      <c r="E30" s="9">
        <f>SUM(E8:E29)</f>
        <v>88</v>
      </c>
      <c r="F30" s="9">
        <f>SUM(F8:F29)</f>
        <v>66</v>
      </c>
    </row>
    <row r="31" spans="1:6" x14ac:dyDescent="0.25">
      <c r="C31" s="7"/>
      <c r="D31" s="7"/>
      <c r="E31" s="7"/>
      <c r="F31" s="7"/>
    </row>
    <row r="32" spans="1:6" x14ac:dyDescent="0.25">
      <c r="A32" s="5"/>
      <c r="B32" s="5"/>
      <c r="C32" s="5"/>
      <c r="D32" s="5"/>
      <c r="E32" s="5"/>
      <c r="F32" s="5"/>
    </row>
    <row r="33" spans="1:6" ht="21" x14ac:dyDescent="0.35">
      <c r="C33" s="2" t="s">
        <v>309</v>
      </c>
      <c r="D33" s="2"/>
      <c r="F33" s="3"/>
    </row>
    <row r="34" spans="1:6" ht="26.25" x14ac:dyDescent="0.4">
      <c r="A34" s="127" t="s">
        <v>22</v>
      </c>
      <c r="B34" s="124" t="s">
        <v>109</v>
      </c>
      <c r="C34" s="13" t="s">
        <v>314</v>
      </c>
      <c r="D34" s="4"/>
    </row>
    <row r="35" spans="1:6" x14ac:dyDescent="0.25">
      <c r="A35" s="4"/>
      <c r="B35" s="4"/>
      <c r="C35" s="4"/>
      <c r="D35" s="4"/>
    </row>
    <row r="36" spans="1:6" ht="15.75" thickBot="1" x14ac:dyDescent="0.3">
      <c r="A36" s="4"/>
      <c r="B36" s="4"/>
      <c r="C36" s="4"/>
      <c r="D36" s="4"/>
      <c r="E36" s="4"/>
      <c r="F36" s="4"/>
    </row>
    <row r="37" spans="1:6" ht="30" x14ac:dyDescent="0.25">
      <c r="A37" s="4"/>
      <c r="B37" s="128"/>
      <c r="C37" s="319" t="s">
        <v>2</v>
      </c>
      <c r="D37" s="29"/>
      <c r="E37" s="29" t="s">
        <v>3</v>
      </c>
      <c r="F37" s="29" t="s">
        <v>4</v>
      </c>
    </row>
    <row r="38" spans="1:6" ht="15.75" thickBot="1" x14ac:dyDescent="0.3">
      <c r="A38" s="4"/>
      <c r="B38" s="4"/>
      <c r="C38" s="320"/>
      <c r="D38" s="30"/>
      <c r="E38" s="321" t="s">
        <v>9</v>
      </c>
      <c r="F38" s="321"/>
    </row>
    <row r="39" spans="1:6" x14ac:dyDescent="0.25">
      <c r="A39" s="4"/>
      <c r="B39" s="4"/>
      <c r="C39" s="31">
        <v>44918</v>
      </c>
      <c r="D39" s="32" t="s">
        <v>6</v>
      </c>
      <c r="E39" s="33"/>
      <c r="F39" s="34"/>
    </row>
    <row r="40" spans="1:6" x14ac:dyDescent="0.25">
      <c r="A40" s="4"/>
      <c r="B40" s="4"/>
      <c r="C40" s="46">
        <v>44922</v>
      </c>
      <c r="D40" s="36"/>
      <c r="E40" s="37">
        <v>1</v>
      </c>
      <c r="F40" s="38"/>
    </row>
    <row r="41" spans="1:6" x14ac:dyDescent="0.25">
      <c r="A41" s="4"/>
      <c r="B41" s="4"/>
      <c r="C41" s="35">
        <v>44923</v>
      </c>
      <c r="D41" s="39"/>
      <c r="E41" s="38"/>
      <c r="F41" s="37">
        <v>1</v>
      </c>
    </row>
    <row r="42" spans="1:6" x14ac:dyDescent="0.25">
      <c r="A42" s="4"/>
      <c r="B42" s="4"/>
      <c r="C42" s="35">
        <v>44924</v>
      </c>
      <c r="D42" s="40" t="s">
        <v>88</v>
      </c>
      <c r="E42" s="37"/>
      <c r="F42" s="38">
        <v>1</v>
      </c>
    </row>
    <row r="43" spans="1:6" x14ac:dyDescent="0.25">
      <c r="A43" s="129"/>
      <c r="B43" s="4"/>
      <c r="C43" s="35">
        <v>44925</v>
      </c>
      <c r="D43" s="40" t="s">
        <v>20</v>
      </c>
      <c r="E43" s="38">
        <v>1</v>
      </c>
      <c r="F43" s="37"/>
    </row>
    <row r="44" spans="1:6" x14ac:dyDescent="0.25">
      <c r="A44" s="4"/>
      <c r="B44" s="13"/>
      <c r="C44" s="41"/>
      <c r="D44" s="40"/>
      <c r="E44" s="38"/>
      <c r="F44" s="38"/>
    </row>
    <row r="45" spans="1:6" x14ac:dyDescent="0.25">
      <c r="A45" s="4"/>
      <c r="B45" s="13"/>
      <c r="C45" s="24"/>
      <c r="D45" s="25"/>
      <c r="E45" s="26"/>
      <c r="F45" s="26"/>
    </row>
    <row r="46" spans="1:6" x14ac:dyDescent="0.25">
      <c r="A46" s="4"/>
      <c r="B46" s="4"/>
      <c r="D46" s="6"/>
    </row>
    <row r="47" spans="1:6" x14ac:dyDescent="0.25">
      <c r="A47" s="4"/>
      <c r="B47" s="4"/>
      <c r="C47" s="9" t="s">
        <v>8</v>
      </c>
      <c r="D47" s="9"/>
      <c r="E47" s="9">
        <f>SUM(E39:E46)</f>
        <v>2</v>
      </c>
      <c r="F47" s="9">
        <f>SUM(F39:F46)</f>
        <v>2</v>
      </c>
    </row>
  </sheetData>
  <mergeCells count="4">
    <mergeCell ref="C6:C7"/>
    <mergeCell ref="E7:F7"/>
    <mergeCell ref="C37:C38"/>
    <mergeCell ref="E38:F38"/>
  </mergeCells>
  <conditionalFormatting sqref="C48:C1048576 C1:C32">
    <cfRule type="top10" dxfId="283" priority="4" rank="1"/>
  </conditionalFormatting>
  <conditionalFormatting sqref="D1">
    <cfRule type="top10" dxfId="282" priority="3" rank="1"/>
  </conditionalFormatting>
  <conditionalFormatting sqref="C33">
    <cfRule type="top10" dxfId="281" priority="1" rank="1"/>
  </conditionalFormatting>
  <conditionalFormatting sqref="C34:C47">
    <cfRule type="top10" dxfId="280" priority="2" rank="1"/>
  </conditionalFormatting>
  <hyperlinks>
    <hyperlink ref="A1" location="'Spis treści'!A1" display="Spis treści" xr:uid="{00000000-0004-0000-5A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A00-000000000000}">
          <x14:formula1>
            <xm:f>'C:\Users\fidop\Documents\[NIEPUBLIKOWANE Statystyka Wewnętrzna.xlsm]Zdarzenia'!#REF!</xm:f>
          </x14:formula1>
          <xm:sqref>E31:F31 D2:D1048576</xm:sqref>
        </x14:dataValidation>
        <x14:dataValidation type="list" allowBlank="1" showInputMessage="1" showErrorMessage="1" xr:uid="{00000000-0002-0000-5A00-000001000000}">
          <x14:formula1>
            <xm:f>'C:\Users\fidop\Documents\[NIEPUBLIKOWANE Statystyka Wewnętrzna.xlsm]Zdarzenia'!#REF!</xm:f>
          </x14:formula1>
          <xm:sqref>B3 B34</xm:sqref>
        </x14:dataValidation>
      </x14:dataValidations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 codeName="Arkusz99"/>
  <dimension ref="A1:I59"/>
  <sheetViews>
    <sheetView topLeftCell="B1" zoomScaleNormal="100" zoomScaleSheetLayoutView="160" workbookViewId="0">
      <selection activeCell="G22" sqref="G2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31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35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44649</v>
      </c>
      <c r="D8" s="32" t="s">
        <v>6</v>
      </c>
      <c r="E8" s="33"/>
      <c r="F8" s="34"/>
    </row>
    <row r="9" spans="1:9" x14ac:dyDescent="0.25">
      <c r="A9" s="4"/>
      <c r="B9" s="4"/>
      <c r="C9" s="46">
        <v>44663</v>
      </c>
      <c r="D9" s="36"/>
      <c r="E9" s="37">
        <v>10</v>
      </c>
      <c r="F9" s="38"/>
    </row>
    <row r="10" spans="1:9" x14ac:dyDescent="0.25">
      <c r="A10" s="4"/>
      <c r="B10" s="4"/>
      <c r="C10" s="35">
        <v>44677</v>
      </c>
      <c r="D10" s="39"/>
      <c r="E10" s="38"/>
      <c r="F10" s="37">
        <v>9</v>
      </c>
    </row>
    <row r="11" spans="1:9" x14ac:dyDescent="0.25">
      <c r="A11" s="4"/>
      <c r="B11" s="4"/>
      <c r="C11" s="35">
        <v>44692</v>
      </c>
      <c r="D11" s="40"/>
      <c r="E11" s="37">
        <v>10</v>
      </c>
      <c r="F11" s="38"/>
    </row>
    <row r="12" spans="1:9" x14ac:dyDescent="0.25">
      <c r="A12" s="129"/>
      <c r="B12" s="4"/>
      <c r="C12" s="35">
        <v>44706</v>
      </c>
      <c r="D12" s="40"/>
      <c r="E12" s="38"/>
      <c r="F12" s="37">
        <v>10</v>
      </c>
    </row>
    <row r="13" spans="1:9" x14ac:dyDescent="0.25">
      <c r="A13" s="4"/>
      <c r="B13" s="4"/>
      <c r="C13" s="35">
        <v>44720</v>
      </c>
      <c r="D13" s="40"/>
      <c r="E13" s="37">
        <v>10</v>
      </c>
      <c r="F13" s="38"/>
    </row>
    <row r="14" spans="1:9" x14ac:dyDescent="0.25">
      <c r="A14" s="129"/>
      <c r="B14" s="4"/>
      <c r="C14" s="41">
        <v>44733</v>
      </c>
      <c r="D14" s="40"/>
      <c r="E14" s="38"/>
      <c r="F14" s="38">
        <v>9</v>
      </c>
      <c r="I14" s="130"/>
    </row>
    <row r="15" spans="1:9" x14ac:dyDescent="0.25">
      <c r="A15" s="129"/>
      <c r="B15" s="4"/>
      <c r="C15" s="41">
        <v>44743</v>
      </c>
      <c r="D15" s="40"/>
      <c r="E15" s="38">
        <v>8</v>
      </c>
      <c r="F15" s="38"/>
    </row>
    <row r="16" spans="1:9" x14ac:dyDescent="0.25">
      <c r="A16" s="129"/>
      <c r="B16" s="4"/>
      <c r="C16" s="41">
        <v>44750</v>
      </c>
      <c r="D16" s="40"/>
      <c r="E16" s="38"/>
      <c r="F16" s="38">
        <v>5</v>
      </c>
    </row>
    <row r="17" spans="1:6" x14ac:dyDescent="0.25">
      <c r="A17" s="129"/>
      <c r="B17" s="4"/>
      <c r="C17" s="41">
        <v>44754</v>
      </c>
      <c r="D17" s="40"/>
      <c r="E17" s="38">
        <v>2</v>
      </c>
      <c r="F17" s="38"/>
    </row>
    <row r="18" spans="1:6" x14ac:dyDescent="0.25">
      <c r="A18" s="129"/>
      <c r="B18" s="4"/>
      <c r="C18" s="41">
        <v>44762</v>
      </c>
      <c r="D18" s="40"/>
      <c r="E18" s="38"/>
      <c r="F18" s="38">
        <v>6</v>
      </c>
    </row>
    <row r="19" spans="1:6" x14ac:dyDescent="0.25">
      <c r="A19" s="4"/>
      <c r="B19" s="13"/>
      <c r="C19" s="41">
        <v>44763</v>
      </c>
      <c r="D19" s="40"/>
      <c r="E19" s="38">
        <v>1</v>
      </c>
      <c r="F19" s="38"/>
    </row>
    <row r="20" spans="1:6" x14ac:dyDescent="0.25">
      <c r="A20" s="4"/>
      <c r="B20" s="13"/>
      <c r="C20" s="107">
        <v>44770</v>
      </c>
      <c r="D20" s="108"/>
      <c r="E20" s="109"/>
      <c r="F20" s="109">
        <v>5</v>
      </c>
    </row>
    <row r="21" spans="1:6" x14ac:dyDescent="0.25">
      <c r="A21" s="4"/>
      <c r="B21" s="4"/>
      <c r="C21" s="172">
        <v>44784</v>
      </c>
      <c r="D21" s="173"/>
      <c r="E21" s="174">
        <v>10</v>
      </c>
      <c r="F21" s="174"/>
    </row>
    <row r="22" spans="1:6" x14ac:dyDescent="0.25">
      <c r="A22" s="4"/>
      <c r="B22" s="4"/>
      <c r="C22" s="172">
        <v>44784</v>
      </c>
      <c r="D22" s="173"/>
      <c r="E22" s="174"/>
      <c r="F22" s="174">
        <v>0</v>
      </c>
    </row>
    <row r="23" spans="1:6" x14ac:dyDescent="0.25">
      <c r="A23" s="4"/>
      <c r="B23" s="4"/>
      <c r="C23" s="172">
        <v>44797</v>
      </c>
      <c r="D23" s="174" t="s">
        <v>20</v>
      </c>
      <c r="E23" s="174">
        <v>8</v>
      </c>
      <c r="F23" s="174"/>
    </row>
    <row r="24" spans="1:6" x14ac:dyDescent="0.25">
      <c r="A24" s="4"/>
      <c r="B24" s="4"/>
      <c r="C24" s="9" t="s">
        <v>8</v>
      </c>
      <c r="D24" s="9"/>
      <c r="E24" s="62">
        <f>SUM(E8:E23)</f>
        <v>59</v>
      </c>
      <c r="F24" s="62">
        <f>SUM(F8:F23)</f>
        <v>44</v>
      </c>
    </row>
    <row r="25" spans="1:6" x14ac:dyDescent="0.25">
      <c r="C25" s="7"/>
      <c r="D25" s="7"/>
      <c r="E25" s="7"/>
      <c r="F25" s="7"/>
    </row>
    <row r="26" spans="1:6" x14ac:dyDescent="0.25">
      <c r="A26" s="5"/>
      <c r="B26" s="5"/>
      <c r="C26" s="5"/>
      <c r="D26" s="5"/>
      <c r="E26" s="5"/>
      <c r="F26" s="5"/>
    </row>
    <row r="27" spans="1:6" ht="39" customHeight="1" x14ac:dyDescent="0.25">
      <c r="A27" s="4"/>
      <c r="B27" s="4"/>
      <c r="C27" s="4"/>
      <c r="D27" s="4"/>
      <c r="E27" s="4"/>
      <c r="F27" s="4"/>
    </row>
    <row r="28" spans="1:6" ht="26.25" x14ac:dyDescent="0.4">
      <c r="A28" s="127" t="s">
        <v>23</v>
      </c>
      <c r="C28" s="2" t="str">
        <f>$C$2</f>
        <v>Alior Bank S.A.</v>
      </c>
    </row>
    <row r="29" spans="1:6" x14ac:dyDescent="0.25">
      <c r="B29" s="124" t="s">
        <v>109</v>
      </c>
      <c r="C29" s="13" t="s">
        <v>22</v>
      </c>
    </row>
    <row r="30" spans="1:6" ht="15.75" thickBot="1" x14ac:dyDescent="0.3"/>
    <row r="31" spans="1:6" ht="35.25" customHeight="1" x14ac:dyDescent="0.25">
      <c r="C31" s="319" t="s">
        <v>2</v>
      </c>
      <c r="D31" s="29"/>
      <c r="E31" s="29" t="s">
        <v>3</v>
      </c>
      <c r="F31" s="29" t="s">
        <v>4</v>
      </c>
    </row>
    <row r="32" spans="1:6" ht="15.75" thickBot="1" x14ac:dyDescent="0.3">
      <c r="C32" s="320"/>
      <c r="D32" s="30"/>
      <c r="E32" s="321" t="s">
        <v>9</v>
      </c>
      <c r="F32" s="321"/>
    </row>
    <row r="33" spans="1:6" x14ac:dyDescent="0.25">
      <c r="C33" s="31">
        <v>44965</v>
      </c>
      <c r="D33" s="32" t="s">
        <v>6</v>
      </c>
      <c r="E33" s="33"/>
      <c r="F33" s="34"/>
    </row>
    <row r="34" spans="1:6" x14ac:dyDescent="0.25">
      <c r="C34" s="46">
        <v>44971</v>
      </c>
      <c r="D34" s="36"/>
      <c r="E34" s="37">
        <v>4</v>
      </c>
      <c r="F34" s="38"/>
    </row>
    <row r="35" spans="1:6" x14ac:dyDescent="0.25">
      <c r="C35" s="41">
        <v>44972</v>
      </c>
      <c r="D35" s="40"/>
      <c r="E35" s="38"/>
      <c r="F35" s="37">
        <v>1</v>
      </c>
    </row>
    <row r="36" spans="1:6" x14ac:dyDescent="0.25">
      <c r="C36" s="107">
        <v>44973</v>
      </c>
      <c r="D36" s="108" t="s">
        <v>20</v>
      </c>
      <c r="E36" s="109">
        <v>1</v>
      </c>
      <c r="F36" s="109"/>
    </row>
    <row r="37" spans="1:6" x14ac:dyDescent="0.25">
      <c r="C37" s="9" t="s">
        <v>8</v>
      </c>
      <c r="D37" s="9"/>
      <c r="E37" s="62">
        <f>SUM(E33:E36)</f>
        <v>5</v>
      </c>
      <c r="F37" s="62">
        <f>SUM(F33:F36)</f>
        <v>1</v>
      </c>
    </row>
    <row r="40" spans="1:6" ht="26.25" x14ac:dyDescent="0.4">
      <c r="A40" s="127" t="s">
        <v>23</v>
      </c>
      <c r="C40" s="2" t="str">
        <f>$C$2</f>
        <v>Alior Bank S.A.</v>
      </c>
    </row>
    <row r="41" spans="1:6" x14ac:dyDescent="0.25">
      <c r="B41" s="124" t="s">
        <v>109</v>
      </c>
      <c r="C41" s="13" t="s">
        <v>27</v>
      </c>
    </row>
    <row r="42" spans="1:6" ht="15.75" thickBot="1" x14ac:dyDescent="0.3"/>
    <row r="43" spans="1:6" ht="30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44994</v>
      </c>
      <c r="D45" s="32" t="s">
        <v>6</v>
      </c>
      <c r="E45" s="33"/>
      <c r="F45" s="34"/>
    </row>
    <row r="46" spans="1:6" x14ac:dyDescent="0.25">
      <c r="C46" s="46">
        <v>44998</v>
      </c>
      <c r="D46" s="36"/>
      <c r="E46" s="37">
        <v>2</v>
      </c>
      <c r="F46" s="38"/>
    </row>
    <row r="47" spans="1:6" x14ac:dyDescent="0.25">
      <c r="C47" s="41">
        <v>45001</v>
      </c>
      <c r="D47" s="40"/>
      <c r="E47" s="38"/>
      <c r="F47" s="37">
        <v>3</v>
      </c>
    </row>
    <row r="48" spans="1:6" x14ac:dyDescent="0.25">
      <c r="C48" s="107">
        <v>45002</v>
      </c>
      <c r="D48" s="108" t="s">
        <v>20</v>
      </c>
      <c r="E48" s="109">
        <v>1</v>
      </c>
      <c r="F48" s="109"/>
    </row>
    <row r="49" spans="1:6" x14ac:dyDescent="0.25">
      <c r="C49" s="9" t="s">
        <v>8</v>
      </c>
      <c r="D49" s="9"/>
      <c r="E49" s="62">
        <f>SUM(E45:E48)</f>
        <v>3</v>
      </c>
      <c r="F49" s="62">
        <f>SUM(F45:F48)</f>
        <v>3</v>
      </c>
    </row>
    <row r="52" spans="1:6" ht="26.25" x14ac:dyDescent="0.4">
      <c r="A52" s="127" t="s">
        <v>23</v>
      </c>
      <c r="C52" s="2" t="str">
        <f>$C$2</f>
        <v>Alior Bank S.A.</v>
      </c>
    </row>
    <row r="53" spans="1:6" x14ac:dyDescent="0.25">
      <c r="B53" s="124" t="s">
        <v>109</v>
      </c>
      <c r="C53" s="13" t="s">
        <v>28</v>
      </c>
    </row>
    <row r="54" spans="1:6" ht="15.75" thickBot="1" x14ac:dyDescent="0.3"/>
    <row r="55" spans="1:6" ht="30" x14ac:dyDescent="0.25">
      <c r="C55" s="319" t="s">
        <v>2</v>
      </c>
      <c r="D55" s="29"/>
      <c r="E55" s="29" t="s">
        <v>3</v>
      </c>
      <c r="F55" s="29" t="s">
        <v>4</v>
      </c>
    </row>
    <row r="56" spans="1:6" ht="15.75" thickBot="1" x14ac:dyDescent="0.3">
      <c r="C56" s="320"/>
      <c r="D56" s="30"/>
      <c r="E56" s="321" t="s">
        <v>9</v>
      </c>
      <c r="F56" s="321"/>
    </row>
    <row r="57" spans="1:6" x14ac:dyDescent="0.25">
      <c r="C57" s="31">
        <v>45105</v>
      </c>
      <c r="D57" s="32" t="s">
        <v>6</v>
      </c>
      <c r="E57" s="33"/>
      <c r="F57" s="34"/>
    </row>
    <row r="58" spans="1:6" x14ac:dyDescent="0.25">
      <c r="C58" s="46">
        <v>45111</v>
      </c>
      <c r="D58" s="36" t="s">
        <v>20</v>
      </c>
      <c r="E58" s="37">
        <v>4</v>
      </c>
      <c r="F58" s="38"/>
    </row>
    <row r="59" spans="1:6" x14ac:dyDescent="0.25">
      <c r="C59" s="9" t="s">
        <v>8</v>
      </c>
      <c r="D59" s="9"/>
      <c r="E59" s="62">
        <f>SUM(E57:E58)</f>
        <v>4</v>
      </c>
      <c r="F59" s="62">
        <f>SUM(F57:F58)</f>
        <v>0</v>
      </c>
    </row>
  </sheetData>
  <mergeCells count="8">
    <mergeCell ref="C55:C56"/>
    <mergeCell ref="E56:F56"/>
    <mergeCell ref="C6:C7"/>
    <mergeCell ref="E7:F7"/>
    <mergeCell ref="C31:C32"/>
    <mergeCell ref="E32:F32"/>
    <mergeCell ref="C43:C44"/>
    <mergeCell ref="E44:F44"/>
  </mergeCells>
  <conditionalFormatting sqref="C60:C1048576 C1:C39 C50:C51">
    <cfRule type="top10" dxfId="279" priority="22" rank="1"/>
  </conditionalFormatting>
  <conditionalFormatting sqref="D1">
    <cfRule type="top10" dxfId="278" priority="6" rank="1"/>
  </conditionalFormatting>
  <conditionalFormatting sqref="C40:C49">
    <cfRule type="top10" dxfId="277" priority="2" rank="1"/>
  </conditionalFormatting>
  <conditionalFormatting sqref="C52:C59">
    <cfRule type="top10" dxfId="276" priority="179" rank="1"/>
  </conditionalFormatting>
  <hyperlinks>
    <hyperlink ref="A1" location="'Spis treści'!A1" display="Spis treści" xr:uid="{00000000-0004-0000-5B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B00-000000000000}">
          <x14:formula1>
            <xm:f>Zdarzenia!$A$13:$A$17</xm:f>
          </x14:formula1>
          <xm:sqref>B3 B29 B41 B53</xm:sqref>
        </x14:dataValidation>
        <x14:dataValidation type="list" allowBlank="1" showInputMessage="1" showErrorMessage="1" xr:uid="{00000000-0002-0000-5B00-000001000000}">
          <x14:formula1>
            <xm:f>Zdarzenia!$A$2:$A$7</xm:f>
          </x14:formula1>
          <xm:sqref>E25:F25 D2:D1048576</xm:sqref>
        </x14:dataValidation>
      </x14:dataValidations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 codeName="Arkusz98"/>
  <dimension ref="A1:I74"/>
  <sheetViews>
    <sheetView topLeftCell="B1" zoomScaleNormal="100" zoomScaleSheetLayoutView="160" workbookViewId="0">
      <selection activeCell="G15" sqref="G1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256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32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257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44645</v>
      </c>
      <c r="D8" s="32" t="s">
        <v>6</v>
      </c>
      <c r="E8" s="33"/>
      <c r="F8" s="34"/>
    </row>
    <row r="9" spans="1:9" x14ac:dyDescent="0.25">
      <c r="A9" s="4"/>
      <c r="B9" s="4"/>
      <c r="C9" s="46">
        <v>44659</v>
      </c>
      <c r="D9" s="36"/>
      <c r="E9" s="37">
        <v>10</v>
      </c>
      <c r="F9" s="38"/>
    </row>
    <row r="10" spans="1:9" x14ac:dyDescent="0.25">
      <c r="A10" s="4"/>
      <c r="B10" s="4"/>
      <c r="C10" s="35">
        <v>44665</v>
      </c>
      <c r="D10" s="39"/>
      <c r="E10" s="38"/>
      <c r="F10" s="37">
        <v>4</v>
      </c>
    </row>
    <row r="11" spans="1:9" x14ac:dyDescent="0.25">
      <c r="A11" s="4"/>
      <c r="B11" s="4"/>
      <c r="C11" s="35">
        <v>44678</v>
      </c>
      <c r="D11" s="40"/>
      <c r="E11" s="37">
        <v>9</v>
      </c>
      <c r="F11" s="38"/>
    </row>
    <row r="12" spans="1:9" x14ac:dyDescent="0.25">
      <c r="A12" s="129"/>
      <c r="B12" s="4"/>
      <c r="C12" s="35">
        <v>44680</v>
      </c>
      <c r="D12" s="40"/>
      <c r="E12" s="38"/>
      <c r="F12" s="37">
        <v>2</v>
      </c>
    </row>
    <row r="13" spans="1:9" x14ac:dyDescent="0.25">
      <c r="A13" s="4"/>
      <c r="B13" s="4"/>
      <c r="C13" s="41">
        <v>44690</v>
      </c>
      <c r="D13" s="40"/>
      <c r="E13" s="38">
        <v>5</v>
      </c>
      <c r="F13" s="38"/>
    </row>
    <row r="14" spans="1:9" x14ac:dyDescent="0.25">
      <c r="A14" s="129"/>
      <c r="B14" s="4"/>
      <c r="C14" s="41">
        <v>44704</v>
      </c>
      <c r="D14" s="40"/>
      <c r="E14" s="38"/>
      <c r="F14" s="38">
        <v>10</v>
      </c>
      <c r="I14" s="130"/>
    </row>
    <row r="15" spans="1:9" x14ac:dyDescent="0.25">
      <c r="A15" s="129"/>
      <c r="B15" s="4"/>
      <c r="C15" s="41">
        <v>44711</v>
      </c>
      <c r="D15" s="40"/>
      <c r="E15" s="38">
        <v>5</v>
      </c>
      <c r="F15" s="38"/>
    </row>
    <row r="16" spans="1:9" x14ac:dyDescent="0.25">
      <c r="A16" s="129"/>
      <c r="B16" s="4"/>
      <c r="C16" s="41">
        <v>44725</v>
      </c>
      <c r="D16" s="40"/>
      <c r="E16" s="38"/>
      <c r="F16" s="38">
        <v>10</v>
      </c>
    </row>
    <row r="17" spans="1:6" x14ac:dyDescent="0.25">
      <c r="A17" s="129"/>
      <c r="B17" s="4"/>
      <c r="C17" s="41">
        <v>44736</v>
      </c>
      <c r="D17" s="40" t="s">
        <v>20</v>
      </c>
      <c r="E17" s="38">
        <v>8</v>
      </c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37</v>
      </c>
      <c r="F21" s="9">
        <f>SUM(F8:F20)</f>
        <v>26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PCC Exol S.A.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44797</v>
      </c>
      <c r="D30" s="32" t="s">
        <v>6</v>
      </c>
      <c r="E30" s="33"/>
      <c r="F30" s="34"/>
    </row>
    <row r="31" spans="1:6" x14ac:dyDescent="0.25">
      <c r="C31" s="35">
        <v>44799</v>
      </c>
      <c r="D31" s="36"/>
      <c r="E31" s="37">
        <v>2</v>
      </c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2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  <row r="37" spans="1:6" ht="21" x14ac:dyDescent="0.35">
      <c r="C37" s="2" t="str">
        <f>$C$2</f>
        <v>PCC Exol S.A.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0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ht="15.75" thickBot="1" x14ac:dyDescent="0.3">
      <c r="C42" s="31">
        <v>44879</v>
      </c>
      <c r="D42" s="32" t="s">
        <v>6</v>
      </c>
      <c r="E42" s="33"/>
      <c r="F42" s="34"/>
    </row>
    <row r="43" spans="1:6" x14ac:dyDescent="0.25">
      <c r="C43" s="31">
        <v>44881</v>
      </c>
      <c r="D43" s="36"/>
      <c r="E43" s="37">
        <v>2</v>
      </c>
      <c r="F43" s="38"/>
    </row>
    <row r="44" spans="1:6" x14ac:dyDescent="0.25">
      <c r="C44" s="41"/>
      <c r="D44" s="40"/>
      <c r="E44" s="38"/>
      <c r="F44" s="37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SUM(E42:E45)</f>
        <v>2</v>
      </c>
      <c r="F46" s="62">
        <f>SUM(F42:F45)</f>
        <v>0</v>
      </c>
    </row>
    <row r="52" spans="2:6" ht="21" x14ac:dyDescent="0.35">
      <c r="C52" s="2" t="str">
        <f>$C$2</f>
        <v>PCC Exol S.A.</v>
      </c>
    </row>
    <row r="53" spans="2:6" x14ac:dyDescent="0.25">
      <c r="B53" s="124" t="s">
        <v>109</v>
      </c>
      <c r="C53" s="13" t="s">
        <v>28</v>
      </c>
    </row>
    <row r="54" spans="2:6" ht="15.75" thickBot="1" x14ac:dyDescent="0.3"/>
    <row r="55" spans="2:6" ht="30" x14ac:dyDescent="0.25">
      <c r="C55" s="319" t="s">
        <v>2</v>
      </c>
      <c r="D55" s="29"/>
      <c r="E55" s="29" t="s">
        <v>3</v>
      </c>
      <c r="F55" s="29" t="s">
        <v>4</v>
      </c>
    </row>
    <row r="56" spans="2:6" ht="15.75" thickBot="1" x14ac:dyDescent="0.3">
      <c r="C56" s="320"/>
      <c r="D56" s="30"/>
      <c r="E56" s="321" t="s">
        <v>9</v>
      </c>
      <c r="F56" s="321"/>
    </row>
    <row r="57" spans="2:6" ht="15.75" thickBot="1" x14ac:dyDescent="0.3">
      <c r="C57" s="31">
        <v>45006</v>
      </c>
      <c r="D57" s="32" t="s">
        <v>6</v>
      </c>
      <c r="E57" s="33"/>
      <c r="F57" s="34"/>
    </row>
    <row r="58" spans="2:6" x14ac:dyDescent="0.25">
      <c r="C58" s="31">
        <v>45008</v>
      </c>
      <c r="D58" s="36"/>
      <c r="E58" s="37">
        <v>2</v>
      </c>
      <c r="F58" s="38"/>
    </row>
    <row r="59" spans="2:6" x14ac:dyDescent="0.25">
      <c r="C59" s="41"/>
      <c r="D59" s="40"/>
      <c r="E59" s="38"/>
      <c r="F59" s="37"/>
    </row>
    <row r="60" spans="2:6" x14ac:dyDescent="0.25">
      <c r="C60" s="24"/>
      <c r="D60" s="25"/>
      <c r="E60" s="26"/>
      <c r="F60" s="26"/>
    </row>
    <row r="61" spans="2:6" x14ac:dyDescent="0.25">
      <c r="C61" s="9" t="s">
        <v>8</v>
      </c>
      <c r="D61" s="9"/>
      <c r="E61" s="62">
        <f>SUM(E57:E60)</f>
        <v>2</v>
      </c>
      <c r="F61" s="62">
        <f>SUM(F57:F60)</f>
        <v>0</v>
      </c>
    </row>
    <row r="65" spans="2:6" ht="21" x14ac:dyDescent="0.35">
      <c r="C65" s="2" t="str">
        <f>$C$2</f>
        <v>PCC Exol S.A.</v>
      </c>
    </row>
    <row r="66" spans="2:6" x14ac:dyDescent="0.25">
      <c r="B66" s="124" t="s">
        <v>109</v>
      </c>
      <c r="C66" s="13" t="s">
        <v>29</v>
      </c>
    </row>
    <row r="67" spans="2:6" ht="15.75" thickBot="1" x14ac:dyDescent="0.3"/>
    <row r="68" spans="2:6" ht="30" x14ac:dyDescent="0.25">
      <c r="C68" s="319" t="s">
        <v>2</v>
      </c>
      <c r="D68" s="29"/>
      <c r="E68" s="29" t="s">
        <v>3</v>
      </c>
      <c r="F68" s="29" t="s">
        <v>4</v>
      </c>
    </row>
    <row r="69" spans="2:6" ht="15.75" thickBot="1" x14ac:dyDescent="0.3">
      <c r="C69" s="320"/>
      <c r="D69" s="30"/>
      <c r="E69" s="321" t="s">
        <v>9</v>
      </c>
      <c r="F69" s="321"/>
    </row>
    <row r="70" spans="2:6" ht="15.75" thickBot="1" x14ac:dyDescent="0.3">
      <c r="C70" s="209">
        <v>45063</v>
      </c>
      <c r="D70" s="32" t="s">
        <v>6</v>
      </c>
      <c r="E70" s="33"/>
      <c r="F70" s="34"/>
    </row>
    <row r="71" spans="2:6" x14ac:dyDescent="0.25">
      <c r="C71" s="31">
        <v>45069</v>
      </c>
      <c r="D71" s="36"/>
      <c r="E71" s="37">
        <v>4</v>
      </c>
      <c r="F71" s="38"/>
    </row>
    <row r="72" spans="2:6" x14ac:dyDescent="0.25">
      <c r="C72" s="41"/>
      <c r="D72" s="40"/>
      <c r="E72" s="38"/>
      <c r="F72" s="37"/>
    </row>
    <row r="73" spans="2:6" x14ac:dyDescent="0.25">
      <c r="C73" s="24"/>
      <c r="D73" s="25"/>
      <c r="E73" s="26"/>
      <c r="F73" s="26"/>
    </row>
    <row r="74" spans="2:6" x14ac:dyDescent="0.25">
      <c r="C74" s="9" t="s">
        <v>8</v>
      </c>
      <c r="D74" s="9"/>
      <c r="E74" s="62">
        <f>SUM(E70:E73)</f>
        <v>4</v>
      </c>
      <c r="F74" s="62">
        <f>SUM(F70:F73)</f>
        <v>0</v>
      </c>
    </row>
  </sheetData>
  <mergeCells count="10">
    <mergeCell ref="C68:C69"/>
    <mergeCell ref="E69:F69"/>
    <mergeCell ref="C55:C56"/>
    <mergeCell ref="E56:F56"/>
    <mergeCell ref="C6:C7"/>
    <mergeCell ref="E7:F7"/>
    <mergeCell ref="C28:C29"/>
    <mergeCell ref="E29:F29"/>
    <mergeCell ref="C40:C41"/>
    <mergeCell ref="E41:F41"/>
  </mergeCells>
  <conditionalFormatting sqref="C1:C12 C14:C36 C47:C51 C62:C64 C75:C1048576">
    <cfRule type="top10" dxfId="275" priority="14" rank="1"/>
  </conditionalFormatting>
  <conditionalFormatting sqref="C13">
    <cfRule type="top10" dxfId="274" priority="8" rank="1"/>
  </conditionalFormatting>
  <conditionalFormatting sqref="D1">
    <cfRule type="top10" dxfId="273" priority="4" rank="1"/>
  </conditionalFormatting>
  <conditionalFormatting sqref="C37:C46">
    <cfRule type="top10" dxfId="272" priority="3" rank="1"/>
  </conditionalFormatting>
  <conditionalFormatting sqref="C52:C61">
    <cfRule type="top10" dxfId="271" priority="2" rank="1"/>
  </conditionalFormatting>
  <conditionalFormatting sqref="C65:C74">
    <cfRule type="top10" dxfId="270" priority="1" rank="1"/>
  </conditionalFormatting>
  <hyperlinks>
    <hyperlink ref="A1" location="'Spis treści'!A1" display="Spis treści" xr:uid="{00000000-0004-0000-5C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C00-000000000000}">
          <x14:formula1>
            <xm:f>Zdarzenia!$A$13:$A$17</xm:f>
          </x14:formula1>
          <xm:sqref>B3 B26 B38 B53 B66</xm:sqref>
        </x14:dataValidation>
        <x14:dataValidation type="list" allowBlank="1" showInputMessage="1" showErrorMessage="1" xr:uid="{00000000-0002-0000-5C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 codeName="Arkusz97"/>
  <dimension ref="A1:I34"/>
  <sheetViews>
    <sheetView zoomScaleNormal="100" zoomScaleSheetLayoutView="160" workbookViewId="0">
      <selection activeCell="C6" sqref="C6:C7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254</v>
      </c>
      <c r="D2" s="2"/>
      <c r="F2" s="3"/>
    </row>
    <row r="3" spans="1:9" ht="26.25" x14ac:dyDescent="0.4">
      <c r="A3" s="127" t="s">
        <v>24</v>
      </c>
      <c r="B3" s="124" t="s">
        <v>104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44651</v>
      </c>
      <c r="D8" s="32" t="s">
        <v>6</v>
      </c>
      <c r="E8" s="33"/>
      <c r="F8" s="34"/>
    </row>
    <row r="9" spans="1:9" x14ac:dyDescent="0.25">
      <c r="A9" s="4"/>
      <c r="B9" s="4"/>
      <c r="C9" s="46">
        <v>44680</v>
      </c>
      <c r="D9" s="36"/>
      <c r="E9" s="37">
        <v>20</v>
      </c>
      <c r="F9" s="38"/>
    </row>
    <row r="10" spans="1:9" x14ac:dyDescent="0.25">
      <c r="A10" s="4"/>
      <c r="B10" s="4"/>
      <c r="C10" s="35">
        <v>44701</v>
      </c>
      <c r="D10" s="39"/>
      <c r="E10" s="38"/>
      <c r="F10" s="37">
        <v>14</v>
      </c>
    </row>
    <row r="11" spans="1:9" x14ac:dyDescent="0.25">
      <c r="A11" s="4"/>
      <c r="B11" s="4"/>
      <c r="C11" s="35">
        <v>44715</v>
      </c>
      <c r="D11" s="40"/>
      <c r="E11" s="37">
        <v>10</v>
      </c>
      <c r="F11" s="38"/>
    </row>
    <row r="12" spans="1:9" x14ac:dyDescent="0.25">
      <c r="A12" s="129"/>
      <c r="B12" s="4"/>
      <c r="C12" s="35">
        <v>44740</v>
      </c>
      <c r="D12" s="40"/>
      <c r="E12" s="38"/>
      <c r="F12" s="37">
        <v>16</v>
      </c>
    </row>
    <row r="13" spans="1:9" x14ac:dyDescent="0.25">
      <c r="A13" s="4"/>
      <c r="B13" s="4"/>
      <c r="C13" s="35">
        <v>44749</v>
      </c>
      <c r="D13" s="40"/>
      <c r="E13" s="37">
        <v>7</v>
      </c>
      <c r="F13" s="38"/>
    </row>
    <row r="14" spans="1:9" x14ac:dyDescent="0.25">
      <c r="A14" s="129"/>
      <c r="B14" s="4"/>
      <c r="C14" s="41">
        <v>45195</v>
      </c>
      <c r="D14" s="40" t="s">
        <v>21</v>
      </c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37</v>
      </c>
      <c r="F21" s="9">
        <f>SUM(F8:F20)</f>
        <v>30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Komex SA</v>
      </c>
    </row>
    <row r="26" spans="1:6" x14ac:dyDescent="0.25">
      <c r="B26" s="124" t="s">
        <v>108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/>
      <c r="D30" s="32" t="s">
        <v>6</v>
      </c>
      <c r="E30" s="33"/>
      <c r="F30" s="34"/>
    </row>
    <row r="31" spans="1:6" x14ac:dyDescent="0.25">
      <c r="C31" s="35"/>
      <c r="D31" s="36"/>
      <c r="E31" s="37"/>
      <c r="F31" s="38"/>
    </row>
    <row r="32" spans="1:6" x14ac:dyDescent="0.25">
      <c r="C32" s="41"/>
      <c r="D32" s="40"/>
      <c r="E32" s="38"/>
      <c r="F32" s="37"/>
    </row>
    <row r="33" spans="3:6" x14ac:dyDescent="0.25">
      <c r="C33" s="24"/>
      <c r="D33" s="25"/>
      <c r="E33" s="26"/>
      <c r="F33" s="26"/>
    </row>
    <row r="34" spans="3:6" x14ac:dyDescent="0.25">
      <c r="C34" s="9" t="s">
        <v>8</v>
      </c>
      <c r="D34" s="9"/>
      <c r="E34" s="62">
        <f>SUM(E30:E33)</f>
        <v>0</v>
      </c>
      <c r="F34" s="62">
        <f>SUM(F30:F33)</f>
        <v>0</v>
      </c>
    </row>
  </sheetData>
  <mergeCells count="4">
    <mergeCell ref="C6:C7"/>
    <mergeCell ref="E7:F7"/>
    <mergeCell ref="C28:C29"/>
    <mergeCell ref="E29:F29"/>
  </mergeCells>
  <conditionalFormatting sqref="C1:C1048576">
    <cfRule type="top10" dxfId="269" priority="7" rank="1"/>
  </conditionalFormatting>
  <conditionalFormatting sqref="D1">
    <cfRule type="top10" dxfId="268" priority="1" rank="1"/>
  </conditionalFormatting>
  <hyperlinks>
    <hyperlink ref="A1" location="'Spis treści'!A1" display="Spis treści" xr:uid="{00000000-0004-0000-5D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D00-000000000000}">
          <x14:formula1>
            <xm:f>Zdarzenia!$A$13:$A$17</xm:f>
          </x14:formula1>
          <xm:sqref>B3 B26</xm:sqref>
        </x14:dataValidation>
        <x14:dataValidation type="list" allowBlank="1" showInputMessage="1" showErrorMessage="1" xr:uid="{00000000-0002-0000-5D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 codeName="Arkusz96"/>
  <dimension ref="A1:I38"/>
  <sheetViews>
    <sheetView topLeftCell="B1" zoomScaleNormal="100" zoomScaleSheetLayoutView="160" workbookViewId="0">
      <selection activeCell="B1" sqref="B1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31" t="s">
        <v>111</v>
      </c>
    </row>
    <row r="2" spans="1:9" ht="21" x14ac:dyDescent="0.35">
      <c r="C2" s="2" t="s">
        <v>251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252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44649</v>
      </c>
      <c r="D8" s="32" t="s">
        <v>6</v>
      </c>
      <c r="E8" s="33"/>
      <c r="F8" s="34"/>
    </row>
    <row r="9" spans="1:9" x14ac:dyDescent="0.25">
      <c r="A9" s="4"/>
      <c r="B9" s="4"/>
      <c r="C9" s="46">
        <v>44678</v>
      </c>
      <c r="D9" s="36"/>
      <c r="E9" s="37">
        <v>20</v>
      </c>
      <c r="F9" s="38"/>
    </row>
    <row r="10" spans="1:9" x14ac:dyDescent="0.25">
      <c r="A10" s="4"/>
      <c r="B10" s="4"/>
      <c r="C10" s="46">
        <v>44691</v>
      </c>
      <c r="D10" s="39"/>
      <c r="E10" s="38"/>
      <c r="F10" s="37">
        <v>8</v>
      </c>
    </row>
    <row r="11" spans="1:9" x14ac:dyDescent="0.25">
      <c r="A11" s="4"/>
      <c r="B11" s="4"/>
      <c r="C11" s="35">
        <v>44704</v>
      </c>
      <c r="D11" s="40"/>
      <c r="E11" s="37">
        <v>9</v>
      </c>
      <c r="F11" s="38"/>
    </row>
    <row r="12" spans="1:9" x14ac:dyDescent="0.25">
      <c r="A12" s="129"/>
      <c r="B12" s="4"/>
      <c r="C12" s="35">
        <v>44711</v>
      </c>
      <c r="D12" s="40"/>
      <c r="E12" s="38"/>
      <c r="F12" s="37">
        <v>5</v>
      </c>
    </row>
    <row r="13" spans="1:9" x14ac:dyDescent="0.25">
      <c r="A13" s="4"/>
      <c r="B13" s="4"/>
      <c r="C13" s="35">
        <v>44725</v>
      </c>
      <c r="D13" s="40"/>
      <c r="E13" s="37">
        <v>10</v>
      </c>
      <c r="F13" s="38"/>
    </row>
    <row r="14" spans="1:9" x14ac:dyDescent="0.25">
      <c r="A14" s="129"/>
      <c r="B14" s="4"/>
      <c r="C14" s="41">
        <v>45042</v>
      </c>
      <c r="D14" s="40"/>
      <c r="E14" s="38"/>
      <c r="F14" s="38">
        <v>220</v>
      </c>
      <c r="I14" s="130"/>
    </row>
    <row r="15" spans="1:9" x14ac:dyDescent="0.25">
      <c r="A15" s="129"/>
      <c r="B15" s="4"/>
      <c r="C15" s="41">
        <v>45057</v>
      </c>
      <c r="D15" s="40"/>
      <c r="E15" s="38">
        <v>9</v>
      </c>
      <c r="F15" s="38"/>
    </row>
    <row r="16" spans="1:9" x14ac:dyDescent="0.25">
      <c r="A16" s="129"/>
      <c r="B16" s="4"/>
      <c r="C16" s="41">
        <v>45065</v>
      </c>
      <c r="D16" s="40"/>
      <c r="E16" s="38"/>
      <c r="F16" s="38">
        <v>6</v>
      </c>
    </row>
    <row r="17" spans="1:6" x14ac:dyDescent="0.25">
      <c r="A17" s="129"/>
      <c r="B17" s="4"/>
      <c r="C17" s="41">
        <v>45078</v>
      </c>
      <c r="D17" s="40"/>
      <c r="E17" s="38">
        <v>9</v>
      </c>
      <c r="F17" s="38"/>
    </row>
    <row r="18" spans="1:6" x14ac:dyDescent="0.25">
      <c r="A18" s="129"/>
      <c r="B18" s="4"/>
      <c r="C18" s="41">
        <v>45093</v>
      </c>
      <c r="D18" s="40"/>
      <c r="E18" s="38"/>
      <c r="F18" s="38">
        <v>10</v>
      </c>
    </row>
    <row r="19" spans="1:6" x14ac:dyDescent="0.25">
      <c r="A19" s="129"/>
      <c r="B19" s="4"/>
      <c r="C19" s="41">
        <v>45096</v>
      </c>
      <c r="D19" s="40" t="s">
        <v>20</v>
      </c>
      <c r="E19" s="38">
        <v>1</v>
      </c>
      <c r="F19" s="38"/>
    </row>
    <row r="20" spans="1:6" x14ac:dyDescent="0.25">
      <c r="A20" s="129"/>
      <c r="B20" s="4"/>
      <c r="C20" s="41"/>
      <c r="D20" s="40"/>
      <c r="E20" s="38"/>
      <c r="F20" s="38"/>
    </row>
    <row r="21" spans="1:6" x14ac:dyDescent="0.25">
      <c r="A21" s="4"/>
      <c r="B21" s="13"/>
      <c r="C21" s="41"/>
      <c r="D21" s="40"/>
      <c r="E21" s="38"/>
      <c r="F21" s="38"/>
    </row>
    <row r="22" spans="1:6" x14ac:dyDescent="0.25">
      <c r="A22" s="4"/>
      <c r="B22" s="4"/>
      <c r="D22" s="6"/>
    </row>
    <row r="23" spans="1:6" x14ac:dyDescent="0.25">
      <c r="A23" s="4"/>
      <c r="B23" s="4"/>
      <c r="C23" s="9" t="s">
        <v>8</v>
      </c>
      <c r="D23" s="9"/>
      <c r="E23" s="9">
        <f>SUM(E8:E22)</f>
        <v>58</v>
      </c>
      <c r="F23" s="9">
        <f>SUM(F8:F22)</f>
        <v>249</v>
      </c>
    </row>
    <row r="24" spans="1:6" x14ac:dyDescent="0.25">
      <c r="C24" s="7"/>
      <c r="D24" s="7"/>
      <c r="E24" s="7"/>
      <c r="F24" s="7"/>
    </row>
    <row r="25" spans="1:6" x14ac:dyDescent="0.25">
      <c r="A25" s="5"/>
      <c r="B25" s="5"/>
      <c r="C25" s="5"/>
      <c r="D25" s="5"/>
      <c r="E25" s="5"/>
      <c r="F25" s="5"/>
    </row>
    <row r="26" spans="1:6" ht="39" customHeight="1" x14ac:dyDescent="0.25">
      <c r="A26" s="4"/>
      <c r="B26" s="4"/>
      <c r="C26" s="4"/>
      <c r="D26" s="4"/>
      <c r="E26" s="4"/>
      <c r="F26" s="4"/>
    </row>
    <row r="27" spans="1:6" ht="26.25" x14ac:dyDescent="0.4">
      <c r="A27" s="127" t="s">
        <v>23</v>
      </c>
      <c r="C27" s="2" t="str">
        <f>$C$2</f>
        <v>Dr Irena Eris S.A.</v>
      </c>
    </row>
    <row r="28" spans="1:6" x14ac:dyDescent="0.25">
      <c r="B28" s="124" t="s">
        <v>108</v>
      </c>
      <c r="C28" s="13" t="s">
        <v>22</v>
      </c>
    </row>
    <row r="29" spans="1:6" ht="15.75" thickBot="1" x14ac:dyDescent="0.3"/>
    <row r="30" spans="1:6" ht="35.25" customHeight="1" x14ac:dyDescent="0.25">
      <c r="C30" s="319" t="s">
        <v>2</v>
      </c>
      <c r="D30" s="29"/>
      <c r="E30" s="29" t="s">
        <v>3</v>
      </c>
      <c r="F30" s="29" t="s">
        <v>4</v>
      </c>
    </row>
    <row r="31" spans="1:6" ht="15.75" thickBot="1" x14ac:dyDescent="0.3">
      <c r="C31" s="320"/>
      <c r="D31" s="30"/>
      <c r="E31" s="321" t="s">
        <v>9</v>
      </c>
      <c r="F31" s="321"/>
    </row>
    <row r="32" spans="1:6" x14ac:dyDescent="0.25">
      <c r="C32" s="31"/>
      <c r="D32" s="32" t="s">
        <v>6</v>
      </c>
      <c r="E32" s="33"/>
      <c r="F32" s="34"/>
    </row>
    <row r="33" spans="1:6" x14ac:dyDescent="0.25">
      <c r="C33" s="35"/>
      <c r="D33" s="36"/>
      <c r="E33" s="37"/>
      <c r="F33" s="38"/>
    </row>
    <row r="34" spans="1:6" x14ac:dyDescent="0.25">
      <c r="C34" s="41"/>
      <c r="D34" s="40"/>
      <c r="E34" s="38"/>
      <c r="F34" s="37"/>
    </row>
    <row r="35" spans="1:6" x14ac:dyDescent="0.25">
      <c r="C35" s="24"/>
      <c r="D35" s="25"/>
      <c r="E35" s="26"/>
      <c r="F35" s="26"/>
    </row>
    <row r="36" spans="1:6" x14ac:dyDescent="0.25">
      <c r="C36" s="9" t="s">
        <v>8</v>
      </c>
      <c r="D36" s="9"/>
      <c r="E36" s="62">
        <f>SUM(E32:E35)</f>
        <v>0</v>
      </c>
      <c r="F36" s="62">
        <f>SUM(F32:F35)</f>
        <v>0</v>
      </c>
    </row>
    <row r="38" spans="1:6" ht="39" customHeight="1" x14ac:dyDescent="0.25">
      <c r="A38" s="4"/>
      <c r="B38" s="4"/>
      <c r="C38" s="4"/>
      <c r="D38" s="4"/>
      <c r="E38" s="4"/>
      <c r="F38" s="4"/>
    </row>
  </sheetData>
  <mergeCells count="4">
    <mergeCell ref="C6:C7"/>
    <mergeCell ref="E7:F7"/>
    <mergeCell ref="C30:C31"/>
    <mergeCell ref="E31:F31"/>
  </mergeCells>
  <conditionalFormatting sqref="C1:C1048576">
    <cfRule type="top10" dxfId="267" priority="16" rank="1"/>
  </conditionalFormatting>
  <conditionalFormatting sqref="D1">
    <cfRule type="top10" dxfId="266" priority="1" rank="1"/>
  </conditionalFormatting>
  <hyperlinks>
    <hyperlink ref="A1" location="'Spis treści'!A1" display="Spis treści" xr:uid="{00000000-0004-0000-5E00-000000000000}"/>
    <hyperlink ref="B1" location="'Spis treści'!A1" display="Spis treści" xr:uid="{00000000-0004-0000-5E00-000001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E00-000000000000}">
          <x14:formula1>
            <xm:f>Zdarzenia!$A$13:$A$17</xm:f>
          </x14:formula1>
          <xm:sqref>B3 B28</xm:sqref>
        </x14:dataValidation>
        <x14:dataValidation type="list" allowBlank="1" showInputMessage="1" showErrorMessage="1" xr:uid="{00000000-0002-0000-5E00-000001000000}">
          <x14:formula1>
            <xm:f>Zdarzenia!$A$2:$A$7</xm:f>
          </x14:formula1>
          <xm:sqref>E24:F24 D2:D1048576</xm:sqref>
        </x14:dataValidation>
      </x14:dataValidations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 codeName="Arkusz95"/>
  <dimension ref="A1:I35"/>
  <sheetViews>
    <sheetView zoomScale="85" zoomScaleNormal="85" zoomScaleSheetLayoutView="160" workbookViewId="0">
      <selection activeCell="I12" sqref="I12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249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250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/>
      <c r="D8" s="32" t="s">
        <v>6</v>
      </c>
      <c r="E8" s="33"/>
      <c r="F8" s="34"/>
    </row>
    <row r="9" spans="1:9" x14ac:dyDescent="0.25">
      <c r="A9" s="4"/>
      <c r="B9" s="4"/>
      <c r="C9" s="46">
        <v>44645</v>
      </c>
      <c r="D9" s="36"/>
      <c r="E9" s="37"/>
      <c r="F9" s="38"/>
    </row>
    <row r="10" spans="1:9" x14ac:dyDescent="0.25">
      <c r="A10" s="4"/>
      <c r="B10" s="4"/>
      <c r="C10" s="35">
        <v>44676</v>
      </c>
      <c r="D10" s="39"/>
      <c r="E10" s="38">
        <v>20</v>
      </c>
      <c r="F10" s="37"/>
    </row>
    <row r="11" spans="1:9" x14ac:dyDescent="0.25">
      <c r="A11" s="4"/>
      <c r="B11" s="4"/>
      <c r="C11" s="35">
        <v>44687</v>
      </c>
      <c r="D11" s="40"/>
      <c r="E11" s="37"/>
      <c r="F11" s="38">
        <v>8</v>
      </c>
    </row>
    <row r="12" spans="1:9" x14ac:dyDescent="0.25">
      <c r="A12" s="129"/>
      <c r="B12" s="4"/>
      <c r="C12" s="35">
        <v>44701</v>
      </c>
      <c r="D12" s="40"/>
      <c r="E12" s="38">
        <v>10</v>
      </c>
      <c r="F12" s="37"/>
    </row>
    <row r="13" spans="1:9" x14ac:dyDescent="0.25">
      <c r="A13" s="4"/>
      <c r="B13" s="4"/>
      <c r="C13" s="35">
        <v>44715</v>
      </c>
      <c r="D13" s="40"/>
      <c r="E13" s="37"/>
      <c r="F13" s="38">
        <v>10</v>
      </c>
    </row>
    <row r="14" spans="1:9" x14ac:dyDescent="0.25">
      <c r="A14" s="129"/>
      <c r="B14" s="4"/>
      <c r="C14" s="41">
        <v>44732</v>
      </c>
      <c r="D14" s="40"/>
      <c r="E14" s="38">
        <v>10</v>
      </c>
      <c r="F14" s="38"/>
      <c r="I14" s="130"/>
    </row>
    <row r="15" spans="1:9" x14ac:dyDescent="0.25">
      <c r="A15" s="129"/>
      <c r="B15" s="4"/>
      <c r="C15" s="41">
        <v>44740</v>
      </c>
      <c r="D15" s="40"/>
      <c r="E15" s="38"/>
      <c r="F15" s="38">
        <v>6</v>
      </c>
    </row>
    <row r="16" spans="1:9" x14ac:dyDescent="0.25">
      <c r="A16" s="129"/>
      <c r="B16" s="4"/>
      <c r="C16" s="41">
        <v>44753</v>
      </c>
      <c r="D16" s="40"/>
      <c r="E16" s="38">
        <v>9</v>
      </c>
      <c r="F16" s="38"/>
    </row>
    <row r="17" spans="1:6" x14ac:dyDescent="0.25">
      <c r="A17" s="129"/>
      <c r="B17" s="4"/>
      <c r="C17" s="41">
        <v>44760</v>
      </c>
      <c r="D17" s="40"/>
      <c r="E17" s="38"/>
      <c r="F17" s="38">
        <v>5</v>
      </c>
    </row>
    <row r="18" spans="1:6" x14ac:dyDescent="0.25">
      <c r="A18" s="4"/>
      <c r="B18" s="13"/>
      <c r="C18" s="41">
        <v>44770</v>
      </c>
      <c r="D18" s="40" t="s">
        <v>20</v>
      </c>
      <c r="E18" s="38">
        <v>8</v>
      </c>
      <c r="F18" s="38"/>
    </row>
    <row r="19" spans="1:6" x14ac:dyDescent="0.25">
      <c r="A19" s="4"/>
      <c r="B19" s="4"/>
      <c r="D19" s="6"/>
    </row>
    <row r="20" spans="1:6" x14ac:dyDescent="0.25">
      <c r="A20" s="4"/>
      <c r="B20" s="4"/>
      <c r="C20" s="9" t="s">
        <v>8</v>
      </c>
      <c r="D20" s="9"/>
      <c r="E20" s="9">
        <f>SUM(E8:E19)</f>
        <v>57</v>
      </c>
      <c r="F20" s="9">
        <f>SUM(F8:F19)</f>
        <v>29</v>
      </c>
    </row>
    <row r="21" spans="1:6" x14ac:dyDescent="0.25">
      <c r="C21" s="7"/>
      <c r="D21" s="7"/>
      <c r="E21" s="7"/>
      <c r="F21" s="7"/>
    </row>
    <row r="22" spans="1:6" x14ac:dyDescent="0.25">
      <c r="A22" s="5"/>
      <c r="B22" s="5"/>
      <c r="C22" s="5"/>
      <c r="D22" s="5"/>
      <c r="E22" s="5"/>
      <c r="F22" s="5"/>
    </row>
    <row r="23" spans="1:6" ht="39" customHeight="1" x14ac:dyDescent="0.25">
      <c r="A23" s="4"/>
      <c r="B23" s="4"/>
      <c r="C23" s="4"/>
      <c r="D23" s="4"/>
      <c r="E23" s="4"/>
      <c r="F23" s="4"/>
    </row>
    <row r="24" spans="1:6" ht="26.25" x14ac:dyDescent="0.4">
      <c r="A24" s="127" t="s">
        <v>23</v>
      </c>
      <c r="C24" s="2" t="str">
        <f>$C$2</f>
        <v>Bioceltix</v>
      </c>
    </row>
    <row r="25" spans="1:6" x14ac:dyDescent="0.25">
      <c r="B25" s="124" t="s">
        <v>108</v>
      </c>
      <c r="C25" s="13" t="s">
        <v>22</v>
      </c>
    </row>
    <row r="26" spans="1:6" ht="15.75" thickBot="1" x14ac:dyDescent="0.3"/>
    <row r="27" spans="1:6" ht="35.25" customHeight="1" x14ac:dyDescent="0.25">
      <c r="C27" s="319" t="s">
        <v>2</v>
      </c>
      <c r="D27" s="29"/>
      <c r="E27" s="29" t="s">
        <v>3</v>
      </c>
      <c r="F27" s="29" t="s">
        <v>4</v>
      </c>
    </row>
    <row r="28" spans="1:6" ht="15.75" thickBot="1" x14ac:dyDescent="0.3">
      <c r="C28" s="320"/>
      <c r="D28" s="30"/>
      <c r="E28" s="321" t="s">
        <v>9</v>
      </c>
      <c r="F28" s="321"/>
    </row>
    <row r="29" spans="1:6" x14ac:dyDescent="0.25">
      <c r="C29" s="31"/>
      <c r="D29" s="32" t="s">
        <v>6</v>
      </c>
      <c r="E29" s="33"/>
      <c r="F29" s="34"/>
    </row>
    <row r="30" spans="1:6" x14ac:dyDescent="0.25">
      <c r="C30" s="35"/>
      <c r="D30" s="36"/>
      <c r="E30" s="37"/>
      <c r="F30" s="38"/>
    </row>
    <row r="31" spans="1:6" x14ac:dyDescent="0.25">
      <c r="C31" s="41"/>
      <c r="D31" s="40"/>
      <c r="E31" s="38"/>
      <c r="F31" s="37"/>
    </row>
    <row r="32" spans="1:6" x14ac:dyDescent="0.25">
      <c r="C32" s="24"/>
      <c r="D32" s="25"/>
      <c r="E32" s="26"/>
      <c r="F32" s="26"/>
    </row>
    <row r="33" spans="1:6" x14ac:dyDescent="0.25">
      <c r="C33" s="9" t="s">
        <v>8</v>
      </c>
      <c r="D33" s="9"/>
      <c r="E33" s="62">
        <f>SUM(E29:E32)</f>
        <v>0</v>
      </c>
      <c r="F33" s="62">
        <f>SUM(F29:F32)</f>
        <v>0</v>
      </c>
    </row>
    <row r="35" spans="1:6" ht="39" customHeight="1" x14ac:dyDescent="0.25">
      <c r="A35" s="4"/>
      <c r="B35" s="4"/>
      <c r="C35" s="4"/>
      <c r="D35" s="4"/>
      <c r="E35" s="4"/>
      <c r="F35" s="4"/>
    </row>
  </sheetData>
  <mergeCells count="4">
    <mergeCell ref="C6:C7"/>
    <mergeCell ref="E7:F7"/>
    <mergeCell ref="C27:C28"/>
    <mergeCell ref="E28:F28"/>
  </mergeCells>
  <conditionalFormatting sqref="C1:C1048576">
    <cfRule type="top10" dxfId="265" priority="12" rank="1"/>
  </conditionalFormatting>
  <conditionalFormatting sqref="D1">
    <cfRule type="top10" dxfId="264" priority="1" rank="1"/>
  </conditionalFormatting>
  <hyperlinks>
    <hyperlink ref="A1" location="'Spis treści'!A1" display="Spis treści" xr:uid="{00000000-0004-0000-5F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5F00-000000000000}">
          <x14:formula1>
            <xm:f>Zdarzenia!$A$13:$A$17</xm:f>
          </x14:formula1>
          <xm:sqref>B3 B25</xm:sqref>
        </x14:dataValidation>
        <x14:dataValidation type="list" allowBlank="1" showInputMessage="1" showErrorMessage="1" xr:uid="{00000000-0002-0000-5F00-000001000000}">
          <x14:formula1>
            <xm:f>Zdarzenia!$A$2:$A$7</xm:f>
          </x14:formula1>
          <xm:sqref>E21:F21 D2:D1048576</xm:sqref>
        </x14:dataValidation>
      </x14:dataValidations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 codeName="Arkusz94"/>
  <dimension ref="A1:I63"/>
  <sheetViews>
    <sheetView topLeftCell="A10" zoomScale="85" zoomScaleNormal="85" zoomScaleSheetLayoutView="160" workbookViewId="0">
      <selection activeCell="B55" sqref="B55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247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34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248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44641</v>
      </c>
      <c r="D8" s="32" t="s">
        <v>6</v>
      </c>
      <c r="E8" s="33"/>
      <c r="F8" s="34"/>
    </row>
    <row r="9" spans="1:9" x14ac:dyDescent="0.25">
      <c r="A9" s="4"/>
      <c r="B9" s="4"/>
      <c r="C9" s="46">
        <v>44670</v>
      </c>
      <c r="D9" s="36"/>
      <c r="E9" s="37">
        <v>20</v>
      </c>
      <c r="F9" s="38"/>
    </row>
    <row r="10" spans="1:9" x14ac:dyDescent="0.25">
      <c r="A10" s="4"/>
      <c r="B10" s="4"/>
      <c r="C10" s="46">
        <v>44715</v>
      </c>
      <c r="D10" s="39"/>
      <c r="E10" s="38"/>
      <c r="F10" s="37">
        <v>32</v>
      </c>
    </row>
    <row r="11" spans="1:9" x14ac:dyDescent="0.25">
      <c r="A11" s="4"/>
      <c r="B11" s="4"/>
      <c r="C11" s="35">
        <v>44732</v>
      </c>
      <c r="D11" s="40"/>
      <c r="E11" s="37">
        <v>10</v>
      </c>
      <c r="F11" s="38"/>
    </row>
    <row r="12" spans="1:9" x14ac:dyDescent="0.25">
      <c r="A12" s="129"/>
      <c r="B12" s="4"/>
      <c r="C12" s="35">
        <v>44746</v>
      </c>
      <c r="D12" s="40"/>
      <c r="E12" s="38"/>
      <c r="F12" s="37">
        <v>10</v>
      </c>
    </row>
    <row r="13" spans="1:9" x14ac:dyDescent="0.25">
      <c r="A13" s="4"/>
      <c r="B13" s="4"/>
      <c r="C13" s="35">
        <v>44760</v>
      </c>
      <c r="D13" s="40"/>
      <c r="E13" s="37">
        <v>10</v>
      </c>
      <c r="F13" s="38"/>
    </row>
    <row r="14" spans="1:9" x14ac:dyDescent="0.25">
      <c r="A14" s="129"/>
      <c r="B14" s="4"/>
      <c r="C14" s="41">
        <v>44783</v>
      </c>
      <c r="D14" s="40"/>
      <c r="E14" s="38"/>
      <c r="F14" s="38">
        <v>17</v>
      </c>
      <c r="I14" s="130"/>
    </row>
    <row r="15" spans="1:9" x14ac:dyDescent="0.25">
      <c r="A15" s="129"/>
      <c r="B15" s="4"/>
      <c r="C15" s="41">
        <v>44797</v>
      </c>
      <c r="D15" s="40"/>
      <c r="E15" s="38">
        <v>9</v>
      </c>
      <c r="F15" s="38"/>
    </row>
    <row r="16" spans="1:9" x14ac:dyDescent="0.25">
      <c r="A16" s="129"/>
      <c r="B16" s="4"/>
      <c r="C16" s="41">
        <v>44830</v>
      </c>
      <c r="D16" s="40"/>
      <c r="E16" s="38"/>
      <c r="F16" s="38">
        <v>23</v>
      </c>
    </row>
    <row r="17" spans="1:6" x14ac:dyDescent="0.25">
      <c r="A17" s="129"/>
      <c r="B17" s="4"/>
      <c r="C17" s="41">
        <v>44844</v>
      </c>
      <c r="D17" s="40"/>
      <c r="E17" s="38">
        <v>10</v>
      </c>
      <c r="F17" s="38"/>
    </row>
    <row r="18" spans="1:6" x14ac:dyDescent="0.25">
      <c r="A18" s="129"/>
      <c r="B18" s="4"/>
      <c r="C18" s="41">
        <v>44852</v>
      </c>
      <c r="D18" s="40"/>
      <c r="E18" s="38"/>
      <c r="F18" s="38">
        <v>6</v>
      </c>
    </row>
    <row r="19" spans="1:6" x14ac:dyDescent="0.25">
      <c r="A19" s="129"/>
      <c r="B19" s="4"/>
      <c r="C19" s="41">
        <v>44867</v>
      </c>
      <c r="D19" s="40"/>
      <c r="E19" s="38">
        <v>10</v>
      </c>
      <c r="F19" s="38"/>
    </row>
    <row r="20" spans="1:6" x14ac:dyDescent="0.25">
      <c r="A20" s="129"/>
      <c r="B20" s="4"/>
      <c r="C20" s="41">
        <v>44872</v>
      </c>
      <c r="D20" s="40"/>
      <c r="E20" s="38">
        <v>2</v>
      </c>
      <c r="F20" s="38"/>
    </row>
    <row r="21" spans="1:6" x14ac:dyDescent="0.25">
      <c r="A21" s="129"/>
      <c r="B21" s="4"/>
      <c r="C21" s="41">
        <v>44874</v>
      </c>
      <c r="D21" s="40"/>
      <c r="E21" s="38"/>
      <c r="F21" s="38">
        <v>3</v>
      </c>
    </row>
    <row r="22" spans="1:6" x14ac:dyDescent="0.25">
      <c r="A22" s="129"/>
      <c r="B22" s="4"/>
      <c r="C22" s="41">
        <v>44889</v>
      </c>
      <c r="D22" s="40"/>
      <c r="E22" s="38">
        <v>10</v>
      </c>
      <c r="F22" s="38"/>
    </row>
    <row r="23" spans="1:6" x14ac:dyDescent="0.25">
      <c r="A23" s="129"/>
      <c r="B23" s="4"/>
      <c r="C23" s="41">
        <v>44897</v>
      </c>
      <c r="D23" s="40"/>
      <c r="E23" s="38"/>
      <c r="F23" s="38">
        <v>6</v>
      </c>
    </row>
    <row r="24" spans="1:6" x14ac:dyDescent="0.25">
      <c r="A24" s="129"/>
      <c r="B24" s="4"/>
      <c r="C24" s="41">
        <v>44910</v>
      </c>
      <c r="D24" s="40"/>
      <c r="E24" s="38">
        <v>9</v>
      </c>
      <c r="F24" s="38"/>
    </row>
    <row r="25" spans="1:6" x14ac:dyDescent="0.25">
      <c r="A25" s="129"/>
      <c r="B25" s="4"/>
      <c r="C25" s="41">
        <v>44929</v>
      </c>
      <c r="D25" s="40"/>
      <c r="E25" s="38"/>
      <c r="F25" s="38">
        <v>12</v>
      </c>
    </row>
    <row r="26" spans="1:6" x14ac:dyDescent="0.25">
      <c r="A26" s="129"/>
      <c r="B26" s="4"/>
      <c r="C26" s="41">
        <v>44944</v>
      </c>
      <c r="D26" s="40"/>
      <c r="E26" s="38">
        <v>10</v>
      </c>
      <c r="F26" s="38"/>
    </row>
    <row r="27" spans="1:6" x14ac:dyDescent="0.25">
      <c r="A27" s="129"/>
      <c r="B27" s="4"/>
      <c r="C27" s="41">
        <v>44946</v>
      </c>
      <c r="D27" s="40"/>
      <c r="E27" s="38"/>
      <c r="F27" s="38">
        <v>2</v>
      </c>
    </row>
    <row r="28" spans="1:6" x14ac:dyDescent="0.25">
      <c r="A28" s="129"/>
      <c r="B28" s="4"/>
      <c r="C28" s="41">
        <v>44957</v>
      </c>
      <c r="D28" s="40"/>
      <c r="E28" s="38">
        <v>7</v>
      </c>
      <c r="F28" s="38"/>
    </row>
    <row r="29" spans="1:6" x14ac:dyDescent="0.25">
      <c r="A29" s="4"/>
      <c r="B29" s="13"/>
      <c r="C29" s="41">
        <v>44960</v>
      </c>
      <c r="D29" s="40"/>
      <c r="E29" s="38"/>
      <c r="F29" s="38">
        <v>3</v>
      </c>
    </row>
    <row r="30" spans="1:6" x14ac:dyDescent="0.25">
      <c r="A30" s="4"/>
      <c r="B30" s="13"/>
      <c r="C30" s="87">
        <v>44966</v>
      </c>
      <c r="D30" s="64"/>
      <c r="E30" s="65">
        <v>4</v>
      </c>
      <c r="F30" s="65"/>
    </row>
    <row r="31" spans="1:6" x14ac:dyDescent="0.25">
      <c r="A31" s="4"/>
      <c r="B31" s="13"/>
      <c r="C31" s="83">
        <v>44973</v>
      </c>
      <c r="D31" s="84"/>
      <c r="E31" s="164"/>
      <c r="F31" s="164">
        <v>5</v>
      </c>
    </row>
    <row r="32" spans="1:6" x14ac:dyDescent="0.25">
      <c r="A32" s="4"/>
      <c r="B32" s="13"/>
      <c r="C32" s="87">
        <v>44978</v>
      </c>
      <c r="D32" s="25" t="s">
        <v>88</v>
      </c>
      <c r="E32" s="113"/>
      <c r="F32" s="26">
        <v>3</v>
      </c>
    </row>
    <row r="33" spans="1:6" x14ac:dyDescent="0.25">
      <c r="A33" s="4"/>
      <c r="B33" s="13"/>
      <c r="C33" s="87">
        <v>44984</v>
      </c>
      <c r="D33" s="84" t="s">
        <v>20</v>
      </c>
      <c r="E33" s="164">
        <v>4</v>
      </c>
      <c r="F33" s="164"/>
    </row>
    <row r="34" spans="1:6" x14ac:dyDescent="0.25">
      <c r="A34" s="4"/>
      <c r="B34" s="13"/>
      <c r="C34" s="24"/>
      <c r="D34" s="25"/>
      <c r="E34" s="26"/>
      <c r="F34" s="26"/>
    </row>
    <row r="35" spans="1:6" x14ac:dyDescent="0.25">
      <c r="A35" s="4"/>
      <c r="B35" s="4"/>
      <c r="D35" s="6"/>
    </row>
    <row r="36" spans="1:6" x14ac:dyDescent="0.25">
      <c r="A36" s="4"/>
      <c r="B36" s="4"/>
      <c r="C36" s="9" t="s">
        <v>8</v>
      </c>
      <c r="D36" s="9"/>
      <c r="E36" s="62">
        <f>SUM(E8:E35)</f>
        <v>115</v>
      </c>
      <c r="F36" s="62">
        <f>SUM(F8:F35)</f>
        <v>122</v>
      </c>
    </row>
    <row r="37" spans="1:6" x14ac:dyDescent="0.25">
      <c r="C37" s="7"/>
      <c r="D37" s="7"/>
      <c r="E37" s="7"/>
      <c r="F37" s="7"/>
    </row>
    <row r="38" spans="1:6" x14ac:dyDescent="0.25">
      <c r="A38" s="5"/>
      <c r="B38" s="5"/>
      <c r="C38" s="5"/>
      <c r="D38" s="5"/>
      <c r="E38" s="5"/>
      <c r="F38" s="5"/>
    </row>
    <row r="39" spans="1:6" ht="39" customHeight="1" x14ac:dyDescent="0.25">
      <c r="A39" s="4"/>
      <c r="B39" s="4"/>
      <c r="C39" s="4"/>
      <c r="D39" s="4"/>
      <c r="E39" s="4"/>
      <c r="F39" s="4"/>
    </row>
    <row r="40" spans="1:6" ht="26.25" x14ac:dyDescent="0.4">
      <c r="A40" s="127" t="s">
        <v>23</v>
      </c>
      <c r="C40" s="2" t="str">
        <f>$C$2</f>
        <v>DB Energy S.A.</v>
      </c>
    </row>
    <row r="41" spans="1:6" x14ac:dyDescent="0.25">
      <c r="B41" s="124" t="s">
        <v>109</v>
      </c>
      <c r="C41" s="13" t="s">
        <v>22</v>
      </c>
    </row>
    <row r="42" spans="1:6" ht="15.75" thickBot="1" x14ac:dyDescent="0.3"/>
    <row r="43" spans="1:6" ht="35.25" customHeight="1" x14ac:dyDescent="0.25">
      <c r="C43" s="319" t="s">
        <v>2</v>
      </c>
      <c r="D43" s="29"/>
      <c r="E43" s="29" t="s">
        <v>3</v>
      </c>
      <c r="F43" s="29" t="s">
        <v>4</v>
      </c>
    </row>
    <row r="44" spans="1:6" ht="15.75" thickBot="1" x14ac:dyDescent="0.3">
      <c r="C44" s="320"/>
      <c r="D44" s="30"/>
      <c r="E44" s="321" t="s">
        <v>9</v>
      </c>
      <c r="F44" s="321"/>
    </row>
    <row r="45" spans="1:6" x14ac:dyDescent="0.25">
      <c r="C45" s="31">
        <v>44987</v>
      </c>
      <c r="D45" s="32" t="s">
        <v>6</v>
      </c>
      <c r="E45" s="33"/>
      <c r="F45" s="34"/>
    </row>
    <row r="46" spans="1:6" x14ac:dyDescent="0.25">
      <c r="C46" s="119">
        <v>44991</v>
      </c>
      <c r="D46" s="68" t="s">
        <v>88</v>
      </c>
      <c r="E46" s="69"/>
      <c r="F46" s="120"/>
    </row>
    <row r="47" spans="1:6" x14ac:dyDescent="0.25">
      <c r="C47" s="119">
        <v>44992</v>
      </c>
      <c r="D47" s="68" t="s">
        <v>88</v>
      </c>
      <c r="E47" s="69"/>
      <c r="F47" s="120"/>
    </row>
    <row r="48" spans="1:6" x14ac:dyDescent="0.25">
      <c r="C48" s="119">
        <v>44994</v>
      </c>
      <c r="D48" s="68"/>
      <c r="E48" s="69">
        <v>2</v>
      </c>
      <c r="F48" s="120"/>
    </row>
    <row r="49" spans="1:8" x14ac:dyDescent="0.25">
      <c r="C49" s="35">
        <v>44994</v>
      </c>
      <c r="D49" s="36"/>
      <c r="E49" s="37"/>
      <c r="F49" s="38">
        <v>0</v>
      </c>
      <c r="H49" s="1">
        <v>0</v>
      </c>
    </row>
    <row r="50" spans="1:8" x14ac:dyDescent="0.25">
      <c r="C50" s="41">
        <v>44998</v>
      </c>
      <c r="D50" s="40" t="s">
        <v>20</v>
      </c>
      <c r="E50" s="38">
        <v>2</v>
      </c>
      <c r="F50" s="37"/>
    </row>
    <row r="51" spans="1:8" x14ac:dyDescent="0.25">
      <c r="C51" s="24"/>
      <c r="D51" s="25"/>
      <c r="E51" s="26"/>
      <c r="F51" s="26"/>
    </row>
    <row r="52" spans="1:8" x14ac:dyDescent="0.25">
      <c r="C52" s="9" t="s">
        <v>8</v>
      </c>
      <c r="D52" s="9"/>
      <c r="E52" s="62">
        <f>SUM(E45:E51)</f>
        <v>4</v>
      </c>
      <c r="F52" s="62">
        <f>SUM(F45:F51)</f>
        <v>0</v>
      </c>
    </row>
    <row r="54" spans="1:8" ht="39" customHeight="1" x14ac:dyDescent="0.25">
      <c r="A54" s="4"/>
      <c r="B54" s="4"/>
      <c r="C54" s="4"/>
      <c r="D54" s="4"/>
      <c r="E54" s="4"/>
      <c r="F54" s="4"/>
    </row>
    <row r="55" spans="1:8" ht="26.25" x14ac:dyDescent="0.4">
      <c r="A55" s="127"/>
      <c r="C55" s="2" t="str">
        <f>$C$2</f>
        <v>DB Energy S.A.</v>
      </c>
    </row>
    <row r="56" spans="1:8" x14ac:dyDescent="0.25">
      <c r="B56" s="124" t="s">
        <v>109</v>
      </c>
      <c r="C56" s="13" t="s">
        <v>27</v>
      </c>
    </row>
    <row r="57" spans="1:8" ht="15.75" thickBot="1" x14ac:dyDescent="0.3"/>
    <row r="58" spans="1:8" ht="35.25" customHeight="1" x14ac:dyDescent="0.25">
      <c r="C58" s="319" t="s">
        <v>2</v>
      </c>
      <c r="D58" s="29"/>
      <c r="E58" s="29" t="s">
        <v>3</v>
      </c>
      <c r="F58" s="29" t="s">
        <v>4</v>
      </c>
    </row>
    <row r="59" spans="1:8" ht="15.75" thickBot="1" x14ac:dyDescent="0.3">
      <c r="C59" s="320"/>
      <c r="D59" s="30"/>
      <c r="E59" s="321" t="s">
        <v>9</v>
      </c>
      <c r="F59" s="321"/>
    </row>
    <row r="60" spans="1:8" x14ac:dyDescent="0.25">
      <c r="C60" s="31">
        <v>45000</v>
      </c>
      <c r="D60" s="32" t="s">
        <v>6</v>
      </c>
      <c r="E60" s="33"/>
      <c r="F60" s="34"/>
    </row>
    <row r="61" spans="1:8" x14ac:dyDescent="0.25">
      <c r="C61" s="41">
        <v>45001</v>
      </c>
      <c r="D61" s="40" t="s">
        <v>20</v>
      </c>
      <c r="E61" s="38">
        <v>1</v>
      </c>
      <c r="F61" s="37"/>
    </row>
    <row r="62" spans="1:8" x14ac:dyDescent="0.25">
      <c r="C62" s="24"/>
      <c r="D62" s="25"/>
      <c r="E62" s="26"/>
      <c r="F62" s="26"/>
    </row>
    <row r="63" spans="1:8" x14ac:dyDescent="0.25">
      <c r="C63" s="9" t="s">
        <v>8</v>
      </c>
      <c r="D63" s="9"/>
      <c r="E63" s="62">
        <f>SUM(E60:E62)</f>
        <v>1</v>
      </c>
      <c r="F63" s="62">
        <f>SUM(F60:F62)</f>
        <v>0</v>
      </c>
    </row>
  </sheetData>
  <mergeCells count="6">
    <mergeCell ref="C6:C7"/>
    <mergeCell ref="E7:F7"/>
    <mergeCell ref="C43:C44"/>
    <mergeCell ref="E44:F44"/>
    <mergeCell ref="C58:C59"/>
    <mergeCell ref="E59:F59"/>
  </mergeCells>
  <conditionalFormatting sqref="C64:C1048576 C1:C54">
    <cfRule type="top10" dxfId="263" priority="11" rank="1"/>
  </conditionalFormatting>
  <conditionalFormatting sqref="D1">
    <cfRule type="top10" dxfId="262" priority="3" rank="1"/>
  </conditionalFormatting>
  <conditionalFormatting sqref="C55:C63">
    <cfRule type="top10" dxfId="261" priority="139" rank="1"/>
  </conditionalFormatting>
  <hyperlinks>
    <hyperlink ref="A1" location="'Spis treści'!A1" display="Spis treści" xr:uid="{00000000-0004-0000-60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000-000000000000}">
          <x14:formula1>
            <xm:f>Zdarzenia!$A$13:$A$17</xm:f>
          </x14:formula1>
          <xm:sqref>B3 B41 B56</xm:sqref>
        </x14:dataValidation>
        <x14:dataValidation type="list" allowBlank="1" showInputMessage="1" showErrorMessage="1" xr:uid="{00000000-0002-0000-6000-000001000000}">
          <x14:formula1>
            <xm:f>Zdarzenia!$A$2:$A$7</xm:f>
          </x14:formula1>
          <xm:sqref>E37:F37 D2:D1048576</xm:sqref>
        </x14:dataValidation>
      </x14:dataValidations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 codeName="Arkusz93"/>
  <dimension ref="A1:I87"/>
  <sheetViews>
    <sheetView topLeftCell="B1" zoomScaleNormal="100" zoomScaleSheetLayoutView="160" workbookViewId="0">
      <selection activeCell="G19" sqref="G19"/>
    </sheetView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4"/>
    </row>
    <row r="2" spans="1:9" ht="21" x14ac:dyDescent="0.35">
      <c r="C2" s="2" t="s">
        <v>244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246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245</v>
      </c>
      <c r="B5" s="4"/>
      <c r="C5" s="4"/>
      <c r="D5" s="4"/>
      <c r="E5" s="4"/>
      <c r="F5" s="4"/>
    </row>
    <row r="6" spans="1:9" ht="35.25" customHeight="1" x14ac:dyDescent="0.25">
      <c r="A6" s="4" t="s">
        <v>220</v>
      </c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44623</v>
      </c>
      <c r="D8" s="32" t="s">
        <v>6</v>
      </c>
      <c r="E8" s="33"/>
      <c r="F8" s="34"/>
    </row>
    <row r="9" spans="1:9" x14ac:dyDescent="0.25">
      <c r="A9" s="4"/>
      <c r="B9" s="4"/>
      <c r="C9" s="46">
        <v>44637</v>
      </c>
      <c r="D9" s="36"/>
      <c r="E9" s="37">
        <v>10</v>
      </c>
      <c r="F9" s="38"/>
    </row>
    <row r="10" spans="1:9" x14ac:dyDescent="0.25">
      <c r="A10" s="4"/>
      <c r="B10" s="4"/>
      <c r="C10" s="35">
        <v>44656</v>
      </c>
      <c r="D10" s="39"/>
      <c r="E10" s="38"/>
      <c r="F10" s="37">
        <v>13</v>
      </c>
    </row>
    <row r="11" spans="1:9" x14ac:dyDescent="0.25">
      <c r="A11" s="4"/>
      <c r="B11" s="4"/>
      <c r="C11" s="35">
        <v>44671</v>
      </c>
      <c r="D11" s="40"/>
      <c r="E11" s="37">
        <v>10</v>
      </c>
      <c r="F11" s="38"/>
    </row>
    <row r="12" spans="1:9" x14ac:dyDescent="0.25">
      <c r="A12" s="129"/>
      <c r="B12" s="4"/>
      <c r="C12" s="35">
        <v>44693</v>
      </c>
      <c r="D12" s="40"/>
      <c r="E12" s="38"/>
      <c r="F12" s="37">
        <v>16</v>
      </c>
    </row>
    <row r="13" spans="1:9" x14ac:dyDescent="0.25">
      <c r="A13" s="4"/>
      <c r="B13" s="4"/>
      <c r="C13" s="35">
        <v>44707</v>
      </c>
      <c r="D13" s="40"/>
      <c r="E13" s="37">
        <v>10</v>
      </c>
      <c r="F13" s="38"/>
    </row>
    <row r="14" spans="1:9" x14ac:dyDescent="0.25">
      <c r="A14" s="129"/>
      <c r="B14" s="4"/>
      <c r="C14" s="41">
        <v>44725</v>
      </c>
      <c r="D14" s="40"/>
      <c r="E14" s="38"/>
      <c r="F14" s="38">
        <v>14</v>
      </c>
      <c r="I14" s="130"/>
    </row>
    <row r="15" spans="1:9" x14ac:dyDescent="0.25">
      <c r="A15" s="129"/>
      <c r="B15" s="4"/>
      <c r="C15" s="41">
        <v>44748</v>
      </c>
      <c r="D15" s="40"/>
      <c r="E15" s="38"/>
      <c r="F15" s="38">
        <v>16</v>
      </c>
    </row>
    <row r="16" spans="1:9" x14ac:dyDescent="0.25">
      <c r="A16" s="129"/>
      <c r="B16" s="4"/>
      <c r="C16" s="41">
        <v>44757</v>
      </c>
      <c r="D16" s="40" t="s">
        <v>20</v>
      </c>
      <c r="E16" s="38">
        <v>7</v>
      </c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37</v>
      </c>
      <c r="F21" s="9">
        <f>SUM(F8:F20)</f>
        <v>59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  <row r="25" spans="1:6" ht="26.25" x14ac:dyDescent="0.4">
      <c r="A25" s="127" t="s">
        <v>23</v>
      </c>
      <c r="C25" s="2" t="str">
        <f>$C$2</f>
        <v>Ipopema Benefit 3 FIZ</v>
      </c>
    </row>
    <row r="26" spans="1:6" x14ac:dyDescent="0.25">
      <c r="B26" s="124" t="s">
        <v>109</v>
      </c>
      <c r="C26" s="13" t="s">
        <v>22</v>
      </c>
    </row>
    <row r="27" spans="1:6" ht="15.75" thickBot="1" x14ac:dyDescent="0.3"/>
    <row r="28" spans="1:6" ht="35.25" customHeight="1" x14ac:dyDescent="0.25">
      <c r="C28" s="319" t="s">
        <v>2</v>
      </c>
      <c r="D28" s="29"/>
      <c r="E28" s="29" t="s">
        <v>3</v>
      </c>
      <c r="F28" s="29" t="s">
        <v>4</v>
      </c>
    </row>
    <row r="29" spans="1:6" ht="15.75" thickBot="1" x14ac:dyDescent="0.3">
      <c r="C29" s="320"/>
      <c r="D29" s="30"/>
      <c r="E29" s="321" t="s">
        <v>9</v>
      </c>
      <c r="F29" s="321"/>
    </row>
    <row r="30" spans="1:6" x14ac:dyDescent="0.25">
      <c r="C30" s="31">
        <v>44783</v>
      </c>
      <c r="D30" s="32" t="s">
        <v>6</v>
      </c>
      <c r="E30" s="33"/>
      <c r="F30" s="34"/>
    </row>
    <row r="31" spans="1:6" x14ac:dyDescent="0.25">
      <c r="C31" s="35">
        <v>44785</v>
      </c>
      <c r="D31" s="36" t="s">
        <v>20</v>
      </c>
      <c r="E31" s="37">
        <v>2</v>
      </c>
      <c r="F31" s="38"/>
    </row>
    <row r="32" spans="1:6" x14ac:dyDescent="0.25">
      <c r="C32" s="41"/>
      <c r="D32" s="40"/>
      <c r="E32" s="38"/>
      <c r="F32" s="37"/>
    </row>
    <row r="33" spans="1:6" x14ac:dyDescent="0.25">
      <c r="C33" s="24"/>
      <c r="D33" s="25"/>
      <c r="E33" s="26"/>
      <c r="F33" s="26"/>
    </row>
    <row r="34" spans="1:6" x14ac:dyDescent="0.25">
      <c r="C34" s="9" t="s">
        <v>8</v>
      </c>
      <c r="D34" s="9"/>
      <c r="E34" s="62">
        <f>SUM(E30:E33)</f>
        <v>2</v>
      </c>
      <c r="F34" s="62">
        <f>SUM(F30:F33)</f>
        <v>0</v>
      </c>
    </row>
    <row r="36" spans="1:6" ht="39" customHeight="1" x14ac:dyDescent="0.25">
      <c r="A36" s="4"/>
      <c r="B36" s="4"/>
      <c r="C36" s="4"/>
      <c r="D36" s="4"/>
      <c r="E36" s="4"/>
      <c r="F36" s="4"/>
    </row>
    <row r="37" spans="1:6" ht="21" x14ac:dyDescent="0.35">
      <c r="C37" s="2" t="str">
        <f>$C$2</f>
        <v>Ipopema Benefit 3 FIZ</v>
      </c>
    </row>
    <row r="38" spans="1:6" x14ac:dyDescent="0.25">
      <c r="B38" s="124" t="s">
        <v>109</v>
      </c>
      <c r="C38" s="13" t="s">
        <v>27</v>
      </c>
    </row>
    <row r="39" spans="1:6" ht="15.75" thickBot="1" x14ac:dyDescent="0.3"/>
    <row r="40" spans="1:6" ht="30" x14ac:dyDescent="0.25">
      <c r="C40" s="319" t="s">
        <v>2</v>
      </c>
      <c r="D40" s="29"/>
      <c r="E40" s="29" t="s">
        <v>3</v>
      </c>
      <c r="F40" s="29" t="s">
        <v>4</v>
      </c>
    </row>
    <row r="41" spans="1:6" ht="15.75" thickBot="1" x14ac:dyDescent="0.3">
      <c r="C41" s="320"/>
      <c r="D41" s="30"/>
      <c r="E41" s="321" t="s">
        <v>9</v>
      </c>
      <c r="F41" s="321"/>
    </row>
    <row r="42" spans="1:6" x14ac:dyDescent="0.25">
      <c r="C42" s="31">
        <v>44861</v>
      </c>
      <c r="D42" s="32" t="s">
        <v>6</v>
      </c>
      <c r="E42" s="33"/>
      <c r="F42" s="34"/>
    </row>
    <row r="43" spans="1:6" x14ac:dyDescent="0.25">
      <c r="C43" s="35">
        <v>44868</v>
      </c>
      <c r="D43" s="36" t="s">
        <v>20</v>
      </c>
      <c r="E43" s="37">
        <v>4</v>
      </c>
      <c r="F43" s="38"/>
    </row>
    <row r="44" spans="1:6" x14ac:dyDescent="0.25">
      <c r="C44" s="41"/>
      <c r="D44" s="40"/>
      <c r="E44" s="38"/>
      <c r="F44" s="37"/>
    </row>
    <row r="45" spans="1:6" x14ac:dyDescent="0.25">
      <c r="C45" s="24"/>
      <c r="D45" s="25"/>
      <c r="E45" s="26"/>
      <c r="F45" s="26"/>
    </row>
    <row r="46" spans="1:6" x14ac:dyDescent="0.25">
      <c r="C46" s="9" t="s">
        <v>8</v>
      </c>
      <c r="D46" s="9"/>
      <c r="E46" s="62">
        <f>SUM(E42:E45)</f>
        <v>4</v>
      </c>
      <c r="F46" s="62">
        <f>SUM(F42:F45)</f>
        <v>0</v>
      </c>
    </row>
    <row r="52" spans="2:6" ht="21" x14ac:dyDescent="0.35">
      <c r="C52" s="2" t="str">
        <f>$C$2</f>
        <v>Ipopema Benefit 3 FIZ</v>
      </c>
    </row>
    <row r="53" spans="2:6" x14ac:dyDescent="0.25">
      <c r="B53" s="124" t="s">
        <v>109</v>
      </c>
      <c r="C53" s="13" t="s">
        <v>28</v>
      </c>
    </row>
    <row r="54" spans="2:6" ht="15.75" thickBot="1" x14ac:dyDescent="0.3"/>
    <row r="55" spans="2:6" ht="30" x14ac:dyDescent="0.25">
      <c r="C55" s="319" t="s">
        <v>2</v>
      </c>
      <c r="D55" s="29"/>
      <c r="E55" s="29" t="s">
        <v>3</v>
      </c>
      <c r="F55" s="29" t="s">
        <v>4</v>
      </c>
    </row>
    <row r="56" spans="2:6" ht="15.75" thickBot="1" x14ac:dyDescent="0.3">
      <c r="C56" s="320"/>
      <c r="D56" s="30"/>
      <c r="E56" s="321" t="s">
        <v>9</v>
      </c>
      <c r="F56" s="321"/>
    </row>
    <row r="57" spans="2:6" x14ac:dyDescent="0.25">
      <c r="C57" s="31">
        <v>44953</v>
      </c>
      <c r="D57" s="32" t="s">
        <v>6</v>
      </c>
      <c r="E57" s="33"/>
      <c r="F57" s="34"/>
    </row>
    <row r="58" spans="2:6" x14ac:dyDescent="0.25">
      <c r="C58" s="35">
        <v>44956</v>
      </c>
      <c r="D58" s="36"/>
      <c r="E58" s="37">
        <v>1</v>
      </c>
      <c r="F58" s="38"/>
    </row>
    <row r="59" spans="2:6" x14ac:dyDescent="0.25">
      <c r="C59" s="41">
        <v>44959</v>
      </c>
      <c r="D59" s="40"/>
      <c r="E59" s="38"/>
      <c r="F59" s="37">
        <v>3</v>
      </c>
    </row>
    <row r="60" spans="2:6" x14ac:dyDescent="0.25">
      <c r="C60" s="107">
        <v>44960</v>
      </c>
      <c r="D60" s="108" t="s">
        <v>20</v>
      </c>
      <c r="E60" s="109">
        <v>1</v>
      </c>
      <c r="F60" s="109"/>
    </row>
    <row r="61" spans="2:6" x14ac:dyDescent="0.25">
      <c r="C61" s="9" t="s">
        <v>8</v>
      </c>
      <c r="D61" s="9"/>
      <c r="E61" s="62">
        <f>SUM(E57:E60)</f>
        <v>2</v>
      </c>
      <c r="F61" s="62">
        <f>SUM(F57:F60)</f>
        <v>3</v>
      </c>
    </row>
    <row r="67" spans="2:6" ht="21" x14ac:dyDescent="0.35">
      <c r="C67" s="2" t="str">
        <f>$C$2</f>
        <v>Ipopema Benefit 3 FIZ</v>
      </c>
    </row>
    <row r="68" spans="2:6" x14ac:dyDescent="0.25">
      <c r="B68" s="124" t="s">
        <v>109</v>
      </c>
      <c r="C68" s="13" t="s">
        <v>29</v>
      </c>
    </row>
    <row r="69" spans="2:6" ht="15.75" thickBot="1" x14ac:dyDescent="0.3"/>
    <row r="70" spans="2:6" ht="30" x14ac:dyDescent="0.25">
      <c r="C70" s="319" t="s">
        <v>2</v>
      </c>
      <c r="D70" s="29"/>
      <c r="E70" s="29" t="s">
        <v>3</v>
      </c>
      <c r="F70" s="29" t="s">
        <v>4</v>
      </c>
    </row>
    <row r="71" spans="2:6" ht="15.75" thickBot="1" x14ac:dyDescent="0.3">
      <c r="C71" s="320"/>
      <c r="D71" s="30"/>
      <c r="E71" s="321" t="s">
        <v>9</v>
      </c>
      <c r="F71" s="321"/>
    </row>
    <row r="72" spans="2:6" x14ac:dyDescent="0.25">
      <c r="C72" s="31">
        <v>45023</v>
      </c>
      <c r="D72" s="32" t="s">
        <v>6</v>
      </c>
      <c r="E72" s="33"/>
      <c r="F72" s="34"/>
    </row>
    <row r="73" spans="2:6" x14ac:dyDescent="0.25">
      <c r="C73" s="107">
        <v>45029</v>
      </c>
      <c r="D73" s="108" t="s">
        <v>20</v>
      </c>
      <c r="E73" s="109">
        <v>3</v>
      </c>
      <c r="F73" s="109"/>
    </row>
    <row r="74" spans="2:6" x14ac:dyDescent="0.25">
      <c r="C74" s="9" t="s">
        <v>8</v>
      </c>
      <c r="D74" s="9"/>
      <c r="E74" s="62">
        <f>SUM(E72:E73)</f>
        <v>3</v>
      </c>
      <c r="F74" s="62">
        <f>SUM(F72:F73)</f>
        <v>0</v>
      </c>
    </row>
    <row r="80" spans="2:6" ht="21" x14ac:dyDescent="0.35">
      <c r="C80" s="2" t="str">
        <f>$C$2</f>
        <v>Ipopema Benefit 3 FIZ</v>
      </c>
    </row>
    <row r="81" spans="2:6" x14ac:dyDescent="0.25">
      <c r="B81" s="124" t="s">
        <v>109</v>
      </c>
      <c r="C81" s="13" t="s">
        <v>123</v>
      </c>
    </row>
    <row r="82" spans="2:6" ht="15.75" thickBot="1" x14ac:dyDescent="0.3"/>
    <row r="83" spans="2:6" ht="30" x14ac:dyDescent="0.25">
      <c r="C83" s="319" t="s">
        <v>2</v>
      </c>
      <c r="D83" s="29"/>
      <c r="E83" s="29" t="s">
        <v>3</v>
      </c>
      <c r="F83" s="29" t="s">
        <v>4</v>
      </c>
    </row>
    <row r="84" spans="2:6" ht="15.75" thickBot="1" x14ac:dyDescent="0.3">
      <c r="C84" s="320"/>
      <c r="D84" s="30"/>
      <c r="E84" s="321" t="s">
        <v>9</v>
      </c>
      <c r="F84" s="321"/>
    </row>
    <row r="85" spans="2:6" x14ac:dyDescent="0.25">
      <c r="C85" s="31">
        <v>45043</v>
      </c>
      <c r="D85" s="32" t="s">
        <v>6</v>
      </c>
      <c r="E85" s="33"/>
      <c r="F85" s="34"/>
    </row>
    <row r="86" spans="2:6" x14ac:dyDescent="0.25">
      <c r="C86" s="107">
        <v>45051</v>
      </c>
      <c r="D86" s="108" t="s">
        <v>20</v>
      </c>
      <c r="E86" s="109">
        <v>4</v>
      </c>
      <c r="F86" s="109"/>
    </row>
    <row r="87" spans="2:6" x14ac:dyDescent="0.25">
      <c r="C87" s="9" t="s">
        <v>8</v>
      </c>
      <c r="D87" s="9"/>
      <c r="E87" s="62">
        <f>SUM(E85:E86)</f>
        <v>4</v>
      </c>
      <c r="F87" s="62">
        <f>SUM(F85:F86)</f>
        <v>0</v>
      </c>
    </row>
  </sheetData>
  <mergeCells count="12">
    <mergeCell ref="C83:C84"/>
    <mergeCell ref="E84:F84"/>
    <mergeCell ref="C70:C71"/>
    <mergeCell ref="E71:F71"/>
    <mergeCell ref="C55:C56"/>
    <mergeCell ref="E56:F56"/>
    <mergeCell ref="C6:C7"/>
    <mergeCell ref="E7:F7"/>
    <mergeCell ref="C28:C29"/>
    <mergeCell ref="E29:F29"/>
    <mergeCell ref="C40:C41"/>
    <mergeCell ref="E41:F41"/>
  </mergeCells>
  <conditionalFormatting sqref="C75:C79 C1:C36 C47:C51 C62:C66 C88:C1048576">
    <cfRule type="top10" dxfId="260" priority="17" rank="1"/>
  </conditionalFormatting>
  <conditionalFormatting sqref="D1">
    <cfRule type="top10" dxfId="259" priority="5" rank="1"/>
  </conditionalFormatting>
  <conditionalFormatting sqref="C37:C46">
    <cfRule type="top10" dxfId="258" priority="4" rank="1"/>
  </conditionalFormatting>
  <conditionalFormatting sqref="C52:C61">
    <cfRule type="top10" dxfId="257" priority="3" rank="1"/>
  </conditionalFormatting>
  <conditionalFormatting sqref="C67:C74">
    <cfRule type="top10" dxfId="256" priority="150" rank="1"/>
  </conditionalFormatting>
  <conditionalFormatting sqref="C80:C87">
    <cfRule type="top10" dxfId="255" priority="1" rank="1"/>
  </conditionalFormatting>
  <hyperlinks>
    <hyperlink ref="A1" location="'Spis treści'!A1" display="Spis treści" xr:uid="{00000000-0004-0000-61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6100-000000000000}">
          <x14:formula1>
            <xm:f>Zdarzenia!$A$13:$A$17</xm:f>
          </x14:formula1>
          <xm:sqref>B3 B26 B38 B53 B68 B81</xm:sqref>
        </x14:dataValidation>
        <x14:dataValidation type="list" allowBlank="1" showInputMessage="1" showErrorMessage="1" xr:uid="{00000000-0002-0000-6100-000001000000}">
          <x14:formula1>
            <xm:f>Zdarzenia!$A$2:$A$7</xm:f>
          </x14:formula1>
          <xm:sqref>E22:F22 D2:D1048576</xm:sqref>
        </x14:dataValidation>
      </x14:dataValidations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 codeName="Arkusz103"/>
  <dimension ref="A1:I24"/>
  <sheetViews>
    <sheetView zoomScale="85" zoomScaleNormal="85" zoomScaleSheetLayoutView="160" workbookViewId="0"/>
  </sheetViews>
  <sheetFormatPr defaultColWidth="9.42578125" defaultRowHeight="15" x14ac:dyDescent="0.25"/>
  <cols>
    <col min="1" max="1" width="26.42578125" style="1" customWidth="1"/>
    <col min="2" max="2" width="31.5703125" style="1" customWidth="1"/>
    <col min="3" max="3" width="20.5703125" style="1" customWidth="1"/>
    <col min="4" max="4" width="17.5703125" style="1" customWidth="1"/>
    <col min="5" max="6" width="17.42578125" style="1" customWidth="1"/>
    <col min="7" max="16384" width="9.42578125" style="1"/>
  </cols>
  <sheetData>
    <row r="1" spans="1:9" ht="39" customHeight="1" x14ac:dyDescent="0.25">
      <c r="A1" s="131" t="s">
        <v>111</v>
      </c>
      <c r="B1" s="170"/>
    </row>
    <row r="2" spans="1:9" ht="21" x14ac:dyDescent="0.35">
      <c r="C2" s="2" t="s">
        <v>279</v>
      </c>
      <c r="D2" s="2"/>
      <c r="F2" s="3"/>
    </row>
    <row r="3" spans="1:9" ht="26.25" x14ac:dyDescent="0.4">
      <c r="A3" s="127" t="s">
        <v>24</v>
      </c>
      <c r="B3" s="124" t="s">
        <v>109</v>
      </c>
      <c r="C3" s="13" t="s">
        <v>73</v>
      </c>
      <c r="D3" s="4"/>
    </row>
    <row r="4" spans="1:9" x14ac:dyDescent="0.25">
      <c r="A4" s="4"/>
      <c r="B4" s="4"/>
      <c r="C4" s="4"/>
      <c r="D4" s="4"/>
    </row>
    <row r="5" spans="1:9" ht="15.75" thickBot="1" x14ac:dyDescent="0.3">
      <c r="A5" s="4" t="s">
        <v>265</v>
      </c>
      <c r="B5" s="4"/>
      <c r="C5" s="4"/>
      <c r="D5" s="4"/>
      <c r="E5" s="4"/>
      <c r="F5" s="4"/>
    </row>
    <row r="6" spans="1:9" ht="35.25" customHeight="1" x14ac:dyDescent="0.25">
      <c r="A6" s="4"/>
      <c r="B6" s="128"/>
      <c r="C6" s="319" t="s">
        <v>2</v>
      </c>
      <c r="D6" s="29"/>
      <c r="E6" s="29" t="s">
        <v>3</v>
      </c>
      <c r="F6" s="29" t="s">
        <v>4</v>
      </c>
    </row>
    <row r="7" spans="1:9" ht="15.75" thickBot="1" x14ac:dyDescent="0.3">
      <c r="A7" s="4"/>
      <c r="B7" s="4"/>
      <c r="C7" s="320"/>
      <c r="D7" s="30"/>
      <c r="E7" s="321" t="s">
        <v>9</v>
      </c>
      <c r="F7" s="321"/>
    </row>
    <row r="8" spans="1:9" x14ac:dyDescent="0.25">
      <c r="A8" s="4"/>
      <c r="B8" s="4"/>
      <c r="C8" s="31">
        <v>44733</v>
      </c>
      <c r="D8" s="32" t="s">
        <v>6</v>
      </c>
      <c r="E8" s="33"/>
      <c r="F8" s="34"/>
    </row>
    <row r="9" spans="1:9" x14ac:dyDescent="0.25">
      <c r="A9" s="4"/>
      <c r="B9" s="4"/>
      <c r="C9" s="46">
        <v>44747</v>
      </c>
      <c r="D9" s="36"/>
      <c r="E9" s="37">
        <v>10</v>
      </c>
      <c r="F9" s="38"/>
    </row>
    <row r="10" spans="1:9" x14ac:dyDescent="0.25">
      <c r="A10" s="4"/>
      <c r="B10" s="4"/>
      <c r="C10" s="35">
        <v>44748</v>
      </c>
      <c r="D10" s="39"/>
      <c r="E10" s="38"/>
      <c r="F10" s="37">
        <v>1</v>
      </c>
    </row>
    <row r="11" spans="1:9" x14ac:dyDescent="0.25">
      <c r="A11" s="4"/>
      <c r="B11" s="4"/>
      <c r="C11" s="35">
        <v>44755</v>
      </c>
      <c r="D11" s="40"/>
      <c r="E11" s="37"/>
      <c r="F11" s="38">
        <v>5</v>
      </c>
    </row>
    <row r="12" spans="1:9" x14ac:dyDescent="0.25">
      <c r="A12" s="129"/>
      <c r="B12" s="4"/>
      <c r="C12" s="35">
        <v>44756</v>
      </c>
      <c r="D12" s="40"/>
      <c r="E12" s="38"/>
      <c r="F12" s="37">
        <v>1</v>
      </c>
    </row>
    <row r="13" spans="1:9" x14ac:dyDescent="0.25">
      <c r="A13" s="4"/>
      <c r="B13" s="4"/>
      <c r="C13" s="35">
        <v>44757</v>
      </c>
      <c r="D13" s="40" t="s">
        <v>20</v>
      </c>
      <c r="E13" s="37">
        <v>1</v>
      </c>
      <c r="F13" s="38"/>
    </row>
    <row r="14" spans="1:9" x14ac:dyDescent="0.25">
      <c r="A14" s="129"/>
      <c r="B14" s="4"/>
      <c r="C14" s="41"/>
      <c r="D14" s="40"/>
      <c r="E14" s="38"/>
      <c r="F14" s="38"/>
      <c r="I14" s="130"/>
    </row>
    <row r="15" spans="1:9" x14ac:dyDescent="0.25">
      <c r="A15" s="129"/>
      <c r="B15" s="4"/>
      <c r="C15" s="41"/>
      <c r="D15" s="40"/>
      <c r="E15" s="38"/>
      <c r="F15" s="38"/>
    </row>
    <row r="16" spans="1:9" x14ac:dyDescent="0.25">
      <c r="A16" s="129"/>
      <c r="B16" s="4"/>
      <c r="C16" s="41"/>
      <c r="D16" s="40"/>
      <c r="E16" s="38"/>
      <c r="F16" s="38"/>
    </row>
    <row r="17" spans="1:6" x14ac:dyDescent="0.25">
      <c r="A17" s="129"/>
      <c r="B17" s="4"/>
      <c r="C17" s="41"/>
      <c r="D17" s="40"/>
      <c r="E17" s="38"/>
      <c r="F17" s="38"/>
    </row>
    <row r="18" spans="1:6" x14ac:dyDescent="0.25">
      <c r="A18" s="129"/>
      <c r="B18" s="4"/>
      <c r="C18" s="41"/>
      <c r="D18" s="40"/>
      <c r="E18" s="38"/>
      <c r="F18" s="38"/>
    </row>
    <row r="19" spans="1:6" x14ac:dyDescent="0.25">
      <c r="A19" s="4"/>
      <c r="B19" s="13"/>
      <c r="C19" s="41"/>
      <c r="D19" s="40"/>
      <c r="E19" s="38"/>
      <c r="F19" s="38"/>
    </row>
    <row r="20" spans="1:6" x14ac:dyDescent="0.25">
      <c r="A20" s="4"/>
      <c r="B20" s="4"/>
      <c r="D20" s="6"/>
    </row>
    <row r="21" spans="1:6" x14ac:dyDescent="0.25">
      <c r="A21" s="4"/>
      <c r="B21" s="4"/>
      <c r="C21" s="9" t="s">
        <v>8</v>
      </c>
      <c r="D21" s="9"/>
      <c r="E21" s="9">
        <f>SUM(E8:E20)</f>
        <v>11</v>
      </c>
      <c r="F21" s="9">
        <f>SUM(F8:F20)</f>
        <v>7</v>
      </c>
    </row>
    <row r="22" spans="1:6" x14ac:dyDescent="0.25">
      <c r="C22" s="7"/>
      <c r="D22" s="7"/>
      <c r="E22" s="7"/>
      <c r="F22" s="7"/>
    </row>
    <row r="23" spans="1:6" x14ac:dyDescent="0.25">
      <c r="A23" s="5"/>
      <c r="B23" s="5"/>
      <c r="C23" s="5"/>
      <c r="D23" s="5"/>
      <c r="E23" s="5"/>
      <c r="F23" s="5"/>
    </row>
    <row r="24" spans="1:6" ht="39" customHeight="1" x14ac:dyDescent="0.25">
      <c r="A24" s="4"/>
      <c r="B24" s="4"/>
      <c r="C24" s="4"/>
      <c r="D24" s="4"/>
      <c r="E24" s="4"/>
      <c r="F24" s="4"/>
    </row>
  </sheetData>
  <mergeCells count="2">
    <mergeCell ref="C6:C7"/>
    <mergeCell ref="E7:F7"/>
  </mergeCells>
  <conditionalFormatting sqref="C1:C1048576">
    <cfRule type="top10" dxfId="254" priority="5" rank="1"/>
  </conditionalFormatting>
  <conditionalFormatting sqref="D1">
    <cfRule type="top10" dxfId="253" priority="1" rank="1"/>
  </conditionalFormatting>
  <hyperlinks>
    <hyperlink ref="A1" location="'Spis treści'!A1" display="Spis treści" xr:uid="{00000000-0004-0000-6200-000000000000}"/>
  </hyperlinks>
  <printOptions horizontalCentered="1"/>
  <pageMargins left="0.39370078740157483" right="0.39370078740157483" top="0.39370078740157483" bottom="0.39370078740157483" header="0.31496062992125984" footer="0.31496062992125984"/>
  <pageSetup paperSize="9" scale="88" orientation="portrait" r:id="rId1"/>
  <colBreaks count="1" manualBreakCount="1">
    <brk id="6" min="1" max="20" man="1"/>
  </colBreaks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6200-000000000000}">
          <x14:formula1>
            <xm:f>'C:\Users\fidop\Documents\[NIEPUBLIKOWANE Statystyka Wewnętrzna.xlsm]Zdarzenia'!#REF!</xm:f>
          </x14:formula1>
          <xm:sqref>E22:F22 D2:D1048576</xm:sqref>
        </x14:dataValidation>
        <x14:dataValidation type="list" allowBlank="1" showInputMessage="1" showErrorMessage="1" xr:uid="{00000000-0002-0000-6200-000001000000}">
          <x14:formula1>
            <xm:f>'C:\Users\fidop\Documents\[NIEPUBLIKOWANE Statystyka Wewnętrzna.xlsm]Zdarzenia'!#REF!</xm:f>
          </x14:formula1>
          <xm:sqref>B3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A9E2F1E3CDBC74F8A286FE5C53A6D4A" ma:contentTypeVersion="0" ma:contentTypeDescription="Utwórz nowy dokument." ma:contentTypeScope="" ma:versionID="70a5368a8996fbc83a7da332d0e8e0c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4b465830d48672de712e98b8fce9e9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34CD27-567F-45E1-B6F8-472C2EA8C8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9BAD93-0918-4264-9F28-61A8BAAF5257}">
  <ds:schemaRefs>
    <ds:schemaRef ds:uri="http://www.w3.org/XML/1998/namespace"/>
    <ds:schemaRef ds:uri="http://purl.org/dc/dcmitype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D79ADC1-EF2E-42A1-8FED-E404DDFBCF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191</vt:i4>
      </vt:variant>
      <vt:variant>
        <vt:lpstr>Nazwane zakresy</vt:lpstr>
      </vt:variant>
      <vt:variant>
        <vt:i4>177</vt:i4>
      </vt:variant>
    </vt:vector>
  </HeadingPairs>
  <TitlesOfParts>
    <vt:vector size="368" baseType="lpstr">
      <vt:lpstr>Spis treści</vt:lpstr>
      <vt:lpstr>PCC Rokita S.A.(2023)</vt:lpstr>
      <vt:lpstr>Victoria Dom 2024(2023)</vt:lpstr>
      <vt:lpstr>4MASS</vt:lpstr>
      <vt:lpstr>Noctiluca(2023)</vt:lpstr>
      <vt:lpstr>QNA Technology</vt:lpstr>
      <vt:lpstr>Ipopema Benefit 3 FIZ(2024)</vt:lpstr>
      <vt:lpstr>Transition Technologies M(2023)</vt:lpstr>
      <vt:lpstr>Alior Bank BPP(2023)</vt:lpstr>
      <vt:lpstr>PragmaGO 2024 PEOZ</vt:lpstr>
      <vt:lpstr>PragmaGO 2024 PEONZ</vt:lpstr>
      <vt:lpstr>Kruk S.A.(2024)</vt:lpstr>
      <vt:lpstr>Archicom S.A.(2023)</vt:lpstr>
      <vt:lpstr>Eques AI FIZ (2024)</vt:lpstr>
      <vt:lpstr>Eques ASP FIZ (2024)</vt:lpstr>
      <vt:lpstr>Eques AM FIZ (2024)</vt:lpstr>
      <vt:lpstr>Bumech (2023)</vt:lpstr>
      <vt:lpstr>Ipopema EiI FIZ(2024</vt:lpstr>
      <vt:lpstr>BEST (2024)</vt:lpstr>
      <vt:lpstr>Olivia Fin(2023)</vt:lpstr>
      <vt:lpstr>FDK Rentier (2024)</vt:lpstr>
      <vt:lpstr>Gi Group Poland (2023)</vt:lpstr>
      <vt:lpstr>Polskie Towarzystwo Wspie(2023)</vt:lpstr>
      <vt:lpstr>Cavatina Holding (2024)</vt:lpstr>
      <vt:lpstr>Pekao Bank Hipoteczny S.A. (2)</vt:lpstr>
      <vt:lpstr>Millennium BH (2023)</vt:lpstr>
      <vt:lpstr>Marvipol Development 2023(2023)</vt:lpstr>
      <vt:lpstr>WOODPECKER.CO SA</vt:lpstr>
      <vt:lpstr>JR Holding ASI</vt:lpstr>
      <vt:lpstr>Bloober Team(2023)</vt:lpstr>
      <vt:lpstr>Neptis SA(2023)</vt:lpstr>
      <vt:lpstr>Render Cube(2023)</vt:lpstr>
      <vt:lpstr>Pure Biologics 2023(2023)</vt:lpstr>
      <vt:lpstr>Murapol S.A.(2023)</vt:lpstr>
      <vt:lpstr>Beta ETF Nasdaq-100 PLN Hedged </vt:lpstr>
      <vt:lpstr>Beta ETF S&amp;P 500 PLN-Hedged</vt:lpstr>
      <vt:lpstr>Eques Aktywnego Inwestowania FI</vt:lpstr>
      <vt:lpstr>Eques Akcji Sektora Prywatnego </vt:lpstr>
      <vt:lpstr>Eques Akumulcji Majątku FIZ</vt:lpstr>
      <vt:lpstr>Beta ETF WIG20TR(2023)</vt:lpstr>
      <vt:lpstr>Ipopema Benefit 3 FIZ(2023)</vt:lpstr>
      <vt:lpstr>Beta ETF TBSP PFIZ 2023</vt:lpstr>
      <vt:lpstr>Beta ETF sWIG80TR (2023)</vt:lpstr>
      <vt:lpstr>Ghelamco Invest sp. z o.o.</vt:lpstr>
      <vt:lpstr>PragmaGO - obligacje niez(2023)</vt:lpstr>
      <vt:lpstr>PragmaGO SA 2023 obligacj(2023)</vt:lpstr>
      <vt:lpstr>Starward Industries(2023)</vt:lpstr>
      <vt:lpstr>Polenergia SA (2)</vt:lpstr>
      <vt:lpstr>XPlus SA</vt:lpstr>
      <vt:lpstr>Ronson Development oblig (2023)</vt:lpstr>
      <vt:lpstr>PCC Exol S.A.(2023)</vt:lpstr>
      <vt:lpstr>PCC Rokita S.A. (2023)</vt:lpstr>
      <vt:lpstr>Kruk (2023)</vt:lpstr>
      <vt:lpstr>Beta ETF WIG20lev Portf(2023)</vt:lpstr>
      <vt:lpstr>Beta ETF WIG20short Portf(2023)</vt:lpstr>
      <vt:lpstr>Echo Investment SA (oblig(2023)</vt:lpstr>
      <vt:lpstr>FDK Rentier FIZ (2023)</vt:lpstr>
      <vt:lpstr>Beta ETF mWIG40TR FIZ (2023)</vt:lpstr>
      <vt:lpstr>Dekpol 2023</vt:lpstr>
      <vt:lpstr>Drago Entertainment(2023)</vt:lpstr>
      <vt:lpstr>Cavatina Holding (2023-2)</vt:lpstr>
      <vt:lpstr>Urteste S.A.</vt:lpstr>
      <vt:lpstr>Columbus Energy SA 2022</vt:lpstr>
      <vt:lpstr>Beta ETF WIGtech (2023)</vt:lpstr>
      <vt:lpstr>Kredyt Inkaso SA 2022</vt:lpstr>
      <vt:lpstr>LESS S.A.</vt:lpstr>
      <vt:lpstr>PASSUS</vt:lpstr>
      <vt:lpstr>Globe Trade Centre SA</vt:lpstr>
      <vt:lpstr>Ryvu Therapeutics</vt:lpstr>
      <vt:lpstr>EQUES Akumulacji Majątku FIZ</vt:lpstr>
      <vt:lpstr>Cloud Technologies SA</vt:lpstr>
      <vt:lpstr>Beta ETF S&amp;P 500 PLN-Hedg (2)</vt:lpstr>
      <vt:lpstr>Beta ETF Nasdaq-100 PLN-H (2)</vt:lpstr>
      <vt:lpstr>BEST SA (2)</vt:lpstr>
      <vt:lpstr>DEVELIA SA</vt:lpstr>
      <vt:lpstr>Rafako SA</vt:lpstr>
      <vt:lpstr>Tenderhut S.A.</vt:lpstr>
      <vt:lpstr>Beta ETF WIG20TR</vt:lpstr>
      <vt:lpstr>Beta ETF TBSP PFIZ</vt:lpstr>
      <vt:lpstr>Beta ETF uWIG80TR</vt:lpstr>
      <vt:lpstr>GI Group Poland S.A.</vt:lpstr>
      <vt:lpstr>Alior Bank S.A. obligacje (2022</vt:lpstr>
      <vt:lpstr>Marvipol Development</vt:lpstr>
      <vt:lpstr>Kruk S.A.</vt:lpstr>
      <vt:lpstr>EQUES Aktywnego Inwestowa</vt:lpstr>
      <vt:lpstr>EQUES Akcji Sektora Prywa</vt:lpstr>
      <vt:lpstr>Caspar Asset Management S.A.</vt:lpstr>
      <vt:lpstr>Beta ETF WIG20short</vt:lpstr>
      <vt:lpstr>Beta ETF WIG20lev</vt:lpstr>
      <vt:lpstr>Beta ETF mWIG40TR (2022)</vt:lpstr>
      <vt:lpstr>Movie Games</vt:lpstr>
      <vt:lpstr>Alior Bank S.A. (BPW)</vt:lpstr>
      <vt:lpstr>PCC Exol S.A.</vt:lpstr>
      <vt:lpstr>Komex SA</vt:lpstr>
      <vt:lpstr>Dr Irena Eris S.A.</vt:lpstr>
      <vt:lpstr>Bioceltix</vt:lpstr>
      <vt:lpstr>DB Energy S.A.</vt:lpstr>
      <vt:lpstr>Ipopema Benefit 3 FIZ</vt:lpstr>
      <vt:lpstr>PragmaGO 2022 PONZ</vt:lpstr>
      <vt:lpstr>PragmaGO obligacje 2022 POZ</vt:lpstr>
      <vt:lpstr>Beta ETF WIGtech (2022)</vt:lpstr>
      <vt:lpstr>ExpertSender SA</vt:lpstr>
      <vt:lpstr>FDK Rentier FIZ</vt:lpstr>
      <vt:lpstr>T-Bull SA</vt:lpstr>
      <vt:lpstr>Event Horizon SA</vt:lpstr>
      <vt:lpstr>Hub.Tech SA</vt:lpstr>
      <vt:lpstr>Creotech Instruments S.A.</vt:lpstr>
      <vt:lpstr>SimFabric S.A. </vt:lpstr>
      <vt:lpstr>Millennium Bank Hipoteczny</vt:lpstr>
      <vt:lpstr>3LP</vt:lpstr>
      <vt:lpstr>Scope Fluidics SA</vt:lpstr>
      <vt:lpstr>Genomtec SA</vt:lpstr>
      <vt:lpstr>EXCELLENCE</vt:lpstr>
      <vt:lpstr>PGF Polska Grupa Fotowolt</vt:lpstr>
      <vt:lpstr>Novavis Group</vt:lpstr>
      <vt:lpstr>Pointpack SA</vt:lpstr>
      <vt:lpstr>Skotan</vt:lpstr>
      <vt:lpstr>BETA ETF S&amp;P 500 PLN-Hedg</vt:lpstr>
      <vt:lpstr>Beta ETF Nasdaq-100 PLN-H</vt:lpstr>
      <vt:lpstr>Polenergia SA</vt:lpstr>
      <vt:lpstr>Oferteo 2021</vt:lpstr>
      <vt:lpstr>Grupa Pracuj S.A.</vt:lpstr>
      <vt:lpstr>Cavatina Holding (obligacje)</vt:lpstr>
      <vt:lpstr>Beta ETF WIG20TR </vt:lpstr>
      <vt:lpstr>STS Holding S.A.</vt:lpstr>
      <vt:lpstr>Echo Investment S.A. ( ob</vt:lpstr>
      <vt:lpstr>BioMaxima S.A.</vt:lpstr>
      <vt:lpstr>Transition Technologies MS SA</vt:lpstr>
      <vt:lpstr>Bio Planet SA</vt:lpstr>
      <vt:lpstr>DESA S.A.</vt:lpstr>
      <vt:lpstr>Vortex Energy S.A.</vt:lpstr>
      <vt:lpstr>3R Games SA</vt:lpstr>
      <vt:lpstr>Murapol S.A.</vt:lpstr>
      <vt:lpstr>SpyroSoft S.A.</vt:lpstr>
      <vt:lpstr>ALL IN! GAMES SA</vt:lpstr>
      <vt:lpstr>Metalkas S.A.</vt:lpstr>
      <vt:lpstr>Poltreg S.A.</vt:lpstr>
      <vt:lpstr>Marvipol Development SA O</vt:lpstr>
      <vt:lpstr>KG Efekt SA (2021)</vt:lpstr>
      <vt:lpstr>Santander Bank Polska S.A.</vt:lpstr>
      <vt:lpstr>Beta ETF WIG20lev (2021)</vt:lpstr>
      <vt:lpstr>Beta ETF WIG20short (2021)</vt:lpstr>
      <vt:lpstr>Kruk S.A. (obligacje 2021)</vt:lpstr>
      <vt:lpstr>Beta ETF mWIG40TR Portfel</vt:lpstr>
      <vt:lpstr>ONDE SA 2021</vt:lpstr>
      <vt:lpstr>Ipopema Medycyny i Innowa</vt:lpstr>
      <vt:lpstr>Cavatina Holding SA</vt:lpstr>
      <vt:lpstr>Canal+ Polska SA 2021</vt:lpstr>
      <vt:lpstr>Shoper S.A.</vt:lpstr>
      <vt:lpstr>Big Cheese Studio S.A. </vt:lpstr>
      <vt:lpstr>Celon Pharma S.A.</vt:lpstr>
      <vt:lpstr>Emitel S.A.</vt:lpstr>
      <vt:lpstr>BEST SA</vt:lpstr>
      <vt:lpstr>KREDYT INKASO SA (obligac</vt:lpstr>
      <vt:lpstr>Vercom S.A.</vt:lpstr>
      <vt:lpstr>Dekpol SA obligacje 2020</vt:lpstr>
      <vt:lpstr>Pekao Bank Hipoteczny S.A.</vt:lpstr>
      <vt:lpstr>MCI Capital Alternatywna </vt:lpstr>
      <vt:lpstr>PragmaGO (obligacje) 2020</vt:lpstr>
      <vt:lpstr>Captor Therapeutics SA</vt:lpstr>
      <vt:lpstr>Answear.com</vt:lpstr>
      <vt:lpstr>Dadelo S.A.</vt:lpstr>
      <vt:lpstr>PCF Group SA</vt:lpstr>
      <vt:lpstr>Huuuge, Inc.</vt:lpstr>
      <vt:lpstr>Mo-BRUK SA</vt:lpstr>
      <vt:lpstr>PKO Leasing SA</vt:lpstr>
      <vt:lpstr>PCC MCAA</vt:lpstr>
      <vt:lpstr>Pure Biologics SA</vt:lpstr>
      <vt:lpstr>Canal+ Polska S.A.</vt:lpstr>
      <vt:lpstr>Victoria Dom SA</vt:lpstr>
      <vt:lpstr>Creepy Jar S.A.</vt:lpstr>
      <vt:lpstr>MedApp SA</vt:lpstr>
      <vt:lpstr>Medinice SA</vt:lpstr>
      <vt:lpstr>PKO Bank Hipoteczny SA</vt:lpstr>
      <vt:lpstr>Polwax SA</vt:lpstr>
      <vt:lpstr>Inventionmed </vt:lpstr>
      <vt:lpstr>Polski Bank Komórek Macierzysty</vt:lpstr>
      <vt:lpstr>Kruk S.A. (obligacje) 2020</vt:lpstr>
      <vt:lpstr>Trakcja</vt:lpstr>
      <vt:lpstr>Gaming Factory</vt:lpstr>
      <vt:lpstr>Elektrim SA</vt:lpstr>
      <vt:lpstr>Alior Bank S.A. (BPW) 2020</vt:lpstr>
      <vt:lpstr>Ghelamco</vt:lpstr>
      <vt:lpstr>Alior Bank (obligacje) 2020</vt:lpstr>
      <vt:lpstr>Games Operators S.A.</vt:lpstr>
      <vt:lpstr>Ipopema Ekologii i Innowacji</vt:lpstr>
      <vt:lpstr>Brand 24 SA</vt:lpstr>
      <vt:lpstr>WZÓR</vt:lpstr>
      <vt:lpstr>Wolne</vt:lpstr>
      <vt:lpstr>test</vt:lpstr>
      <vt:lpstr>Zdarzenia</vt:lpstr>
      <vt:lpstr>'3LP'!Print_Area</vt:lpstr>
      <vt:lpstr>'3R Games SA'!Print_Area</vt:lpstr>
      <vt:lpstr>'4MASS'!Print_Area</vt:lpstr>
      <vt:lpstr>'Alior Bank (obligacje) 2020'!Print_Area</vt:lpstr>
      <vt:lpstr>'Alior Bank BPP(2023)'!Print_Area</vt:lpstr>
      <vt:lpstr>'Alior Bank S.A. (BPW)'!Print_Area</vt:lpstr>
      <vt:lpstr>'Alior Bank S.A. (BPW) 2020'!Print_Area</vt:lpstr>
      <vt:lpstr>'Alior Bank S.A. obligacje (2022'!Print_Area</vt:lpstr>
      <vt:lpstr>'ALL IN! GAMES SA'!Print_Area</vt:lpstr>
      <vt:lpstr>Answear.com!Print_Area</vt:lpstr>
      <vt:lpstr>'Archicom S.A.(2023)'!Print_Area</vt:lpstr>
      <vt:lpstr>'BEST (2024)'!Print_Area</vt:lpstr>
      <vt:lpstr>'BEST SA'!Print_Area</vt:lpstr>
      <vt:lpstr>'BEST SA (2)'!Print_Area</vt:lpstr>
      <vt:lpstr>'Beta ETF mWIG40TR (2022)'!Print_Area</vt:lpstr>
      <vt:lpstr>'Beta ETF mWIG40TR Portfel'!Print_Area</vt:lpstr>
      <vt:lpstr>'Beta ETF Nasdaq-100 PLN-H'!Print_Area</vt:lpstr>
      <vt:lpstr>'Beta ETF Nasdaq-100 PLN-H (2)'!Print_Area</vt:lpstr>
      <vt:lpstr>'BETA ETF S&amp;P 500 PLN-Hedg'!Print_Area</vt:lpstr>
      <vt:lpstr>'Beta ETF S&amp;P 500 PLN-Hedg (2)'!Print_Area</vt:lpstr>
      <vt:lpstr>'Beta ETF S&amp;P 500 PLN-Hedged'!Print_Area</vt:lpstr>
      <vt:lpstr>'Beta ETF sWIG80TR (2023)'!Print_Area</vt:lpstr>
      <vt:lpstr>'Beta ETF TBSP PFIZ'!Print_Area</vt:lpstr>
      <vt:lpstr>'Beta ETF TBSP PFIZ 2023'!Print_Area</vt:lpstr>
      <vt:lpstr>'Beta ETF uWIG80TR'!Print_Area</vt:lpstr>
      <vt:lpstr>'Beta ETF WIG20lev'!Print_Area</vt:lpstr>
      <vt:lpstr>'Beta ETF WIG20lev (2021)'!Print_Area</vt:lpstr>
      <vt:lpstr>'Beta ETF WIG20lev Portf(2023)'!Print_Area</vt:lpstr>
      <vt:lpstr>'Beta ETF WIG20short'!Print_Area</vt:lpstr>
      <vt:lpstr>'Beta ETF WIG20short (2021)'!Print_Area</vt:lpstr>
      <vt:lpstr>'Beta ETF WIG20short Portf(2023)'!Print_Area</vt:lpstr>
      <vt:lpstr>'Beta ETF WIG20TR'!Print_Area</vt:lpstr>
      <vt:lpstr>'Beta ETF WIG20TR '!Print_Area</vt:lpstr>
      <vt:lpstr>'Beta ETF WIG20TR(2023)'!Print_Area</vt:lpstr>
      <vt:lpstr>'Beta ETF WIGtech (2022)'!Print_Area</vt:lpstr>
      <vt:lpstr>'Beta ETF WIGtech (2023)'!Print_Area</vt:lpstr>
      <vt:lpstr>'Big Cheese Studio S.A. '!Print_Area</vt:lpstr>
      <vt:lpstr>'Bio Planet SA'!Print_Area</vt:lpstr>
      <vt:lpstr>Bioceltix!Print_Area</vt:lpstr>
      <vt:lpstr>'BioMaxima S.A.'!Print_Area</vt:lpstr>
      <vt:lpstr>'Bloober Team(2023)'!Print_Area</vt:lpstr>
      <vt:lpstr>'Brand 24 SA'!Print_Area</vt:lpstr>
      <vt:lpstr>'Canal+ Polska S.A.'!Print_Area</vt:lpstr>
      <vt:lpstr>'Canal+ Polska SA 2021'!Print_Area</vt:lpstr>
      <vt:lpstr>'Captor Therapeutics SA'!Print_Area</vt:lpstr>
      <vt:lpstr>'Caspar Asset Management S.A.'!Print_Area</vt:lpstr>
      <vt:lpstr>'Cavatina Holding (2023-2)'!Print_Area</vt:lpstr>
      <vt:lpstr>'Cavatina Holding (2024)'!Print_Area</vt:lpstr>
      <vt:lpstr>'Cavatina Holding (obligacje)'!Print_Area</vt:lpstr>
      <vt:lpstr>'Cavatina Holding SA'!Print_Area</vt:lpstr>
      <vt:lpstr>'Celon Pharma S.A.'!Print_Area</vt:lpstr>
      <vt:lpstr>'Cloud Technologies SA'!Print_Area</vt:lpstr>
      <vt:lpstr>'Columbus Energy SA 2022'!Print_Area</vt:lpstr>
      <vt:lpstr>'Creepy Jar S.A.'!Print_Area</vt:lpstr>
      <vt:lpstr>'Creotech Instruments S.A.'!Print_Area</vt:lpstr>
      <vt:lpstr>'Dadelo S.A.'!Print_Area</vt:lpstr>
      <vt:lpstr>'DB Energy S.A.'!Print_Area</vt:lpstr>
      <vt:lpstr>'Dekpol 2023'!Print_Area</vt:lpstr>
      <vt:lpstr>'Dekpol SA obligacje 2020'!Print_Area</vt:lpstr>
      <vt:lpstr>'DESA S.A.'!Print_Area</vt:lpstr>
      <vt:lpstr>'DEVELIA SA'!Print_Area</vt:lpstr>
      <vt:lpstr>'Dr Irena Eris S.A.'!Print_Area</vt:lpstr>
      <vt:lpstr>'Drago Entertainment(2023)'!Print_Area</vt:lpstr>
      <vt:lpstr>'Echo Investment S.A. ( ob'!Print_Area</vt:lpstr>
      <vt:lpstr>'Echo Investment SA (oblig(2023)'!Print_Area</vt:lpstr>
      <vt:lpstr>'Elektrim SA'!Print_Area</vt:lpstr>
      <vt:lpstr>'Emitel S.A.'!Print_Area</vt:lpstr>
      <vt:lpstr>'EQUES Akcji Sektora Prywa'!Print_Area</vt:lpstr>
      <vt:lpstr>'EQUES Aktywnego Inwestowa'!Print_Area</vt:lpstr>
      <vt:lpstr>'Eques Aktywnego Inwestowania FI'!Print_Area</vt:lpstr>
      <vt:lpstr>'EQUES Akumulacji Majątku FIZ'!Print_Area</vt:lpstr>
      <vt:lpstr>'Eques Akumulcji Majątku FIZ'!Print_Area</vt:lpstr>
      <vt:lpstr>'Event Horizon SA'!Print_Area</vt:lpstr>
      <vt:lpstr>EXCELLENCE!Print_Area</vt:lpstr>
      <vt:lpstr>'ExpertSender SA'!Print_Area</vt:lpstr>
      <vt:lpstr>'FDK Rentier (2024)'!Print_Area</vt:lpstr>
      <vt:lpstr>'FDK Rentier FIZ'!Print_Area</vt:lpstr>
      <vt:lpstr>'FDK Rentier FIZ (2023)'!Print_Area</vt:lpstr>
      <vt:lpstr>'Games Operators S.A.'!Print_Area</vt:lpstr>
      <vt:lpstr>'Gaming Factory'!Print_Area</vt:lpstr>
      <vt:lpstr>'Genomtec SA'!Print_Area</vt:lpstr>
      <vt:lpstr>Ghelamco!Print_Area</vt:lpstr>
      <vt:lpstr>'Ghelamco Invest sp. z o.o.'!Print_Area</vt:lpstr>
      <vt:lpstr>'GI Group Poland S.A.'!Print_Area</vt:lpstr>
      <vt:lpstr>'Globe Trade Centre SA'!Print_Area</vt:lpstr>
      <vt:lpstr>'Grupa Pracuj S.A.'!Print_Area</vt:lpstr>
      <vt:lpstr>'Hub.Tech SA'!Print_Area</vt:lpstr>
      <vt:lpstr>'Huuuge, Inc.'!Print_Area</vt:lpstr>
      <vt:lpstr>'Inventionmed '!Print_Area</vt:lpstr>
      <vt:lpstr>'Ipopema Benefit 3 FIZ'!Print_Area</vt:lpstr>
      <vt:lpstr>'Ipopema Benefit 3 FIZ(2023)'!Print_Area</vt:lpstr>
      <vt:lpstr>'Ipopema Benefit 3 FIZ(2024)'!Print_Area</vt:lpstr>
      <vt:lpstr>'Ipopema Ekologii i Innowacji'!Print_Area</vt:lpstr>
      <vt:lpstr>'Ipopema Medycyny i Innowa'!Print_Area</vt:lpstr>
      <vt:lpstr>'JR Holding ASI'!Print_Area</vt:lpstr>
      <vt:lpstr>'KG Efekt SA (2021)'!Print_Area</vt:lpstr>
      <vt:lpstr>'Komex SA'!Print_Area</vt:lpstr>
      <vt:lpstr>'KREDYT INKASO SA (obligac'!Print_Area</vt:lpstr>
      <vt:lpstr>'Kredyt Inkaso SA 2022'!Print_Area</vt:lpstr>
      <vt:lpstr>'Kruk (2023)'!Print_Area</vt:lpstr>
      <vt:lpstr>'Kruk S.A.'!Print_Area</vt:lpstr>
      <vt:lpstr>'Kruk S.A. (obligacje 2021)'!Print_Area</vt:lpstr>
      <vt:lpstr>'Kruk S.A. (obligacje) 2020'!Print_Area</vt:lpstr>
      <vt:lpstr>'Kruk S.A.(2024)'!Print_Area</vt:lpstr>
      <vt:lpstr>'LESS S.A.'!Print_Area</vt:lpstr>
      <vt:lpstr>'Marvipol Development'!Print_Area</vt:lpstr>
      <vt:lpstr>'Marvipol Development 2023(2023)'!Print_Area</vt:lpstr>
      <vt:lpstr>'Marvipol Development SA O'!Print_Area</vt:lpstr>
      <vt:lpstr>'MCI Capital Alternatywna '!Print_Area</vt:lpstr>
      <vt:lpstr>'MedApp SA'!Print_Area</vt:lpstr>
      <vt:lpstr>'Medinice SA'!Print_Area</vt:lpstr>
      <vt:lpstr>'Metalkas S.A.'!Print_Area</vt:lpstr>
      <vt:lpstr>'Millennium Bank Hipoteczny'!Print_Area</vt:lpstr>
      <vt:lpstr>'Millennium BH (2023)'!Print_Area</vt:lpstr>
      <vt:lpstr>'Mo-BRUK SA'!Print_Area</vt:lpstr>
      <vt:lpstr>'Movie Games'!Print_Area</vt:lpstr>
      <vt:lpstr>'Murapol S.A.'!Print_Area</vt:lpstr>
      <vt:lpstr>'Murapol S.A.(2023)'!Print_Area</vt:lpstr>
      <vt:lpstr>'Neptis SA(2023)'!Print_Area</vt:lpstr>
      <vt:lpstr>'Noctiluca(2023)'!Print_Area</vt:lpstr>
      <vt:lpstr>'Novavis Group'!Print_Area</vt:lpstr>
      <vt:lpstr>'Oferteo 2021'!Print_Area</vt:lpstr>
      <vt:lpstr>'Olivia Fin(2023)'!Print_Area</vt:lpstr>
      <vt:lpstr>'ONDE SA 2021'!Print_Area</vt:lpstr>
      <vt:lpstr>PASSUS!Print_Area</vt:lpstr>
      <vt:lpstr>'PCC Exol S.A.'!Print_Area</vt:lpstr>
      <vt:lpstr>'PCC Exol S.A.(2023)'!Print_Area</vt:lpstr>
      <vt:lpstr>'PCC MCAA'!Print_Area</vt:lpstr>
      <vt:lpstr>'PCC Rokita S.A. (2023)'!Print_Area</vt:lpstr>
      <vt:lpstr>'PCC Rokita S.A.(2023)'!Print_Area</vt:lpstr>
      <vt:lpstr>'PCF Group SA'!Print_Area</vt:lpstr>
      <vt:lpstr>'Pekao Bank Hipoteczny S.A.'!Print_Area</vt:lpstr>
      <vt:lpstr>'Pekao Bank Hipoteczny S.A. (2)'!Print_Area</vt:lpstr>
      <vt:lpstr>'PGF Polska Grupa Fotowolt'!Print_Area</vt:lpstr>
      <vt:lpstr>'PKO Bank Hipoteczny SA'!Print_Area</vt:lpstr>
      <vt:lpstr>'PKO Leasing SA'!Print_Area</vt:lpstr>
      <vt:lpstr>'Pointpack SA'!Print_Area</vt:lpstr>
      <vt:lpstr>'Polenergia SA'!Print_Area</vt:lpstr>
      <vt:lpstr>'Polski Bank Komórek Macierzysty'!Print_Area</vt:lpstr>
      <vt:lpstr>'Polskie Towarzystwo Wspie(2023)'!Print_Area</vt:lpstr>
      <vt:lpstr>'Poltreg S.A.'!Print_Area</vt:lpstr>
      <vt:lpstr>'Polwax SA'!Print_Area</vt:lpstr>
      <vt:lpstr>'PragmaGO - obligacje niez(2023)'!Print_Area</vt:lpstr>
      <vt:lpstr>'PragmaGO (obligacje) 2020'!Print_Area</vt:lpstr>
      <vt:lpstr>'PragmaGO 2022 PONZ'!Print_Area</vt:lpstr>
      <vt:lpstr>'PragmaGO 2024 PEOZ'!Print_Area</vt:lpstr>
      <vt:lpstr>'PragmaGO obligacje 2022 POZ'!Print_Area</vt:lpstr>
      <vt:lpstr>'PragmaGO SA 2023 obligacj(2023)'!Print_Area</vt:lpstr>
      <vt:lpstr>'Pure Biologics 2023(2023)'!Print_Area</vt:lpstr>
      <vt:lpstr>'Pure Biologics SA'!Print_Area</vt:lpstr>
      <vt:lpstr>'QNA Technology'!Print_Area</vt:lpstr>
      <vt:lpstr>'Rafako SA'!Print_Area</vt:lpstr>
      <vt:lpstr>'Render Cube(2023)'!Print_Area</vt:lpstr>
      <vt:lpstr>'Ronson Development oblig (2023)'!Print_Area</vt:lpstr>
      <vt:lpstr>'Ryvu Therapeutics'!Print_Area</vt:lpstr>
      <vt:lpstr>'Santander Bank Polska S.A.'!Print_Area</vt:lpstr>
      <vt:lpstr>'Scope Fluidics SA'!Print_Area</vt:lpstr>
      <vt:lpstr>'Shoper S.A.'!Print_Area</vt:lpstr>
      <vt:lpstr>'SimFabric S.A. '!Print_Area</vt:lpstr>
      <vt:lpstr>Skotan!Print_Area</vt:lpstr>
      <vt:lpstr>'SpyroSoft S.A.'!Print_Area</vt:lpstr>
      <vt:lpstr>'Starward Industries(2023)'!Print_Area</vt:lpstr>
      <vt:lpstr>'STS Holding S.A.'!Print_Area</vt:lpstr>
      <vt:lpstr>'T-Bull SA'!Print_Area</vt:lpstr>
      <vt:lpstr>'Tenderhut S.A.'!Print_Area</vt:lpstr>
      <vt:lpstr>test!Print_Area</vt:lpstr>
      <vt:lpstr>Trakcja!Print_Area</vt:lpstr>
      <vt:lpstr>'Transition Technologies M(2023)'!Print_Area</vt:lpstr>
      <vt:lpstr>'Transition Technologies MS SA'!Print_Area</vt:lpstr>
      <vt:lpstr>'Urteste S.A.'!Print_Area</vt:lpstr>
      <vt:lpstr>'Vercom S.A.'!Print_Area</vt:lpstr>
      <vt:lpstr>'Victoria Dom 2024(2023)'!Print_Area</vt:lpstr>
      <vt:lpstr>'Victoria Dom SA'!Print_Area</vt:lpstr>
      <vt:lpstr>'Vortex Energy S.A.'!Print_Area</vt:lpstr>
      <vt:lpstr>WZÓR!Print_Area</vt:lpstr>
      <vt:lpstr>'XPlus SA'!Print_Area</vt:lpstr>
      <vt:lpstr>Wolne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 Poślad</dc:creator>
  <cp:lastModifiedBy>Andrzejewska Aneta</cp:lastModifiedBy>
  <cp:lastPrinted>2022-02-03T09:31:07Z</cp:lastPrinted>
  <dcterms:created xsi:type="dcterms:W3CDTF">2020-04-01T11:12:34Z</dcterms:created>
  <dcterms:modified xsi:type="dcterms:W3CDTF">2025-09-09T08:04:21Z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0x0101002A9E2F1E3CDBC74F8A286FE5C53A6D4A</vt:lpwstr>
  </property>
  <property fmtid="{D5CDD505-2E9C-101B-9397-08002B2CF9AE}" pid="3" name="Przydzielone do">
    <vt:lpwstr/>
  </property>
  <property fmtid="{D5CDD505-2E9C-101B-9397-08002B2CF9AE}" pid="4" name="Akceptacja Kierownika ZE">
    <vt:bool>false</vt:bool>
  </property>
  <property fmtid="{D5CDD505-2E9C-101B-9397-08002B2CF9AE}" pid="5" name="Gotowe do akcpetacji">
    <vt:bool>false</vt:bool>
  </property>
  <property fmtid="{D5CDD505-2E9C-101B-9397-08002B2CF9AE}" pid="6" name="Wysłane">
    <vt:bool>false</vt:bool>
  </property>
  <property fmtid="{D5CDD505-2E9C-101B-9397-08002B2CF9AE}" pid="7" name="Akceptacja Dyrekotra">
    <vt:bool>false</vt:bool>
  </property>
  <property fmtid="{D5CDD505-2E9C-101B-9397-08002B2CF9AE}" pid="8" name="Do podpisu Dyrektor">
    <vt:bool>false</vt:bool>
  </property>
  <property fmtid="{D5CDD505-2E9C-101B-9397-08002B2CF9AE}" pid="9" name="Akceptacja Kieorwnika ZNAP">
    <vt:bool>false</vt:bool>
  </property>
</Properties>
</file>