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M:\FORMULARZE\FORMULARZE\OD_202511\wystawione_na_stronie\"/>
    </mc:Choice>
  </mc:AlternateContent>
  <xr:revisionPtr revIDLastSave="0" documentId="13_ncr:1_{11369D76-7955-4D80-ABC1-B6F3CCF3297F}" xr6:coauthVersionLast="47" xr6:coauthVersionMax="47" xr10:uidLastSave="{00000000-0000-0000-0000-000000000000}"/>
  <workbookProtection workbookAlgorithmName="SHA-512" workbookHashValue="OIHl1KygOTHxQpQW+jV98sMwk5beqx2sUGCLXoYQ6doetSXYDC/HxSeTQgkHLXjk0L5zGWUdKkbvuHSGNubXmA==" workbookSaltValue="MbOQXlteRovEnlWrUBgm1A==" workbookSpinCount="100000" lockStructure="1"/>
  <bookViews>
    <workbookView xWindow="-110" yWindow="-110" windowWidth="19420" windowHeight="10420" tabRatio="852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RMK01" sheetId="64" r:id="rId17"/>
    <sheet name="PA01" sheetId="65" r:id="rId18"/>
    <sheet name="ZF02" sheetId="66" r:id="rId19"/>
    <sheet name="RE01" sheetId="67" r:id="rId20"/>
    <sheet name="RMK02" sheetId="69" r:id="rId21"/>
    <sheet name="NLOK02" sheetId="75" r:id="rId22"/>
    <sheet name="DPW03" sheetId="31" r:id="rId23"/>
    <sheet name="NKIP01" sheetId="5" r:id="rId24"/>
    <sheet name="NKIP02" sheetId="29" r:id="rId25"/>
    <sheet name="NKIP03" sheetId="6" r:id="rId26"/>
    <sheet name="NKIP04" sheetId="30" r:id="rId27"/>
    <sheet name="NKIP05" sheetId="81" r:id="rId28"/>
    <sheet name="NKIP08" sheetId="84" r:id="rId29"/>
    <sheet name="NKIP09" sheetId="85" r:id="rId30"/>
    <sheet name="NKIP10" sheetId="86" r:id="rId31"/>
    <sheet name="NKIP11" sheetId="87" r:id="rId32"/>
    <sheet name="NWTZ01" sheetId="38" r:id="rId33"/>
    <sheet name="NWTZ02" sheetId="88" r:id="rId34"/>
    <sheet name="RSP01" sheetId="91" r:id="rId35"/>
    <sheet name="RSP02" sheetId="92" r:id="rId36"/>
    <sheet name="RSP03" sheetId="93" r:id="rId37"/>
    <sheet name="RSP04" sheetId="94" r:id="rId38"/>
    <sheet name="RSP05" sheetId="95" r:id="rId39"/>
    <sheet name="ZF01" sheetId="18" r:id="rId40"/>
    <sheet name="ZF03" sheetId="100" r:id="rId41"/>
    <sheet name="ZF04" sheetId="101" r:id="rId42"/>
    <sheet name="PO01" sheetId="108" r:id="rId43"/>
    <sheet name="PO02" sheetId="109" r:id="rId44"/>
    <sheet name="KO01" sheetId="110" r:id="rId45"/>
    <sheet name="PIK10" sheetId="120" r:id="rId46"/>
    <sheet name="PIK11" sheetId="121" r:id="rId47"/>
    <sheet name="IK02A" sheetId="125" r:id="rId48"/>
    <sheet name="PLK02" sheetId="126" r:id="rId49"/>
    <sheet name="RPL02" sheetId="43" r:id="rId50"/>
    <sheet name="RO01" sheetId="127" r:id="rId51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PW03.1._C">'DPW03'!$F$8</definedName>
    <definedName name="DPW03.1._D">'DPW03'!$G$8</definedName>
    <definedName name="DPW03.2._A">'DPW03'!$D$9</definedName>
    <definedName name="DPW03.2._B">'DPW03'!$E$9</definedName>
    <definedName name="DPW03.2._C">'DPW03'!$F$9</definedName>
    <definedName name="DPW03.2._D">'DPW03'!$G$9</definedName>
    <definedName name="DPW03.2._E">'DPW03'!$H$9</definedName>
    <definedName name="DPW03.2._F">'DPW03'!$I$9</definedName>
    <definedName name="DPW03.2._G">'DPW03'!$J$9</definedName>
    <definedName name="DPW03.2._H">'DPW03'!$K$9</definedName>
    <definedName name="DPW03.2._I">'DPW03'!$L$9</definedName>
    <definedName name="DPW03.2._J">'DPW03'!$M$9</definedName>
    <definedName name="DPW03.2._K">'DPW03'!$N$9</definedName>
    <definedName name="DPW03.2._L">'DPW03'!$O$9</definedName>
    <definedName name="DPW03.2._M">'DPW03'!$P$9</definedName>
    <definedName name="DPW03.2._N">'DPW03'!$Q$9</definedName>
    <definedName name="DPW03.3._A">'DPW03'!$D$10</definedName>
    <definedName name="DPW03.3._B">'DPW03'!$E$10</definedName>
    <definedName name="DPW03.3._C">'DPW03'!$F$10</definedName>
    <definedName name="DPW03.3._D">'DPW03'!$G$10</definedName>
    <definedName name="DPW03.3._E">'DPW03'!$H$10</definedName>
    <definedName name="DPW03.3._F">'DPW03'!$I$10</definedName>
    <definedName name="DPW03.3._G">'DPW03'!$J$10</definedName>
    <definedName name="DPW03.3._H">'DPW03'!$K$10</definedName>
    <definedName name="DPW03.3._I">'DPW03'!$L$10</definedName>
    <definedName name="DPW03.3._J">'DPW03'!$M$10</definedName>
    <definedName name="DPW03.3._K">'DPW03'!$N$10</definedName>
    <definedName name="DPW03.3._L">'DPW03'!$O$10</definedName>
    <definedName name="DPW03.3._M">'DPW03'!$P$10</definedName>
    <definedName name="DPW03.3._N">'DPW03'!$Q$10</definedName>
    <definedName name="DPW03.3.1._A">'DPW03'!$D$11</definedName>
    <definedName name="DPW03.3.1._B">'DPW03'!$E$11</definedName>
    <definedName name="DPW03.3.1._C">'DPW03'!$F$11</definedName>
    <definedName name="DPW03.3.1._D">'DPW03'!$G$11</definedName>
    <definedName name="DPW03.3.1._E">'DPW03'!$H$11</definedName>
    <definedName name="DPW03.3.1._F">'DPW03'!$I$11</definedName>
    <definedName name="DPW03.3.1._G">'DPW03'!$J$11</definedName>
    <definedName name="DPW03.3.1._H">'DPW03'!$K$11</definedName>
    <definedName name="DPW03.3.1._I">'DPW03'!$L$11</definedName>
    <definedName name="DPW03.3.1._J">'DPW03'!$M$11</definedName>
    <definedName name="DPW03.3.1._K">'DPW03'!$N$11</definedName>
    <definedName name="DPW03.3.1._L">'DPW03'!$O$11</definedName>
    <definedName name="DPW03.3.1._M">'DPW03'!$P$11</definedName>
    <definedName name="DPW03.3.1._N">'DPW03'!$Q$11</definedName>
    <definedName name="DPW03.4._A">'DPW03'!$D$12</definedName>
    <definedName name="DPW03.4._B">'DPW03'!$E$12</definedName>
    <definedName name="DPW03.4._C">'DPW03'!$F$12</definedName>
    <definedName name="DPW03.4._D">'DPW03'!$G$12</definedName>
    <definedName name="DPW03.4._E">'DPW03'!$H$12</definedName>
    <definedName name="DPW03.4._F">'DPW03'!$I$12</definedName>
    <definedName name="DPW03.4._G">'DPW03'!$J$12</definedName>
    <definedName name="DPW03.4._H">'DPW03'!$K$12</definedName>
    <definedName name="DPW03.4._I">'DPW03'!$L$12</definedName>
    <definedName name="DPW03.4._J">'DPW03'!$M$12</definedName>
    <definedName name="DPW03.4._K">'DPW03'!$N$12</definedName>
    <definedName name="DPW03.4._L">'DPW03'!$O$12</definedName>
    <definedName name="DPW03.4._M">'DPW03'!$P$12</definedName>
    <definedName name="DPW03.4._N">'DPW03'!$Q$12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KO01.1._A">'KO01'!$D$6</definedName>
    <definedName name="KO01.1._B">'KO01'!$E$6</definedName>
    <definedName name="KO01.1._C">'KO01'!$F$6</definedName>
    <definedName name="KO01.1._D">'KO01'!$G$6</definedName>
    <definedName name="KO01.1._E">'KO01'!$H$6</definedName>
    <definedName name="KO01.1._F">'KO01'!$I$6</definedName>
    <definedName name="KO01.1._G">'KO01'!$J$6</definedName>
    <definedName name="KO01.1.2._A">'KO01'!$D$7</definedName>
    <definedName name="KO01.1.2._B">'KO01'!$E$7</definedName>
    <definedName name="KO01.1.2._C">'KO01'!$F$7</definedName>
    <definedName name="KO01.1.2._D">'KO01'!$G$7</definedName>
    <definedName name="KO01.1.2._E">'KO01'!$H$7</definedName>
    <definedName name="KO01.1.2._F">'KO01'!$I$7</definedName>
    <definedName name="KO01.1.2._G">'KO01'!$J$7</definedName>
    <definedName name="KO01.1.2.1._A">'KO01'!$D$8</definedName>
    <definedName name="KO01.1.2.1._B">'KO01'!$E$8</definedName>
    <definedName name="KO01.1.2.1._C">'KO01'!$F$8</definedName>
    <definedName name="KO01.1.2.1._D">'KO01'!$G$8</definedName>
    <definedName name="KO01.1.2.1._E">'KO01'!$H$8</definedName>
    <definedName name="KO01.1.2.1._F">'KO01'!$I$8</definedName>
    <definedName name="KO01.1.2.1._G">'KO01'!$J$8</definedName>
    <definedName name="KO01.1.2.2._A">'KO01'!$D$9</definedName>
    <definedName name="KO01.1.2.2._B">'KO01'!$E$9</definedName>
    <definedName name="KO01.1.2.2._C">'KO01'!$F$9</definedName>
    <definedName name="KO01.1.2.2._D">'KO01'!$G$9</definedName>
    <definedName name="KO01.1.2.2._E">'KO01'!$H$9</definedName>
    <definedName name="KO01.1.2.2._F">'KO01'!$I$9</definedName>
    <definedName name="KO01.1.2.2._G">'KO01'!$J$9</definedName>
    <definedName name="KO01.1.3._A">'KO01'!$D$10</definedName>
    <definedName name="KO01.1.3._B">'KO01'!$E$10</definedName>
    <definedName name="KO01.1.3._C">'KO01'!$F$10</definedName>
    <definedName name="KO01.1.3._D">'KO01'!$G$10</definedName>
    <definedName name="KO01.1.3._E">'KO01'!$H$10</definedName>
    <definedName name="KO01.1.3._F">'KO01'!$I$10</definedName>
    <definedName name="KO01.1.3._G">'KO01'!$J$10</definedName>
    <definedName name="KO01.1.3.1._A">'KO01'!$D$11</definedName>
    <definedName name="KO01.1.3.1._B">'KO01'!$E$11</definedName>
    <definedName name="KO01.1.3.1._C">'KO01'!$F$11</definedName>
    <definedName name="KO01.1.3.1._D">'KO01'!$G$11</definedName>
    <definedName name="KO01.1.3.1._E">'KO01'!$H$11</definedName>
    <definedName name="KO01.1.3.1._F">'KO01'!$I$11</definedName>
    <definedName name="KO01.1.3.1._G">'KO01'!$J$11</definedName>
    <definedName name="KO01.1.3.2._A">'KO01'!$D$12</definedName>
    <definedName name="KO01.1.3.2._B">'KO01'!$E$12</definedName>
    <definedName name="KO01.1.3.2._C">'KO01'!$F$12</definedName>
    <definedName name="KO01.1.3.2._D">'KO01'!$G$12</definedName>
    <definedName name="KO01.1.3.2._E">'KO01'!$H$12</definedName>
    <definedName name="KO01.1.3.2._F">'KO01'!$I$12</definedName>
    <definedName name="KO01.1.3.2._G">'KO01'!$J$12</definedName>
    <definedName name="KO01.1.4._A">'KO01'!$D$13</definedName>
    <definedName name="KO01.1.4._B">'KO01'!$E$13</definedName>
    <definedName name="KO01.1.4._C">'KO01'!$F$13</definedName>
    <definedName name="KO01.1.4._D">'KO01'!$G$13</definedName>
    <definedName name="KO01.1.4._E">'KO01'!$H$13</definedName>
    <definedName name="KO01.1.4._F">'KO01'!$I$13</definedName>
    <definedName name="KO01.1.4._G">'KO01'!$J$13</definedName>
    <definedName name="KO01.2._A">'KO01'!$D$14</definedName>
    <definedName name="KO01.2._B">'KO01'!$E$14</definedName>
    <definedName name="KO01.2._C">'KO01'!$F$14</definedName>
    <definedName name="KO01.2._D">'KO01'!$G$14</definedName>
    <definedName name="KO01.2._E">'KO01'!$H$14</definedName>
    <definedName name="KO01.2._F">'KO01'!$I$14</definedName>
    <definedName name="KO01.2._G">'KO01'!$J$14</definedName>
    <definedName name="KO01.2.1._A">'KO01'!$D$15</definedName>
    <definedName name="KO01.2.1._B">'KO01'!$E$15</definedName>
    <definedName name="KO01.2.1._C">'KO01'!$F$15</definedName>
    <definedName name="KO01.2.1._D">'KO01'!$G$15</definedName>
    <definedName name="KO01.2.1._E">'KO01'!$H$15</definedName>
    <definedName name="KO01.2.1._F">'KO01'!$I$15</definedName>
    <definedName name="KO01.2.1._G">'KO01'!$J$15</definedName>
    <definedName name="KO01.2.1.1._A">'KO01'!$D$16</definedName>
    <definedName name="KO01.2.1.1._B">'KO01'!$E$16</definedName>
    <definedName name="KO01.2.1.1._C">'KO01'!$F$16</definedName>
    <definedName name="KO01.2.1.1._D">'KO01'!$G$16</definedName>
    <definedName name="KO01.2.1.1._E">'KO01'!$H$16</definedName>
    <definedName name="KO01.2.1.1._F">'KO01'!$I$16</definedName>
    <definedName name="KO01.2.1.1._G">'KO01'!$J$16</definedName>
    <definedName name="KO01.2.1.2._A">'KO01'!$D$17</definedName>
    <definedName name="KO01.2.1.2._B">'KO01'!$E$17</definedName>
    <definedName name="KO01.2.1.2._C">'KO01'!$F$17</definedName>
    <definedName name="KO01.2.1.2._D">'KO01'!$G$17</definedName>
    <definedName name="KO01.2.1.2._E">'KO01'!$H$17</definedName>
    <definedName name="KO01.2.1.2._F">'KO01'!$I$17</definedName>
    <definedName name="KO01.2.1.2._G">'KO01'!$J$17</definedName>
    <definedName name="KO01.2.2._A">'KO01'!$D$18</definedName>
    <definedName name="KO01.2.2._B">'KO01'!$E$18</definedName>
    <definedName name="KO01.2.2._C">'KO01'!$F$18</definedName>
    <definedName name="KO01.2.2._D">'KO01'!$G$18</definedName>
    <definedName name="KO01.2.2._E">'KO01'!$H$18</definedName>
    <definedName name="KO01.2.2._F">'KO01'!$I$18</definedName>
    <definedName name="KO01.2.2._G">'KO01'!$J$18</definedName>
    <definedName name="KO01.2.2.1._A">'KO01'!$D$19</definedName>
    <definedName name="KO01.2.2.1._B">'KO01'!$E$19</definedName>
    <definedName name="KO01.2.2.1._C">'KO01'!$F$19</definedName>
    <definedName name="KO01.2.2.1._D">'KO01'!$G$19</definedName>
    <definedName name="KO01.2.2.1._E">'KO01'!$H$19</definedName>
    <definedName name="KO01.2.2.1._F">'KO01'!$I$19</definedName>
    <definedName name="KO01.2.2.1._G">'KO01'!$J$19</definedName>
    <definedName name="KO01.2.2.2._A">'KO01'!$D$20</definedName>
    <definedName name="KO01.2.2.2._B">'KO01'!$E$20</definedName>
    <definedName name="KO01.2.2.2._C">'KO01'!$F$20</definedName>
    <definedName name="KO01.2.2.2._D">'KO01'!$G$20</definedName>
    <definedName name="KO01.2.2.2._E">'KO01'!$H$20</definedName>
    <definedName name="KO01.2.2.2._F">'KO01'!$I$20</definedName>
    <definedName name="KO01.2.2.2._G">'KO01'!$J$20</definedName>
    <definedName name="KO01.2.3._A">'KO01'!$D$21</definedName>
    <definedName name="KO01.2.3._B">'KO01'!$E$21</definedName>
    <definedName name="KO01.2.3._C">'KO01'!$F$21</definedName>
    <definedName name="KO01.2.3._D">'KO01'!$G$21</definedName>
    <definedName name="KO01.2.3._E">'KO01'!$H$21</definedName>
    <definedName name="KO01.2.3._F">'KO01'!$I$21</definedName>
    <definedName name="KO01.2.3._G">'KO01'!$J$21</definedName>
    <definedName name="KO01.3._A">'KO01'!$D$22</definedName>
    <definedName name="KO01.3._B">'KO01'!$E$22</definedName>
    <definedName name="KO01.3._C">'KO01'!$F$22</definedName>
    <definedName name="KO01.3._D">'KO01'!$G$22</definedName>
    <definedName name="KO01.3._E">'KO01'!$H$22</definedName>
    <definedName name="KO01.3._F">'KO01'!$I$22</definedName>
    <definedName name="KO01.3._G">'KO01'!$J$22</definedName>
    <definedName name="KO01.3.1._A">'KO01'!$D$23</definedName>
    <definedName name="KO01.3.1._B">'KO01'!$E$23</definedName>
    <definedName name="KO01.3.1._C">'KO01'!$F$23</definedName>
    <definedName name="KO01.3.1._D">'KO01'!$G$23</definedName>
    <definedName name="KO01.3.1._E">'KO01'!$H$23</definedName>
    <definedName name="KO01.3.1._F">'KO01'!$I$23</definedName>
    <definedName name="KO01.3.1._G">'KO01'!$J$23</definedName>
    <definedName name="KO01.3.1.1._A">'KO01'!$D$24</definedName>
    <definedName name="KO01.3.1.1._B">'KO01'!$E$24</definedName>
    <definedName name="KO01.3.1.1._C">'KO01'!$F$24</definedName>
    <definedName name="KO01.3.1.1._D">'KO01'!$G$24</definedName>
    <definedName name="KO01.3.1.1._E">'KO01'!$H$24</definedName>
    <definedName name="KO01.3.1.1._F">'KO01'!$I$24</definedName>
    <definedName name="KO01.3.1.1._G">'KO01'!$J$24</definedName>
    <definedName name="KO01.3.1.2._A">'KO01'!$D$25</definedName>
    <definedName name="KO01.3.1.2._B">'KO01'!$E$25</definedName>
    <definedName name="KO01.3.1.2._C">'KO01'!$F$25</definedName>
    <definedName name="KO01.3.1.2._D">'KO01'!$G$25</definedName>
    <definedName name="KO01.3.1.2._E">'KO01'!$H$25</definedName>
    <definedName name="KO01.3.1.2._F">'KO01'!$I$25</definedName>
    <definedName name="KO01.3.1.2._G">'KO01'!$J$25</definedName>
    <definedName name="KO01.3.2._A">'KO01'!$D$26</definedName>
    <definedName name="KO01.3.2._B">'KO01'!$E$26</definedName>
    <definedName name="KO01.3.2._C">'KO01'!$F$26</definedName>
    <definedName name="KO01.3.2._D">'KO01'!$G$26</definedName>
    <definedName name="KO01.3.2._E">'KO01'!$H$26</definedName>
    <definedName name="KO01.3.2._F">'KO01'!$I$26</definedName>
    <definedName name="KO01.3.2._G">'KO01'!$J$26</definedName>
    <definedName name="KO01.3.2.1._A">'KO01'!$D$27</definedName>
    <definedName name="KO01.3.2.1._B">'KO01'!$E$27</definedName>
    <definedName name="KO01.3.2.1._C">'KO01'!$F$27</definedName>
    <definedName name="KO01.3.2.1._D">'KO01'!$G$27</definedName>
    <definedName name="KO01.3.2.1._E">'KO01'!$H$27</definedName>
    <definedName name="KO01.3.2.1._F">'KO01'!$I$27</definedName>
    <definedName name="KO01.3.2.1._G">'KO01'!$J$27</definedName>
    <definedName name="KO01.3.2.2._A">'KO01'!$D$28</definedName>
    <definedName name="KO01.3.2.2._B">'KO01'!$E$28</definedName>
    <definedName name="KO01.3.2.2._C">'KO01'!$F$28</definedName>
    <definedName name="KO01.3.2.2._D">'KO01'!$G$28</definedName>
    <definedName name="KO01.3.2.2._E">'KO01'!$H$28</definedName>
    <definedName name="KO01.3.2.2._F">'KO01'!$I$28</definedName>
    <definedName name="KO01.3.2.2._G">'KO01'!$J$28</definedName>
    <definedName name="KO01.3.3._A">'KO01'!$D$29</definedName>
    <definedName name="KO01.3.3._B">'KO01'!$E$29</definedName>
    <definedName name="KO01.3.3._C">'KO01'!$F$29</definedName>
    <definedName name="KO01.3.3._D">'KO01'!$G$29</definedName>
    <definedName name="KO01.3.3._E">'KO01'!$H$29</definedName>
    <definedName name="KO01.3.3._F">'KO01'!$I$29</definedName>
    <definedName name="KO01.3.3._G">'KO01'!$J$29</definedName>
    <definedName name="KO01.4._A">'KO01'!$D$30</definedName>
    <definedName name="KO01.4._B">'KO01'!$E$30</definedName>
    <definedName name="KO01.4._C">'KO01'!$F$30</definedName>
    <definedName name="KO01.4._D">'KO01'!$G$30</definedName>
    <definedName name="KO01.4._E">'KO01'!$H$30</definedName>
    <definedName name="KO01.4._F">'KO01'!$I$30</definedName>
    <definedName name="KO01.4._G">'KO01'!$J$30</definedName>
    <definedName name="KO01.5._A">'KO01'!$D$31</definedName>
    <definedName name="KO01.5._B">'KO01'!$E$31</definedName>
    <definedName name="KO01.5._C">'KO01'!$F$31</definedName>
    <definedName name="KO01.5._D">'KO01'!$G$31</definedName>
    <definedName name="KO01.5._E">'KO01'!$H$31</definedName>
    <definedName name="KO01.5._F">'KO01'!$I$31</definedName>
    <definedName name="KO01.5._G">'KO01'!$J$31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PA01.1._A">'PA01'!$D$6</definedName>
    <definedName name="PA01.1.1._A">'PA01'!$D$7</definedName>
    <definedName name="PA01.1.2._A">'PA01'!$D$8</definedName>
    <definedName name="PA01.1.3._A">'PA01'!$D$9</definedName>
    <definedName name="PA01.2._A">'PA01'!$D$10</definedName>
    <definedName name="PA01.2.1._A">'PA01'!$D$11</definedName>
    <definedName name="PA01.2.2._A">'PA01'!$D$12</definedName>
    <definedName name="PA01.2.3._A">'PA01'!$D$13</definedName>
    <definedName name="PA01.2.4._A">'PA01'!$D$14</definedName>
    <definedName name="PA01.2.4.1._A">'PA01'!$D$15</definedName>
    <definedName name="PA01.2.4.2._A">'PA01'!$D$16</definedName>
    <definedName name="PA01.2.4.3._A">'PA01'!$D$17</definedName>
    <definedName name="PA01.2.4.4._A">'PA01'!$D$18</definedName>
    <definedName name="PIK10.1._A">'PIK10'!$D$6</definedName>
    <definedName name="PIK10.1.1._A">'PIK10'!$D$7</definedName>
    <definedName name="PIK10.1.2._A">'PIK10'!$D$8</definedName>
    <definedName name="PIK10.1.3._A">'PIK10'!$D$9</definedName>
    <definedName name="PIK10.1.4._A">'PIK10'!$D$10</definedName>
    <definedName name="PIK10.1.5._A">'PIK10'!$D$11</definedName>
    <definedName name="PIK10.1.6._A">'PIK10'!$D$12</definedName>
    <definedName name="PIK10.1.7._A">'PIK10'!$D$13</definedName>
    <definedName name="PIK10.1.8._A">'PIK10'!$D$14</definedName>
    <definedName name="PIK10.2._A">'PIK10'!$D$15</definedName>
    <definedName name="PIK10.2.1._A">'PIK10'!$D$16</definedName>
    <definedName name="PIK10.2.2._A">'PIK10'!$D$17</definedName>
    <definedName name="PIK10.2.3._A">'PIK10'!$D$18</definedName>
    <definedName name="PIK10.2.4._A">'PIK10'!$D$19</definedName>
    <definedName name="PIK10.2.5._A">'PIK10'!$D$20</definedName>
    <definedName name="PIK10.2.6._A">'PIK10'!$D$21</definedName>
    <definedName name="PIK10.3._A">'PIK10'!$D$22</definedName>
    <definedName name="PIK11.1._A">'PIK11'!$D$6</definedName>
    <definedName name="PIK11.1.1._A">'PIK11'!$D$7</definedName>
    <definedName name="PIK11.1.2._A">'PIK11'!$D$8</definedName>
    <definedName name="PIK11.1.3._A">'PIK11'!$D$9</definedName>
    <definedName name="PIK11.1.4._A">'PIK11'!$D$10</definedName>
    <definedName name="PIK11.1.5._A">'PIK11'!$D$11</definedName>
    <definedName name="PIK11.1.6._A">'PIK11'!$D$12</definedName>
    <definedName name="PIK11.2._A">'PIK11'!$D$13</definedName>
    <definedName name="PIK11.2.1._A">'PIK11'!$D$14</definedName>
    <definedName name="PIK11.2.2._A">'PIK11'!$D$15</definedName>
    <definedName name="PIK11.2.3._A">'PIK11'!$D$16</definedName>
    <definedName name="PIK11.2.4._A">'PIK11'!$D$17</definedName>
    <definedName name="PIK11.3._A">'PIK11'!$D$18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PO01.1._A">'PO01'!$D$6</definedName>
    <definedName name="PO01.1._B">'PO01'!$E$6</definedName>
    <definedName name="PO01.1._C">'PO01'!$F$6</definedName>
    <definedName name="PO01.1._D">'PO01'!$G$6</definedName>
    <definedName name="PO01.1._E">'PO01'!$H$6</definedName>
    <definedName name="PO01.1._F">'PO01'!$I$6</definedName>
    <definedName name="PO01.1._G">'PO01'!$J$6</definedName>
    <definedName name="PO01.2._A">'PO01'!$D$7</definedName>
    <definedName name="PO01.2._B">'PO01'!$E$7</definedName>
    <definedName name="PO01.2._C">'PO01'!$F$7</definedName>
    <definedName name="PO01.2._D">'PO01'!$G$7</definedName>
    <definedName name="PO01.2._E">'PO01'!$H$7</definedName>
    <definedName name="PO01.2._F">'PO01'!$I$7</definedName>
    <definedName name="PO01.2._G">'PO01'!$J$7</definedName>
    <definedName name="PO01.2.1._A">'PO01'!$D$8</definedName>
    <definedName name="PO01.2.1._B">'PO01'!$E$8</definedName>
    <definedName name="PO01.2.1._C">'PO01'!$F$8</definedName>
    <definedName name="PO01.2.1._D">'PO01'!$G$8</definedName>
    <definedName name="PO01.2.1._E">'PO01'!$H$8</definedName>
    <definedName name="PO01.2.1._F">'PO01'!$I$8</definedName>
    <definedName name="PO01.2.1._G">'PO01'!$J$8</definedName>
    <definedName name="PO01.2.2._A">'PO01'!$D$9</definedName>
    <definedName name="PO01.2.2._B">'PO01'!$E$9</definedName>
    <definedName name="PO01.2.2._C">'PO01'!$F$9</definedName>
    <definedName name="PO01.2.2._D">'PO01'!$G$9</definedName>
    <definedName name="PO01.2.2._E">'PO01'!$H$9</definedName>
    <definedName name="PO01.2.2._F">'PO01'!$I$9</definedName>
    <definedName name="PO01.2.2._G">'PO01'!$J$9</definedName>
    <definedName name="PO01.2.3._A">'PO01'!$D$10</definedName>
    <definedName name="PO01.2.3._B">'PO01'!$E$10</definedName>
    <definedName name="PO01.2.3._C">'PO01'!$F$10</definedName>
    <definedName name="PO01.2.3._D">'PO01'!$G$10</definedName>
    <definedName name="PO01.2.3._E">'PO01'!$H$10</definedName>
    <definedName name="PO01.2.3._F">'PO01'!$I$10</definedName>
    <definedName name="PO01.2.3._G">'PO01'!$J$10</definedName>
    <definedName name="PO01.3._A">'PO01'!$D$11</definedName>
    <definedName name="PO01.3._B">'PO01'!$E$11</definedName>
    <definedName name="PO01.3._C">'PO01'!$F$11</definedName>
    <definedName name="PO01.3._D">'PO01'!$G$11</definedName>
    <definedName name="PO01.3._E">'PO01'!$H$11</definedName>
    <definedName name="PO01.3._F">'PO01'!$I$11</definedName>
    <definedName name="PO01.3._G">'PO01'!$J$11</definedName>
    <definedName name="PO01.3.1._A">'PO01'!$D$12</definedName>
    <definedName name="PO01.3.1._B">'PO01'!$E$12</definedName>
    <definedName name="PO01.3.1._C">'PO01'!$F$12</definedName>
    <definedName name="PO01.3.1._D">'PO01'!$G$12</definedName>
    <definedName name="PO01.3.1._E">'PO01'!$H$12</definedName>
    <definedName name="PO01.3.1._F">'PO01'!$I$12</definedName>
    <definedName name="PO01.3.1._G">'PO01'!$J$12</definedName>
    <definedName name="PO01.3.2._A">'PO01'!$D$13</definedName>
    <definedName name="PO01.3.2._B">'PO01'!$E$13</definedName>
    <definedName name="PO01.3.2._C">'PO01'!$F$13</definedName>
    <definedName name="PO01.3.2._D">'PO01'!$G$13</definedName>
    <definedName name="PO01.3.2._E">'PO01'!$H$13</definedName>
    <definedName name="PO01.3.2._F">'PO01'!$I$13</definedName>
    <definedName name="PO01.3.2._G">'PO01'!$J$13</definedName>
    <definedName name="PO01.3.3._A">'PO01'!$D$14</definedName>
    <definedName name="PO01.3.3._B">'PO01'!$E$14</definedName>
    <definedName name="PO01.3.3._C">'PO01'!$F$14</definedName>
    <definedName name="PO01.3.3._D">'PO01'!$G$14</definedName>
    <definedName name="PO01.3.3._E">'PO01'!$H$14</definedName>
    <definedName name="PO01.3.3._F">'PO01'!$I$14</definedName>
    <definedName name="PO01.3.3._G">'PO01'!$J$14</definedName>
    <definedName name="PO01.4._A">'PO01'!$D$15</definedName>
    <definedName name="PO01.4._B">'PO01'!$E$15</definedName>
    <definedName name="PO01.4._C">'PO01'!$F$15</definedName>
    <definedName name="PO01.4._D">'PO01'!$G$15</definedName>
    <definedName name="PO01.4._E">'PO01'!$H$15</definedName>
    <definedName name="PO01.4._F">'PO01'!$I$15</definedName>
    <definedName name="PO01.4._G">'PO01'!$J$15</definedName>
    <definedName name="PO01.4.1._A">'PO01'!$D$16</definedName>
    <definedName name="PO01.4.1._B">'PO01'!$E$16</definedName>
    <definedName name="PO01.4.1._C">'PO01'!$F$16</definedName>
    <definedName name="PO01.4.1._D">'PO01'!$G$16</definedName>
    <definedName name="PO01.4.1._E">'PO01'!$H$16</definedName>
    <definedName name="PO01.4.1._F">'PO01'!$I$16</definedName>
    <definedName name="PO01.4.1._G">'PO01'!$J$16</definedName>
    <definedName name="PO01.4.2._A">'PO01'!$D$17</definedName>
    <definedName name="PO01.4.2._B">'PO01'!$E$17</definedName>
    <definedName name="PO01.4.2._C">'PO01'!$F$17</definedName>
    <definedName name="PO01.4.2._D">'PO01'!$G$17</definedName>
    <definedName name="PO01.4.2._E">'PO01'!$H$17</definedName>
    <definedName name="PO01.4.2._F">'PO01'!$I$17</definedName>
    <definedName name="PO01.4.2._G">'PO01'!$J$17</definedName>
    <definedName name="PO01.4.2.1._A">'PO01'!$D$18</definedName>
    <definedName name="PO01.4.2.1._B">'PO01'!$E$18</definedName>
    <definedName name="PO01.4.2.1._C">'PO01'!$F$18</definedName>
    <definedName name="PO01.4.2.1._D">'PO01'!$G$18</definedName>
    <definedName name="PO01.4.2.1._E">'PO01'!$H$18</definedName>
    <definedName name="PO01.4.2.1._F">'PO01'!$I$18</definedName>
    <definedName name="PO01.4.2.1._G">'PO01'!$J$18</definedName>
    <definedName name="PO01.4.2.2._A">'PO01'!$D$19</definedName>
    <definedName name="PO01.4.2.2._B">'PO01'!$E$19</definedName>
    <definedName name="PO01.4.2.2._C">'PO01'!$F$19</definedName>
    <definedName name="PO01.4.2.2._D">'PO01'!$G$19</definedName>
    <definedName name="PO01.4.2.2._E">'PO01'!$H$19</definedName>
    <definedName name="PO01.4.2.2._F">'PO01'!$I$19</definedName>
    <definedName name="PO01.4.2.2._G">'PO01'!$J$19</definedName>
    <definedName name="PO01.4.2.3._A">'PO01'!$D$20</definedName>
    <definedName name="PO01.4.2.3._B">'PO01'!$E$20</definedName>
    <definedName name="PO01.4.2.3._C">'PO01'!$F$20</definedName>
    <definedName name="PO01.4.2.3._D">'PO01'!$G$20</definedName>
    <definedName name="PO01.4.2.3._E">'PO01'!$H$20</definedName>
    <definedName name="PO01.4.2.3._F">'PO01'!$I$20</definedName>
    <definedName name="PO01.4.2.3._G">'PO01'!$J$20</definedName>
    <definedName name="PO01.4.3._A">'PO01'!$D$21</definedName>
    <definedName name="PO01.4.3._B">'PO01'!$E$21</definedName>
    <definedName name="PO01.4.3._C">'PO01'!$F$21</definedName>
    <definedName name="PO01.4.3._D">'PO01'!$G$21</definedName>
    <definedName name="PO01.4.3._E">'PO01'!$H$21</definedName>
    <definedName name="PO01.4.3._F">'PO01'!$I$21</definedName>
    <definedName name="PO01.4.3._G">'PO01'!$J$21</definedName>
    <definedName name="PO01.4.3.1._A">'PO01'!$D$22</definedName>
    <definedName name="PO01.4.3.1._B">'PO01'!$E$22</definedName>
    <definedName name="PO01.4.3.1._C">'PO01'!$F$22</definedName>
    <definedName name="PO01.4.3.1._D">'PO01'!$G$22</definedName>
    <definedName name="PO01.4.3.1._E">'PO01'!$H$22</definedName>
    <definedName name="PO01.4.3.1._F">'PO01'!$I$22</definedName>
    <definedName name="PO01.4.3.1._G">'PO01'!$J$22</definedName>
    <definedName name="PO01.4.3.2._A">'PO01'!$D$23</definedName>
    <definedName name="PO01.4.3.2._B">'PO01'!$E$23</definedName>
    <definedName name="PO01.4.3.2._C">'PO01'!$F$23</definedName>
    <definedName name="PO01.4.3.2._D">'PO01'!$G$23</definedName>
    <definedName name="PO01.4.3.2._E">'PO01'!$H$23</definedName>
    <definedName name="PO01.4.3.2._F">'PO01'!$I$23</definedName>
    <definedName name="PO01.4.3.2._G">'PO01'!$J$23</definedName>
    <definedName name="PO01.5._A">'PO01'!$D$24</definedName>
    <definedName name="PO01.5._B">'PO01'!$E$24</definedName>
    <definedName name="PO01.5._C">'PO01'!$F$24</definedName>
    <definedName name="PO01.5._D">'PO01'!$G$24</definedName>
    <definedName name="PO01.5._E">'PO01'!$H$24</definedName>
    <definedName name="PO01.5._F">'PO01'!$I$24</definedName>
    <definedName name="PO01.5._G">'PO01'!$J$24</definedName>
    <definedName name="PO01.5.1._A">'PO01'!$D$25</definedName>
    <definedName name="PO01.5.1._B">'PO01'!$E$25</definedName>
    <definedName name="PO01.5.1._C">'PO01'!$F$25</definedName>
    <definedName name="PO01.5.1._D">'PO01'!$G$25</definedName>
    <definedName name="PO01.5.1._E">'PO01'!$H$25</definedName>
    <definedName name="PO01.5.1._F">'PO01'!$I$25</definedName>
    <definedName name="PO01.5.1._G">'PO01'!$J$25</definedName>
    <definedName name="PO01.5.2._A">'PO01'!$D$26</definedName>
    <definedName name="PO01.5.2._B">'PO01'!$E$26</definedName>
    <definedName name="PO01.5.2._C">'PO01'!$F$26</definedName>
    <definedName name="PO01.5.2._D">'PO01'!$G$26</definedName>
    <definedName name="PO01.5.2._E">'PO01'!$H$26</definedName>
    <definedName name="PO01.5.2._F">'PO01'!$I$26</definedName>
    <definedName name="PO01.5.2._G">'PO01'!$J$26</definedName>
    <definedName name="PO01.5.2.1._A">'PO01'!$D$27</definedName>
    <definedName name="PO01.5.2.1._B">'PO01'!$E$27</definedName>
    <definedName name="PO01.5.2.1._C">'PO01'!$F$27</definedName>
    <definedName name="PO01.5.2.1._D">'PO01'!$G$27</definedName>
    <definedName name="PO01.5.2.1._E">'PO01'!$H$27</definedName>
    <definedName name="PO01.5.2.1._F">'PO01'!$I$27</definedName>
    <definedName name="PO01.5.2.1._G">'PO01'!$J$27</definedName>
    <definedName name="PO01.5.2.2._A">'PO01'!$D$28</definedName>
    <definedName name="PO01.5.2.2._B">'PO01'!$E$28</definedName>
    <definedName name="PO01.5.2.2._C">'PO01'!$F$28</definedName>
    <definedName name="PO01.5.2.2._D">'PO01'!$G$28</definedName>
    <definedName name="PO01.5.2.2._E">'PO01'!$H$28</definedName>
    <definedName name="PO01.5.2.2._F">'PO01'!$I$28</definedName>
    <definedName name="PO01.5.2.2._G">'PO01'!$J$28</definedName>
    <definedName name="PO01.5.2.3._A">'PO01'!$D$29</definedName>
    <definedName name="PO01.5.2.3._B">'PO01'!$E$29</definedName>
    <definedName name="PO01.5.2.3._C">'PO01'!$F$29</definedName>
    <definedName name="PO01.5.2.3._D">'PO01'!$G$29</definedName>
    <definedName name="PO01.5.2.3._E">'PO01'!$H$29</definedName>
    <definedName name="PO01.5.2.3._F">'PO01'!$I$29</definedName>
    <definedName name="PO01.5.2.3._G">'PO01'!$J$29</definedName>
    <definedName name="PO01.5.3._A">'PO01'!$D$30</definedName>
    <definedName name="PO01.5.3._B">'PO01'!$E$30</definedName>
    <definedName name="PO01.5.3._C">'PO01'!$F$30</definedName>
    <definedName name="PO01.5.3._D">'PO01'!$G$30</definedName>
    <definedName name="PO01.5.3._E">'PO01'!$H$30</definedName>
    <definedName name="PO01.5.3._F">'PO01'!$I$30</definedName>
    <definedName name="PO01.5.3._G">'PO01'!$J$30</definedName>
    <definedName name="PO01.5.3.1._A">'PO01'!$D$31</definedName>
    <definedName name="PO01.5.3.1._B">'PO01'!$E$31</definedName>
    <definedName name="PO01.5.3.1._C">'PO01'!$F$31</definedName>
    <definedName name="PO01.5.3.1._D">'PO01'!$G$31</definedName>
    <definedName name="PO01.5.3.1._E">'PO01'!$H$31</definedName>
    <definedName name="PO01.5.3.1._F">'PO01'!$I$31</definedName>
    <definedName name="PO01.5.3.1._G">'PO01'!$J$31</definedName>
    <definedName name="PO01.5.3.2._A">'PO01'!$D$32</definedName>
    <definedName name="PO01.5.3.2._B">'PO01'!$E$32</definedName>
    <definedName name="PO01.5.3.2._C">'PO01'!$F$32</definedName>
    <definedName name="PO01.5.3.2._D">'PO01'!$G$32</definedName>
    <definedName name="PO01.5.3.2._E">'PO01'!$H$32</definedName>
    <definedName name="PO01.5.3.2._F">'PO01'!$I$32</definedName>
    <definedName name="PO01.5.3.2._G">'PO01'!$J$32</definedName>
    <definedName name="PO01.5.3.3._A">'PO01'!$D$33</definedName>
    <definedName name="PO01.5.3.3._B">'PO01'!$E$33</definedName>
    <definedName name="PO01.5.3.3._C">'PO01'!$F$33</definedName>
    <definedName name="PO01.5.3.3._D">'PO01'!$G$33</definedName>
    <definedName name="PO01.5.3.3._E">'PO01'!$H$33</definedName>
    <definedName name="PO01.5.3.3._F">'PO01'!$I$33</definedName>
    <definedName name="PO01.5.3.3._G">'PO01'!$J$33</definedName>
    <definedName name="PO01.6._A">'PO01'!$D$34</definedName>
    <definedName name="PO01.6._B">'PO01'!$E$34</definedName>
    <definedName name="PO01.6._C">'PO01'!$F$34</definedName>
    <definedName name="PO01.6._D">'PO01'!$G$34</definedName>
    <definedName name="PO01.6._E">'PO01'!$H$34</definedName>
    <definedName name="PO01.6._F">'PO01'!$I$34</definedName>
    <definedName name="PO01.6._G">'PO01'!$J$34</definedName>
    <definedName name="PO01.6.1._A">'PO01'!$D$35</definedName>
    <definedName name="PO01.6.1._B">'PO01'!$E$35</definedName>
    <definedName name="PO01.6.1._C">'PO01'!$F$35</definedName>
    <definedName name="PO01.6.1._D">'PO01'!$G$35</definedName>
    <definedName name="PO01.6.1._E">'PO01'!$H$35</definedName>
    <definedName name="PO01.6.1._F">'PO01'!$I$35</definedName>
    <definedName name="PO01.6.1._G">'PO01'!$J$35</definedName>
    <definedName name="PO01.6.1.1._A">'PO01'!$D$36</definedName>
    <definedName name="PO01.6.1.1._B">'PO01'!$E$36</definedName>
    <definedName name="PO01.6.1.1._C">'PO01'!$F$36</definedName>
    <definedName name="PO01.6.1.1._D">'PO01'!$G$36</definedName>
    <definedName name="PO01.6.1.1._E">'PO01'!$H$36</definedName>
    <definedName name="PO01.6.1.1._F">'PO01'!$I$36</definedName>
    <definedName name="PO01.6.1.1._G">'PO01'!$J$36</definedName>
    <definedName name="PO01.6.1.2._A">'PO01'!$D$37</definedName>
    <definedName name="PO01.6.1.2._B">'PO01'!$E$37</definedName>
    <definedName name="PO01.6.1.2._C">'PO01'!$F$37</definedName>
    <definedName name="PO01.6.1.2._D">'PO01'!$G$37</definedName>
    <definedName name="PO01.6.1.2._E">'PO01'!$H$37</definedName>
    <definedName name="PO01.6.1.2._F">'PO01'!$I$37</definedName>
    <definedName name="PO01.6.1.2._G">'PO01'!$J$37</definedName>
    <definedName name="PO01.6.1.3._A">'PO01'!$D$38</definedName>
    <definedName name="PO01.6.1.3._B">'PO01'!$E$38</definedName>
    <definedName name="PO01.6.1.3._C">'PO01'!$F$38</definedName>
    <definedName name="PO01.6.1.3._D">'PO01'!$G$38</definedName>
    <definedName name="PO01.6.1.3._E">'PO01'!$H$38</definedName>
    <definedName name="PO01.6.1.3._F">'PO01'!$I$38</definedName>
    <definedName name="PO01.6.1.3._G">'PO01'!$J$38</definedName>
    <definedName name="PO01.6.2._A">'PO01'!$D$39</definedName>
    <definedName name="PO01.6.2._B">'PO01'!$E$39</definedName>
    <definedName name="PO01.6.2._C">'PO01'!$F$39</definedName>
    <definedName name="PO01.6.2._D">'PO01'!$G$39</definedName>
    <definedName name="PO01.6.2._E">'PO01'!$H$39</definedName>
    <definedName name="PO01.6.2._F">'PO01'!$I$39</definedName>
    <definedName name="PO01.6.2._G">'PO01'!$J$39</definedName>
    <definedName name="PO01.6.2.1._A">'PO01'!$D$40</definedName>
    <definedName name="PO01.6.2.1._B">'PO01'!$E$40</definedName>
    <definedName name="PO01.6.2.1._C">'PO01'!$F$40</definedName>
    <definedName name="PO01.6.2.1._D">'PO01'!$G$40</definedName>
    <definedName name="PO01.6.2.1._E">'PO01'!$H$40</definedName>
    <definedName name="PO01.6.2.1._F">'PO01'!$I$40</definedName>
    <definedName name="PO01.6.2.1._G">'PO01'!$J$40</definedName>
    <definedName name="PO01.6.2.2._A">'PO01'!$D$41</definedName>
    <definedName name="PO01.6.2.2._B">'PO01'!$E$41</definedName>
    <definedName name="PO01.6.2.2._C">'PO01'!$F$41</definedName>
    <definedName name="PO01.6.2.2._D">'PO01'!$G$41</definedName>
    <definedName name="PO01.6.2.2._E">'PO01'!$H$41</definedName>
    <definedName name="PO01.6.2.2._F">'PO01'!$I$41</definedName>
    <definedName name="PO01.6.2.2._G">'PO01'!$J$41</definedName>
    <definedName name="PO01.7._A">'PO01'!$D$42</definedName>
    <definedName name="PO01.7._B">'PO01'!$E$42</definedName>
    <definedName name="PO01.7._C">'PO01'!$F$42</definedName>
    <definedName name="PO01.7._D">'PO01'!$G$42</definedName>
    <definedName name="PO01.7._E">'PO01'!$H$42</definedName>
    <definedName name="PO01.7._F">'PO01'!$I$42</definedName>
    <definedName name="PO01.7._G">'PO01'!$J$42</definedName>
    <definedName name="PO01.8._A">'PO01'!$D$43</definedName>
    <definedName name="PO01.8._B">'PO01'!$E$43</definedName>
    <definedName name="PO01.8._C">'PO01'!$F$43</definedName>
    <definedName name="PO01.8._D">'PO01'!$G$43</definedName>
    <definedName name="PO01.8._E">'PO01'!$H$43</definedName>
    <definedName name="PO01.8._F">'PO01'!$I$43</definedName>
    <definedName name="PO01.8._G">'PO01'!$J$43</definedName>
    <definedName name="PO02.1._A">'PO02'!$D$6</definedName>
    <definedName name="PO02.1._B">'PO02'!$E$6</definedName>
    <definedName name="PO02.1._C">'PO02'!$F$6</definedName>
    <definedName name="PO02.1._D">'PO02'!$G$6</definedName>
    <definedName name="PO02.1._E">'PO02'!$H$6</definedName>
    <definedName name="PO02.1._F">'PO02'!$I$6</definedName>
    <definedName name="PO02.1._G">'PO02'!$J$6</definedName>
    <definedName name="PO02.2._A">'PO02'!$D$7</definedName>
    <definedName name="PO02.2._B">'PO02'!$E$7</definedName>
    <definedName name="PO02.2._C">'PO02'!$F$7</definedName>
    <definedName name="PO02.2._D">'PO02'!$G$7</definedName>
    <definedName name="PO02.2._E">'PO02'!$H$7</definedName>
    <definedName name="PO02.2._F">'PO02'!$I$7</definedName>
    <definedName name="PO02.2._G">'PO02'!$J$7</definedName>
    <definedName name="PO02.3._A">'PO02'!$D$8</definedName>
    <definedName name="PO02.3._B">'PO02'!$E$8</definedName>
    <definedName name="PO02.3._C">'PO02'!$F$8</definedName>
    <definedName name="PO02.3._D">'PO02'!$G$8</definedName>
    <definedName name="PO02.3._E">'PO02'!$H$8</definedName>
    <definedName name="PO02.3._F">'PO02'!$I$8</definedName>
    <definedName name="PO02.3._G">'PO02'!$J$8</definedName>
    <definedName name="PO02.3.1._A">'PO02'!$D$9</definedName>
    <definedName name="PO02.3.1._B">'PO02'!$E$9</definedName>
    <definedName name="PO02.3.1._C">'PO02'!$F$9</definedName>
    <definedName name="PO02.3.1._D">'PO02'!$G$9</definedName>
    <definedName name="PO02.3.1._E">'PO02'!$H$9</definedName>
    <definedName name="PO02.3.1._F">'PO02'!$I$9</definedName>
    <definedName name="PO02.3.1._G">'PO02'!$J$9</definedName>
    <definedName name="PO02.4._A">'PO02'!$D$10</definedName>
    <definedName name="PO02.4._B">'PO02'!$E$10</definedName>
    <definedName name="PO02.4._C">'PO02'!$F$10</definedName>
    <definedName name="PO02.4._D">'PO02'!$G$10</definedName>
    <definedName name="PO02.4._E">'PO02'!$H$10</definedName>
    <definedName name="PO02.4._F">'PO02'!$I$10</definedName>
    <definedName name="PO02.4._G">'PO02'!$J$10</definedName>
    <definedName name="PO02.5._A">'PO02'!$D$11</definedName>
    <definedName name="PO02.5._B">'PO02'!$E$11</definedName>
    <definedName name="PO02.5._C">'PO02'!$F$11</definedName>
    <definedName name="PO02.5._D">'PO02'!$G$11</definedName>
    <definedName name="PO02.5._E">'PO02'!$H$11</definedName>
    <definedName name="PO02.5._F">'PO02'!$I$11</definedName>
    <definedName name="PO02.5._G">'PO02'!$J$11</definedName>
    <definedName name="PO02.6._A">'PO02'!$D$12</definedName>
    <definedName name="PO02.6._B">'PO02'!$E$12</definedName>
    <definedName name="PO02.6._C">'PO02'!$F$12</definedName>
    <definedName name="PO02.6._D">'PO02'!$G$12</definedName>
    <definedName name="PO02.6._E">'PO02'!$H$12</definedName>
    <definedName name="PO02.6._F">'PO02'!$I$12</definedName>
    <definedName name="PO02.6._G">'PO02'!$J$12</definedName>
    <definedName name="PO02.7._A">'PO02'!$D$13</definedName>
    <definedName name="PO02.7._B">'PO02'!$E$13</definedName>
    <definedName name="PO02.7._C">'PO02'!$F$13</definedName>
    <definedName name="PO02.7._D">'PO02'!$G$13</definedName>
    <definedName name="PO02.7._E">'PO02'!$H$13</definedName>
    <definedName name="PO02.7._F">'PO02'!$I$13</definedName>
    <definedName name="PO02.7._G">'PO02'!$J$13</definedName>
    <definedName name="RE01.1._A">'RE01'!$D$7</definedName>
    <definedName name="RE01.1._B">'RE01'!$E$7</definedName>
    <definedName name="RE01.1._C">'RE01'!$F$7</definedName>
    <definedName name="RE01.1._D">'RE01'!$G$7</definedName>
    <definedName name="RE01.1._E">'RE01'!$H$7</definedName>
    <definedName name="RE01.1._F">'RE01'!$I$7</definedName>
    <definedName name="RE01.1._G">'RE01'!$J$7</definedName>
    <definedName name="RE01.1._H">'RE01'!$K$7</definedName>
    <definedName name="RE01.2._A">'RE01'!$D$8</definedName>
    <definedName name="RE01.2._B">'RE01'!$E$8</definedName>
    <definedName name="RE01.2._C">'RE01'!$F$8</definedName>
    <definedName name="RE01.2._D">'RE01'!$G$8</definedName>
    <definedName name="RE01.2._E">'RE01'!$H$8</definedName>
    <definedName name="RE01.2._F">'RE01'!$I$8</definedName>
    <definedName name="RE01.2._G">'RE01'!$J$8</definedName>
    <definedName name="RE01.2._H">'RE01'!$K$8</definedName>
    <definedName name="RE01.3._A">'RE01'!$D$9</definedName>
    <definedName name="RE01.3._B">'RE01'!$E$9</definedName>
    <definedName name="RE01.3._C">'RE01'!$F$9</definedName>
    <definedName name="RE01.3._D">'RE01'!$G$9</definedName>
    <definedName name="RE01.3._E">'RE01'!$H$9</definedName>
    <definedName name="RE01.3._F">'RE01'!$I$9</definedName>
    <definedName name="RE01.3._G">'RE01'!$J$9</definedName>
    <definedName name="RE01.3._H">'RE01'!$K$9</definedName>
    <definedName name="RE01.4._A">'RE01'!$D$10</definedName>
    <definedName name="RE01.4._B">'RE01'!$E$10</definedName>
    <definedName name="RE01.4._C">'RE01'!$F$10</definedName>
    <definedName name="RE01.4._D">'RE01'!$G$10</definedName>
    <definedName name="RE01.4._E">'RE01'!$H$10</definedName>
    <definedName name="RE01.4._F">'RE01'!$I$10</definedName>
    <definedName name="RE01.4._G">'RE01'!$J$10</definedName>
    <definedName name="RE01.4._H">'RE01'!$K$10</definedName>
    <definedName name="RE01.5._A">'RE01'!$D$11</definedName>
    <definedName name="RE01.5._B">'RE01'!$E$11</definedName>
    <definedName name="RE01.5._C">'RE01'!$F$11</definedName>
    <definedName name="RE01.5._D">'RE01'!$G$11</definedName>
    <definedName name="RE01.5._E">'RE01'!$H$11</definedName>
    <definedName name="RE01.5._F">'RE01'!$I$11</definedName>
    <definedName name="RE01.5._G">'RE01'!$J$11</definedName>
    <definedName name="RE01.5._H">'RE01'!$K$11</definedName>
    <definedName name="RE01.6._A">'RE01'!$D$12</definedName>
    <definedName name="RE01.6._B">'RE01'!$E$12</definedName>
    <definedName name="RE01.6._C">'RE01'!$F$12</definedName>
    <definedName name="RE01.6._D">'RE01'!$G$12</definedName>
    <definedName name="RE01.6._E">'RE01'!$H$12</definedName>
    <definedName name="RE01.6._F">'RE01'!$I$12</definedName>
    <definedName name="RE01.6._G">'RE01'!$J$12</definedName>
    <definedName name="RE01.6._H">'RE01'!$K$12</definedName>
    <definedName name="RE01.7._A">'RE01'!$D$13</definedName>
    <definedName name="RE01.7._B">'RE01'!$E$13</definedName>
    <definedName name="RE01.7._C">'RE01'!$F$13</definedName>
    <definedName name="RE01.7._D">'RE01'!$G$13</definedName>
    <definedName name="RE01.7._E">'RE01'!$H$13</definedName>
    <definedName name="RE01.7._F">'RE01'!$I$13</definedName>
    <definedName name="RE01.7._G">'RE01'!$J$13</definedName>
    <definedName name="RE01.7._H">'RE01'!$K$13</definedName>
    <definedName name="RMK01.1._A">'RMK01'!$D$6</definedName>
    <definedName name="RMK01.1.1._A">'RMK01'!$D$7</definedName>
    <definedName name="RMK01.1.10._A">'RMK01'!$D$16</definedName>
    <definedName name="RMK01.1.2._0">'RMK01'!$C$8</definedName>
    <definedName name="RMK01.1.2._A">'RMK01'!$D$8</definedName>
    <definedName name="RMK01.1.3._0">'RMK01'!$C$9</definedName>
    <definedName name="RMK01.1.3._A">'RMK01'!$D$9</definedName>
    <definedName name="RMK01.1.4._0">'RMK01'!$C$10</definedName>
    <definedName name="RMK01.1.4._A">'RMK01'!$D$10</definedName>
    <definedName name="RMK01.1.5._0">'RMK01'!$C$11</definedName>
    <definedName name="RMK01.1.5._A">'RMK01'!$D$11</definedName>
    <definedName name="RMK01.1.6._0">'RMK01'!$C$12</definedName>
    <definedName name="RMK01.1.6._A">'RMK01'!$D$12</definedName>
    <definedName name="RMK01.1.7._0">'RMK01'!$C$13</definedName>
    <definedName name="RMK01.1.7._A">'RMK01'!$D$13</definedName>
    <definedName name="RMK01.1.8._0">'RMK01'!$C$14</definedName>
    <definedName name="RMK01.1.8._A">'RMK01'!$D$14</definedName>
    <definedName name="RMK01.1.9._0">'RMK01'!$C$15</definedName>
    <definedName name="RMK01.1.9._A">'RMK01'!$D$15</definedName>
    <definedName name="RMK01.2._A">'RMK01'!$D$17</definedName>
    <definedName name="RMK01.3._A">'RMK01'!$D$18</definedName>
    <definedName name="RMK02.1._A">'RMK02'!$D$6</definedName>
    <definedName name="RMK02.1.1._A">'RMK02'!$D$7</definedName>
    <definedName name="RMK02.1.10._A">'RMK02'!$D$16</definedName>
    <definedName name="RMK02.1.2._0">'RMK02'!$C$8</definedName>
    <definedName name="RMK02.1.2._A">'RMK02'!$D$8</definedName>
    <definedName name="RMK02.1.3._0">'RMK02'!$C$9</definedName>
    <definedName name="RMK02.1.3._A">'RMK02'!$D$9</definedName>
    <definedName name="RMK02.1.4._0">'RMK02'!$C$10</definedName>
    <definedName name="RMK02.1.4._A">'RMK02'!$D$10</definedName>
    <definedName name="RMK02.1.5._0">'RMK02'!$C$11</definedName>
    <definedName name="RMK02.1.5._A">'RMK02'!$D$11</definedName>
    <definedName name="RMK02.1.6._0">'RMK02'!$C$12</definedName>
    <definedName name="RMK02.1.6._A">'RMK02'!$D$12</definedName>
    <definedName name="RMK02.1.7._0">'RMK02'!$C$13</definedName>
    <definedName name="RMK02.1.7._A">'RMK02'!$D$13</definedName>
    <definedName name="RMK02.1.8._0">'RMK02'!$C$14</definedName>
    <definedName name="RMK02.1.8._A">'RMK02'!$D$14</definedName>
    <definedName name="RMK02.1.9._0">'RMK02'!$C$15</definedName>
    <definedName name="RMK02.1.9._A">'RMK02'!$D$15</definedName>
    <definedName name="RMK02.2._A">'RMK02'!$D$17</definedName>
    <definedName name="RMK02.3._A">'RMK02'!$D$18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3A._A">'RPL02'!$D$11</definedName>
    <definedName name="RPL02.3A._B">'RPL02'!$E$11</definedName>
    <definedName name="RPL02.3A._C">'RPL02'!$F$11</definedName>
    <definedName name="RPL02.3A._D">'RPL02'!$G$11</definedName>
    <definedName name="RPL02.3A._E">'RPL02'!$H$11</definedName>
    <definedName name="RPL02.3A._F">'RPL02'!$I$11</definedName>
    <definedName name="RPL02.4._A">'RPL02'!$D$12</definedName>
    <definedName name="RPL02.4._B">'RPL02'!$E$12</definedName>
    <definedName name="RPL02.4._C">'RPL02'!$F$12</definedName>
    <definedName name="RPL02.4._D">'RPL02'!$G$12</definedName>
    <definedName name="RPL02.4._E">'RPL02'!$H$12</definedName>
    <definedName name="RPL02.4._F">'RPL02'!$I$12</definedName>
    <definedName name="RPL02.5._A">'RPL02'!$D$13</definedName>
    <definedName name="RPL02.5._F">'RPL02'!$I$13</definedName>
    <definedName name="RPL02.6._F">'RPL02'!$I$14</definedName>
    <definedName name="RPL02.7._A">'RPL02'!$D$15</definedName>
    <definedName name="RPL02.7._F">'RPL02'!$I$15</definedName>
    <definedName name="RSP01.1._A">'RSP01'!$D$7</definedName>
    <definedName name="RSP01.1._B">'RSP01'!$E$7</definedName>
    <definedName name="RSP01.1._C">'RSP01'!$F$7</definedName>
    <definedName name="RSP01.1._D">'RSP01'!$G$7</definedName>
    <definedName name="RSP01.1._E">'RSP01'!$H$7</definedName>
    <definedName name="RSP01.10._A">'RSP01'!$D$16</definedName>
    <definedName name="RSP01.10._B">'RSP01'!$E$16</definedName>
    <definedName name="RSP01.10._C">'RSP01'!$F$16</definedName>
    <definedName name="RSP01.10._D">'RSP01'!$G$16</definedName>
    <definedName name="RSP01.10._E">'RSP01'!$H$16</definedName>
    <definedName name="RSP01.11._A">'RSP01'!$D$17</definedName>
    <definedName name="RSP01.11._B">'RSP01'!$E$17</definedName>
    <definedName name="RSP01.11._C">'RSP01'!$F$17</definedName>
    <definedName name="RSP01.11._D">'RSP01'!$G$17</definedName>
    <definedName name="RSP01.11._E">'RSP01'!$H$17</definedName>
    <definedName name="RSP01.2._A">'RSP01'!$D$8</definedName>
    <definedName name="RSP01.2._B">'RSP01'!$E$8</definedName>
    <definedName name="RSP01.2._C">'RSP01'!$F$8</definedName>
    <definedName name="RSP01.2._D">'RSP01'!$G$8</definedName>
    <definedName name="RSP01.2._E">'RSP01'!$H$8</definedName>
    <definedName name="RSP01.3._A">'RSP01'!$D$9</definedName>
    <definedName name="RSP01.3._B">'RSP01'!$E$9</definedName>
    <definedName name="RSP01.3._C">'RSP01'!$F$9</definedName>
    <definedName name="RSP01.3._D">'RSP01'!$G$9</definedName>
    <definedName name="RSP01.3._E">'RSP01'!$H$9</definedName>
    <definedName name="RSP01.4._A">'RSP01'!$D$10</definedName>
    <definedName name="RSP01.4._B">'RSP01'!$E$10</definedName>
    <definedName name="RSP01.4._C">'RSP01'!$F$10</definedName>
    <definedName name="RSP01.4._D">'RSP01'!$G$10</definedName>
    <definedName name="RSP01.4._E">'RSP01'!$H$10</definedName>
    <definedName name="RSP01.5._A">'RSP01'!$D$11</definedName>
    <definedName name="RSP01.5._B">'RSP01'!$E$11</definedName>
    <definedName name="RSP01.5._C">'RSP01'!$F$11</definedName>
    <definedName name="RSP01.5._D">'RSP01'!$G$11</definedName>
    <definedName name="RSP01.5._E">'RSP01'!$H$11</definedName>
    <definedName name="RSP01.6._A">'RSP01'!$D$12</definedName>
    <definedName name="RSP01.6._B">'RSP01'!$E$12</definedName>
    <definedName name="RSP01.6._C">'RSP01'!$F$12</definedName>
    <definedName name="RSP01.6._D">'RSP01'!$G$12</definedName>
    <definedName name="RSP01.6._E">'RSP01'!$H$12</definedName>
    <definedName name="RSP01.7._A">'RSP01'!$D$13</definedName>
    <definedName name="RSP01.7._B">'RSP01'!$E$13</definedName>
    <definedName name="RSP01.7._C">'RSP01'!$F$13</definedName>
    <definedName name="RSP01.7._D">'RSP01'!$G$13</definedName>
    <definedName name="RSP01.7._E">'RSP01'!$H$13</definedName>
    <definedName name="RSP01.8._A">'RSP01'!$D$14</definedName>
    <definedName name="RSP01.8._B">'RSP01'!$E$14</definedName>
    <definedName name="RSP01.8._C">'RSP01'!$F$14</definedName>
    <definedName name="RSP01.8._D">'RSP01'!$G$14</definedName>
    <definedName name="RSP01.8._E">'RSP01'!$H$14</definedName>
    <definedName name="RSP01.9._A">'RSP01'!$D$15</definedName>
    <definedName name="RSP01.9._B">'RSP01'!$E$15</definedName>
    <definedName name="RSP01.9._C">'RSP01'!$F$15</definedName>
    <definedName name="RSP01.9._D">'RSP01'!$G$15</definedName>
    <definedName name="RSP01.9._E">'RSP01'!$H$15</definedName>
    <definedName name="RSP02.1._A">'RSP02'!$D$7</definedName>
    <definedName name="RSP02.1._B">'RSP02'!$E$7</definedName>
    <definedName name="RSP02.1._C">'RSP02'!$F$7</definedName>
    <definedName name="RSP02.1._D">'RSP02'!$G$7</definedName>
    <definedName name="RSP02.1._E">'RSP02'!$H$7</definedName>
    <definedName name="RSP02.10._A">'RSP02'!$D$16</definedName>
    <definedName name="RSP02.10._B">'RSP02'!$E$16</definedName>
    <definedName name="RSP02.10._C">'RSP02'!$F$16</definedName>
    <definedName name="RSP02.10._D">'RSP02'!$G$16</definedName>
    <definedName name="RSP02.10._E">'RSP02'!$H$16</definedName>
    <definedName name="RSP02.11._A">'RSP02'!$D$17</definedName>
    <definedName name="RSP02.11._B">'RSP02'!$E$17</definedName>
    <definedName name="RSP02.11._C">'RSP02'!$F$17</definedName>
    <definedName name="RSP02.11._D">'RSP02'!$G$17</definedName>
    <definedName name="RSP02.11._E">'RSP02'!$H$17</definedName>
    <definedName name="RSP02.2._A">'RSP02'!$D$8</definedName>
    <definedName name="RSP02.2._B">'RSP02'!$E$8</definedName>
    <definedName name="RSP02.2._C">'RSP02'!$F$8</definedName>
    <definedName name="RSP02.2._D">'RSP02'!$G$8</definedName>
    <definedName name="RSP02.2._E">'RSP02'!$H$8</definedName>
    <definedName name="RSP02.3._A">'RSP02'!$D$9</definedName>
    <definedName name="RSP02.3._B">'RSP02'!$E$9</definedName>
    <definedName name="RSP02.3._C">'RSP02'!$F$9</definedName>
    <definedName name="RSP02.3._D">'RSP02'!$G$9</definedName>
    <definedName name="RSP02.3._E">'RSP02'!$H$9</definedName>
    <definedName name="RSP02.4._A">'RSP02'!$D$10</definedName>
    <definedName name="RSP02.4._B">'RSP02'!$E$10</definedName>
    <definedName name="RSP02.4._C">'RSP02'!$F$10</definedName>
    <definedName name="RSP02.4._D">'RSP02'!$G$10</definedName>
    <definedName name="RSP02.4._E">'RSP02'!$H$10</definedName>
    <definedName name="RSP02.5._A">'RSP02'!$D$11</definedName>
    <definedName name="RSP02.5._B">'RSP02'!$E$11</definedName>
    <definedName name="RSP02.5._C">'RSP02'!$F$11</definedName>
    <definedName name="RSP02.5._D">'RSP02'!$G$11</definedName>
    <definedName name="RSP02.5._E">'RSP02'!$H$11</definedName>
    <definedName name="RSP02.6._A">'RSP02'!$D$12</definedName>
    <definedName name="RSP02.6._B">'RSP02'!$E$12</definedName>
    <definedName name="RSP02.6._C">'RSP02'!$F$12</definedName>
    <definedName name="RSP02.6._D">'RSP02'!$G$12</definedName>
    <definedName name="RSP02.6._E">'RSP02'!$H$12</definedName>
    <definedName name="RSP02.7._A">'RSP02'!$D$13</definedName>
    <definedName name="RSP02.7._B">'RSP02'!$E$13</definedName>
    <definedName name="RSP02.7._C">'RSP02'!$F$13</definedName>
    <definedName name="RSP02.7._D">'RSP02'!$G$13</definedName>
    <definedName name="RSP02.7._E">'RSP02'!$H$13</definedName>
    <definedName name="RSP02.8._A">'RSP02'!$D$14</definedName>
    <definedName name="RSP02.8._B">'RSP02'!$E$14</definedName>
    <definedName name="RSP02.8._C">'RSP02'!$F$14</definedName>
    <definedName name="RSP02.8._D">'RSP02'!$G$14</definedName>
    <definedName name="RSP02.8._E">'RSP02'!$H$14</definedName>
    <definedName name="RSP02.9._A">'RSP02'!$D$15</definedName>
    <definedName name="RSP02.9._B">'RSP02'!$E$15</definedName>
    <definedName name="RSP02.9._C">'RSP02'!$F$15</definedName>
    <definedName name="RSP02.9._D">'RSP02'!$G$15</definedName>
    <definedName name="RSP02.9._E">'RSP02'!$H$15</definedName>
    <definedName name="RSP03.1._A">'RSP03'!$D$6</definedName>
    <definedName name="RSP03.1._B">'RSP03'!$E$6</definedName>
    <definedName name="RSP03.1._C">'RSP03'!$F$6</definedName>
    <definedName name="RSP03.2._A">'RSP03'!$D$7</definedName>
    <definedName name="RSP03.2._B">'RSP03'!$E$7</definedName>
    <definedName name="RSP03.2._C">'RSP03'!$F$7</definedName>
    <definedName name="RSP03.3._A">'RSP03'!$D$8</definedName>
    <definedName name="RSP03.3._B">'RSP03'!$E$8</definedName>
    <definedName name="RSP03.3._C">'RSP03'!$F$8</definedName>
    <definedName name="RSP04.1._A">'RSP04'!$D$6</definedName>
    <definedName name="RSP04.1._B">'RSP04'!$E$6</definedName>
    <definedName name="RSP04.1.1._A">'RSP04'!$D$7</definedName>
    <definedName name="RSP04.1.1._B">'RSP04'!$E$7</definedName>
    <definedName name="RSP04.1.2._A">'RSP04'!$D$8</definedName>
    <definedName name="RSP04.1.2._B">'RSP04'!$E$8</definedName>
    <definedName name="RSP04.1.2.1._A">'RSP04'!$D$9</definedName>
    <definedName name="RSP04.1.2.1._B">'RSP04'!$E$9</definedName>
    <definedName name="RSP04.1.2.2._A">'RSP04'!$D$10</definedName>
    <definedName name="RSP04.1.2.2._B">'RSP04'!$E$10</definedName>
    <definedName name="RSP04.1.3._A">'RSP04'!$D$11</definedName>
    <definedName name="RSP04.1.3._B">'RSP04'!$E$11</definedName>
    <definedName name="RSP04.1.3.1._A">'RSP04'!$D$12</definedName>
    <definedName name="RSP04.1.3.1._B">'RSP04'!$E$12</definedName>
    <definedName name="RSP04.1.3.2._A">'RSP04'!$D$13</definedName>
    <definedName name="RSP04.1.3.2._B">'RSP04'!$E$13</definedName>
    <definedName name="RSP04.2._A">'RSP04'!$D$14</definedName>
    <definedName name="RSP04.2._B">'RSP04'!$E$14</definedName>
    <definedName name="RSP04.2.1._A">'RSP04'!$D$15</definedName>
    <definedName name="RSP04.2.1._B">'RSP04'!$E$15</definedName>
    <definedName name="RSP04.2.2._A">'RSP04'!$D$16</definedName>
    <definedName name="RSP04.2.2._B">'RSP04'!$E$16</definedName>
    <definedName name="RSP04.2.2.1._A">'RSP04'!$D$17</definedName>
    <definedName name="RSP04.2.2.1._B">'RSP04'!$E$17</definedName>
    <definedName name="RSP04.2.2.2._A">'RSP04'!$D$18</definedName>
    <definedName name="RSP04.2.2.2._B">'RSP04'!$E$18</definedName>
    <definedName name="RSP04.2.2.3._A">'RSP04'!$D$19</definedName>
    <definedName name="RSP04.2.2.3._B">'RSP04'!$E$19</definedName>
    <definedName name="RSP04.2.3._A">'RSP04'!$D$20</definedName>
    <definedName name="RSP04.2.3._B">'RSP04'!$E$20</definedName>
    <definedName name="RSP04.2.3.1._A">'RSP04'!$D$21</definedName>
    <definedName name="RSP04.2.3.1._B">'RSP04'!$E$21</definedName>
    <definedName name="RSP04.2.3.2._B">'RSP04'!$E$22</definedName>
    <definedName name="RSP04.2.4._A">'RSP04'!$D$23</definedName>
    <definedName name="RSP04.2.4._B">'RSP04'!$E$23</definedName>
    <definedName name="RSP04.2.4.1._A">'RSP04'!$D$24</definedName>
    <definedName name="RSP04.2.4.1._B">'RSP04'!$E$24</definedName>
    <definedName name="RSP04.2.4.2._A">'RSP04'!$D$25</definedName>
    <definedName name="RSP04.2.4.2._B">'RSP04'!$E$25</definedName>
    <definedName name="RSP04.2.4.3._A">'RSP04'!$D$26</definedName>
    <definedName name="RSP04.2.4.3._B">'RSP04'!$E$26</definedName>
    <definedName name="RSP04.2.5._A">'RSP04'!$D$27</definedName>
    <definedName name="RSP04.2.5._B">'RSP04'!$E$27</definedName>
    <definedName name="RSP04.2.5.1._A">'RSP04'!$D$28</definedName>
    <definedName name="RSP04.2.5.1._B">'RSP04'!$E$28</definedName>
    <definedName name="RSP04.2.5.2._A">'RSP04'!$D$29</definedName>
    <definedName name="RSP04.2.5.2._B">'RSP04'!$E$29</definedName>
    <definedName name="RSP04.2.5.3._A">'RSP04'!$D$30</definedName>
    <definedName name="RSP04.2.5.3._B">'RSP04'!$E$30</definedName>
    <definedName name="RSP05.1._A">'RSP05'!$D$6</definedName>
    <definedName name="RSP05.1._B">'RSP05'!$E$6</definedName>
    <definedName name="RSP05.1.1._A">'RSP05'!$D$7</definedName>
    <definedName name="RSP05.1.1._B">'RSP05'!$E$7</definedName>
    <definedName name="RSP05.1.2._A">'RSP05'!$D$8</definedName>
    <definedName name="RSP05.1.2._B">'RSP05'!$E$8</definedName>
    <definedName name="RSP05.1.3._A">'RSP05'!$D$9</definedName>
    <definedName name="RSP05.1.3._B">'RSP05'!$E$9</definedName>
    <definedName name="RSP05.1.4._A">'RSP05'!$D$10</definedName>
    <definedName name="RSP05.1.4._B">'RSP05'!$E$10</definedName>
    <definedName name="RSP05.1.5._A">'RSP05'!$D$11</definedName>
    <definedName name="RSP05.1.5._B">'RSP05'!$E$11</definedName>
    <definedName name="RSP05.1.6._A">'RSP05'!$D$12</definedName>
    <definedName name="RSP05.1.6._B">'RSP05'!$E$12</definedName>
    <definedName name="RSP05.2._A">'RSP05'!$D$13</definedName>
    <definedName name="RSP05.2._B">'RSP05'!$E$13</definedName>
    <definedName name="RSP05.2.1._A">'RSP05'!$D$14</definedName>
    <definedName name="RSP05.2.1._B">'RSP05'!$E$14</definedName>
    <definedName name="RSP05.2.1.1._A">'RSP05'!$D$15</definedName>
    <definedName name="RSP05.2.1.1._B">'RSP05'!$E$15</definedName>
    <definedName name="RSP05.2.1.1.1._A">'RSP05'!$D$16</definedName>
    <definedName name="RSP05.2.1.1.1._B">'RSP05'!$E$16</definedName>
    <definedName name="RSP05.2.1.1.2._A">'RSP05'!$D$17</definedName>
    <definedName name="RSP05.2.1.1.2._B">'RSP05'!$E$17</definedName>
    <definedName name="RSP05.2.1.1.3._A">'RSP05'!$D$18</definedName>
    <definedName name="RSP05.2.1.1.3._B">'RSP05'!$E$18</definedName>
    <definedName name="RSP05.2.1.1.4._A">'RSP05'!$D$19</definedName>
    <definedName name="RSP05.2.1.1.4._B">'RSP05'!$E$19</definedName>
    <definedName name="RSP05.2.1.2._A">'RSP05'!$D$20</definedName>
    <definedName name="RSP05.2.1.2._B">'RSP05'!$E$20</definedName>
    <definedName name="RSP05.2.1.2.1._A">'RSP05'!$D$21</definedName>
    <definedName name="RSP05.2.1.2.1._B">'RSP05'!$E$21</definedName>
    <definedName name="RSP05.2.1.2.2._A">'RSP05'!$D$22</definedName>
    <definedName name="RSP05.2.1.2.2._B">'RSP05'!$E$22</definedName>
    <definedName name="RSP05.2.1.2.3._A">'RSP05'!$D$23</definedName>
    <definedName name="RSP05.2.1.2.3._B">'RSP05'!$E$23</definedName>
    <definedName name="RSP05.2.1.2.4._A">'RSP05'!$D$24</definedName>
    <definedName name="RSP05.2.1.2.4._B">'RSP05'!$E$24</definedName>
    <definedName name="RSP05.2.2._A">'RSP05'!$D$25</definedName>
    <definedName name="RSP05.2.2._B">'RSP05'!$E$25</definedName>
    <definedName name="RSP05.2.2.1._A">'RSP05'!$D$26</definedName>
    <definedName name="RSP05.2.2.1._B">'RSP05'!$E$26</definedName>
    <definedName name="RSP05.2.2.1.1._A">'RSP05'!$D$27</definedName>
    <definedName name="RSP05.2.2.1.1._B">'RSP05'!$E$27</definedName>
    <definedName name="RSP05.2.2.1.2._A">'RSP05'!$D$28</definedName>
    <definedName name="RSP05.2.2.1.2._B">'RSP05'!$E$28</definedName>
    <definedName name="RSP05.2.2.1.3._A">'RSP05'!$D$29</definedName>
    <definedName name="RSP05.2.2.1.3._B">'RSP05'!$E$29</definedName>
    <definedName name="RSP05.2.2.1.4._A">'RSP05'!$D$30</definedName>
    <definedName name="RSP05.2.2.1.4._B">'RSP05'!$E$30</definedName>
    <definedName name="RSP05.2.2.2._A">'RSP05'!$D$31</definedName>
    <definedName name="RSP05.2.2.2._B">'RSP05'!$E$31</definedName>
    <definedName name="RSP05.2.2.2.1._A">'RSP05'!$D$32</definedName>
    <definedName name="RSP05.2.2.2.1._B">'RSP05'!$E$32</definedName>
    <definedName name="RSP05.2.2.2.2._A">'RSP05'!$D$33</definedName>
    <definedName name="RSP05.2.2.2.2._B">'RSP05'!$E$33</definedName>
    <definedName name="RSP05.2.2.2.3._A">'RSP05'!$D$34</definedName>
    <definedName name="RSP05.2.2.2.3._B">'RSP05'!$E$34</definedName>
    <definedName name="RSP05.2.2.2.4._A">'RSP05'!$D$35</definedName>
    <definedName name="RSP05.2.2.2.4._B">'RSP05'!$E$35</definedName>
    <definedName name="RSP05.2.3._A">'RSP05'!$D$36</definedName>
    <definedName name="RSP05.2.3._B">'RSP05'!$E$36</definedName>
    <definedName name="RSP05.2.3.1._A">'RSP05'!$D$37</definedName>
    <definedName name="RSP05.2.3.1._B">'RSP05'!$E$37</definedName>
    <definedName name="RSP05.2.3.2._A">'RSP05'!$D$38</definedName>
    <definedName name="RSP05.2.3.2._B">'RSP05'!$E$38</definedName>
    <definedName name="RSP05.2.3.3._A">'RSP05'!$D$39</definedName>
    <definedName name="RSP05.2.3.3._B">'RSP05'!$E$39</definedName>
    <definedName name="RSP05.2.3.4._A">'RSP05'!$D$40</definedName>
    <definedName name="RSP05.2.3.4._B">'RSP05'!$E$40</definedName>
    <definedName name="RSP05.2.4._A">'RSP05'!$D$41</definedName>
    <definedName name="RSP05.2.4._B">'RSP05'!$E$41</definedName>
    <definedName name="RSP05.2.4.1._A">'RSP05'!$D$42</definedName>
    <definedName name="RSP05.2.4.1._B">'RSP05'!$E$42</definedName>
    <definedName name="RSP05.2.4.2._A">'RSP05'!$D$43</definedName>
    <definedName name="RSP05.2.4.2._B">'RSP05'!$E$43</definedName>
    <definedName name="RSP05.2.4.3._A">'RSP05'!$D$44</definedName>
    <definedName name="RSP05.2.4.3._B">'RSP05'!$E$44</definedName>
    <definedName name="RSP05.2.4.4._A">'RSP05'!$D$45</definedName>
    <definedName name="RSP05.2.4.4._B">'RSP05'!$E$45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7" i="137" l="1"/>
  <c r="I18" i="43"/>
  <c r="H18" i="43" a="1"/>
  <c r="H18" i="43" s="1"/>
  <c r="G18" i="43" a="1"/>
  <c r="G18" i="43" s="1"/>
  <c r="F18" i="43" a="1"/>
  <c r="F18" i="43" s="1"/>
  <c r="E18" i="43" a="1"/>
  <c r="E18" i="43" s="1"/>
  <c r="D18" i="43"/>
  <c r="J11" i="43"/>
  <c r="E15" i="2"/>
  <c r="E13" i="2"/>
  <c r="E6" i="2" l="1"/>
  <c r="E14" i="2" l="1"/>
  <c r="G39" i="66" l="1"/>
  <c r="D48" i="2"/>
  <c r="E20" i="2" l="1"/>
  <c r="E26" i="44" l="1"/>
  <c r="E27" i="44"/>
  <c r="E28" i="44"/>
  <c r="D50" i="2" l="1"/>
  <c r="D63" i="48" l="1"/>
  <c r="G15" i="42" l="1"/>
  <c r="F66" i="40"/>
  <c r="F65" i="40"/>
  <c r="F64" i="40"/>
  <c r="F63" i="40"/>
  <c r="F62" i="40"/>
  <c r="F61" i="40"/>
  <c r="F60" i="40"/>
  <c r="F59" i="40"/>
  <c r="G56" i="40"/>
  <c r="G54" i="40"/>
  <c r="F54" i="40"/>
  <c r="G52" i="40"/>
  <c r="F55" i="40"/>
  <c r="F52" i="40"/>
  <c r="G47" i="40"/>
  <c r="G48" i="40"/>
  <c r="G49" i="40"/>
  <c r="G50" i="40"/>
  <c r="G51" i="40"/>
  <c r="F48" i="40"/>
  <c r="F49" i="40"/>
  <c r="F50" i="40"/>
  <c r="F51" i="40"/>
  <c r="F47" i="40"/>
  <c r="G45" i="40"/>
  <c r="F45" i="40"/>
  <c r="G44" i="40"/>
  <c r="G43" i="40"/>
  <c r="G42" i="40"/>
  <c r="F44" i="40"/>
  <c r="F43" i="40"/>
  <c r="G41" i="40"/>
  <c r="F42" i="40"/>
  <c r="F41" i="40"/>
  <c r="G40" i="40"/>
  <c r="G39" i="40"/>
  <c r="F40" i="40"/>
  <c r="F39" i="40"/>
  <c r="G36" i="40"/>
  <c r="F36" i="40"/>
  <c r="G35" i="40"/>
  <c r="G34" i="40"/>
  <c r="F35" i="40"/>
  <c r="F34" i="40"/>
  <c r="G28" i="40"/>
  <c r="G29" i="40"/>
  <c r="G30" i="40"/>
  <c r="G31" i="40"/>
  <c r="G32" i="40"/>
  <c r="G33" i="40"/>
  <c r="F33" i="40"/>
  <c r="F28" i="40"/>
  <c r="F32" i="40"/>
  <c r="F31" i="40"/>
  <c r="F30" i="40"/>
  <c r="F29" i="40"/>
  <c r="G25" i="40"/>
  <c r="G26" i="40"/>
  <c r="G27" i="40"/>
  <c r="F27" i="40"/>
  <c r="F25" i="40"/>
  <c r="F26" i="40"/>
  <c r="G16" i="40"/>
  <c r="G17" i="40"/>
  <c r="G18" i="40"/>
  <c r="G19" i="40"/>
  <c r="G20" i="40"/>
  <c r="G21" i="40"/>
  <c r="G22" i="40"/>
  <c r="G23" i="40"/>
  <c r="G24" i="40"/>
  <c r="F24" i="40"/>
  <c r="F16" i="40"/>
  <c r="F23" i="40"/>
  <c r="F22" i="40"/>
  <c r="G7" i="40"/>
  <c r="G8" i="40"/>
  <c r="G9" i="40"/>
  <c r="G10" i="40"/>
  <c r="G11" i="40"/>
  <c r="G12" i="40"/>
  <c r="G13" i="40"/>
  <c r="G14" i="40"/>
  <c r="G15" i="40"/>
  <c r="G6" i="40"/>
  <c r="F21" i="40"/>
  <c r="F20" i="40"/>
  <c r="F19" i="40"/>
  <c r="F18" i="40"/>
  <c r="F17" i="40"/>
  <c r="F12" i="40"/>
  <c r="F9" i="40"/>
  <c r="F11" i="40"/>
  <c r="F10" i="40"/>
  <c r="F15" i="40"/>
  <c r="F6" i="40"/>
  <c r="F14" i="40"/>
  <c r="F13" i="40"/>
  <c r="F8" i="40"/>
  <c r="F7" i="40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E41" i="2" l="1"/>
  <c r="L8" i="67" l="1"/>
  <c r="L9" i="67"/>
  <c r="L10" i="67"/>
  <c r="L11" i="67"/>
  <c r="L12" i="67"/>
  <c r="L13" i="67"/>
  <c r="L7" i="67"/>
  <c r="D21" i="65"/>
  <c r="D39" i="47"/>
  <c r="D43" i="47" l="1"/>
  <c r="F6" i="94" l="1"/>
  <c r="R11" i="31"/>
  <c r="E15" i="69"/>
  <c r="E14" i="69"/>
  <c r="E13" i="69"/>
  <c r="E12" i="69"/>
  <c r="E11" i="69"/>
  <c r="E10" i="69"/>
  <c r="E9" i="69"/>
  <c r="E8" i="69"/>
  <c r="E9" i="64"/>
  <c r="E10" i="64"/>
  <c r="E11" i="64"/>
  <c r="E12" i="64"/>
  <c r="E13" i="64"/>
  <c r="E14" i="64"/>
  <c r="E15" i="64"/>
  <c r="E8" i="64"/>
  <c r="E38" i="2" l="1"/>
  <c r="F22" i="94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27" l="1"/>
  <c r="E6" i="127"/>
  <c r="D9" i="127" s="1"/>
  <c r="G54" i="136" s="1"/>
  <c r="J15" i="43"/>
  <c r="J14" i="43"/>
  <c r="J13" i="43"/>
  <c r="J9" i="43"/>
  <c r="J10" i="43"/>
  <c r="J12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1"/>
  <c r="E8" i="121"/>
  <c r="E9" i="121"/>
  <c r="E10" i="121"/>
  <c r="E11" i="121"/>
  <c r="E12" i="121"/>
  <c r="E13" i="121"/>
  <c r="E14" i="121"/>
  <c r="E15" i="121"/>
  <c r="E16" i="121"/>
  <c r="E17" i="121"/>
  <c r="E18" i="121"/>
  <c r="E6" i="121"/>
  <c r="D20" i="43" l="1"/>
  <c r="E7" i="120"/>
  <c r="E8" i="120"/>
  <c r="E9" i="120"/>
  <c r="E10" i="120"/>
  <c r="E11" i="120"/>
  <c r="E12" i="120"/>
  <c r="E13" i="120"/>
  <c r="E14" i="120"/>
  <c r="E15" i="120"/>
  <c r="E16" i="120"/>
  <c r="E17" i="120"/>
  <c r="E18" i="120"/>
  <c r="E19" i="120"/>
  <c r="E20" i="120"/>
  <c r="E21" i="120"/>
  <c r="E22" i="120"/>
  <c r="E6" i="120"/>
  <c r="F7" i="95"/>
  <c r="F8" i="95"/>
  <c r="F9" i="95"/>
  <c r="F10" i="95"/>
  <c r="F11" i="95"/>
  <c r="F12" i="95"/>
  <c r="F13" i="95"/>
  <c r="F14" i="95"/>
  <c r="F15" i="95"/>
  <c r="F16" i="95"/>
  <c r="F17" i="95"/>
  <c r="F18" i="95"/>
  <c r="F19" i="95"/>
  <c r="F20" i="95"/>
  <c r="F21" i="95"/>
  <c r="F22" i="95"/>
  <c r="F23" i="95"/>
  <c r="F24" i="95"/>
  <c r="F25" i="95"/>
  <c r="F26" i="95"/>
  <c r="F27" i="95"/>
  <c r="F28" i="95"/>
  <c r="F29" i="95"/>
  <c r="F30" i="95"/>
  <c r="F31" i="95"/>
  <c r="F32" i="95"/>
  <c r="F33" i="95"/>
  <c r="F34" i="95"/>
  <c r="F35" i="95"/>
  <c r="F36" i="95"/>
  <c r="F37" i="95"/>
  <c r="F38" i="95"/>
  <c r="F39" i="95"/>
  <c r="F40" i="95"/>
  <c r="F41" i="95"/>
  <c r="F42" i="95"/>
  <c r="F43" i="95"/>
  <c r="F44" i="95"/>
  <c r="F45" i="95"/>
  <c r="F6" i="95"/>
  <c r="F24" i="94"/>
  <c r="F25" i="94"/>
  <c r="F26" i="94"/>
  <c r="F27" i="94"/>
  <c r="F28" i="94"/>
  <c r="F29" i="94"/>
  <c r="F30" i="94"/>
  <c r="F23" i="94"/>
  <c r="F8" i="94"/>
  <c r="F9" i="94"/>
  <c r="F10" i="94"/>
  <c r="F11" i="94"/>
  <c r="F12" i="94"/>
  <c r="F13" i="94"/>
  <c r="F14" i="94"/>
  <c r="F15" i="94"/>
  <c r="F16" i="94"/>
  <c r="F17" i="94"/>
  <c r="F18" i="94"/>
  <c r="F19" i="94"/>
  <c r="F20" i="94"/>
  <c r="F21" i="94"/>
  <c r="F7" i="94"/>
  <c r="D38" i="94"/>
  <c r="D37" i="94"/>
  <c r="D36" i="94"/>
  <c r="D35" i="94"/>
  <c r="D33" i="94"/>
  <c r="D34" i="94"/>
  <c r="E20" i="92"/>
  <c r="F20" i="92"/>
  <c r="G20" i="92"/>
  <c r="H20" i="92"/>
  <c r="D20" i="92"/>
  <c r="E20" i="91"/>
  <c r="F20" i="91"/>
  <c r="G20" i="91"/>
  <c r="H20" i="91"/>
  <c r="D20" i="91"/>
  <c r="D40" i="94" l="1"/>
  <c r="E16" i="67"/>
  <c r="F16" i="67"/>
  <c r="G16" i="67"/>
  <c r="H16" i="67"/>
  <c r="I16" i="67"/>
  <c r="J16" i="67"/>
  <c r="K16" i="67"/>
  <c r="D16" i="67"/>
  <c r="D44" i="126" l="1"/>
  <c r="D43" i="126"/>
  <c r="D42" i="126"/>
  <c r="D41" i="126"/>
  <c r="E39" i="125"/>
  <c r="D41" i="125" s="1"/>
  <c r="D38" i="125"/>
  <c r="E38" i="125"/>
  <c r="E43" i="110"/>
  <c r="F43" i="110"/>
  <c r="G43" i="110"/>
  <c r="H43" i="110"/>
  <c r="I43" i="110"/>
  <c r="J43" i="110"/>
  <c r="D43" i="110"/>
  <c r="E42" i="110"/>
  <c r="F42" i="110"/>
  <c r="G42" i="110"/>
  <c r="H42" i="110"/>
  <c r="I42" i="110"/>
  <c r="J42" i="110"/>
  <c r="D42" i="110"/>
  <c r="E41" i="110"/>
  <c r="F41" i="110"/>
  <c r="G41" i="110"/>
  <c r="H41" i="110"/>
  <c r="I41" i="110"/>
  <c r="J41" i="110"/>
  <c r="D41" i="110"/>
  <c r="E40" i="110"/>
  <c r="F40" i="110"/>
  <c r="G40" i="110"/>
  <c r="H40" i="110"/>
  <c r="I40" i="110"/>
  <c r="J40" i="110"/>
  <c r="D40" i="110"/>
  <c r="E39" i="110"/>
  <c r="F39" i="110"/>
  <c r="G39" i="110"/>
  <c r="H39" i="110"/>
  <c r="I39" i="110"/>
  <c r="J39" i="110"/>
  <c r="D39" i="110"/>
  <c r="E38" i="110"/>
  <c r="F38" i="110"/>
  <c r="G38" i="110"/>
  <c r="H38" i="110"/>
  <c r="I38" i="110"/>
  <c r="J38" i="110"/>
  <c r="D38" i="110"/>
  <c r="E37" i="110"/>
  <c r="F37" i="110"/>
  <c r="G37" i="110"/>
  <c r="H37" i="110"/>
  <c r="I37" i="110"/>
  <c r="J37" i="110"/>
  <c r="D37" i="110"/>
  <c r="E36" i="110"/>
  <c r="F36" i="110"/>
  <c r="G36" i="110"/>
  <c r="H36" i="110"/>
  <c r="I36" i="110"/>
  <c r="J36" i="110"/>
  <c r="D36" i="110"/>
  <c r="E35" i="110"/>
  <c r="F35" i="110"/>
  <c r="G35" i="110"/>
  <c r="H35" i="110"/>
  <c r="I35" i="110"/>
  <c r="J35" i="110"/>
  <c r="D35" i="110"/>
  <c r="E34" i="110"/>
  <c r="F34" i="110"/>
  <c r="G34" i="110"/>
  <c r="H34" i="110"/>
  <c r="I34" i="110"/>
  <c r="J34" i="110"/>
  <c r="D34" i="110"/>
  <c r="E57" i="108"/>
  <c r="F57" i="108"/>
  <c r="G57" i="108"/>
  <c r="H57" i="108"/>
  <c r="I57" i="108"/>
  <c r="J57" i="108"/>
  <c r="D57" i="108"/>
  <c r="E56" i="108"/>
  <c r="F56" i="108"/>
  <c r="G56" i="108"/>
  <c r="H56" i="108"/>
  <c r="I56" i="108"/>
  <c r="J56" i="108"/>
  <c r="D56" i="108"/>
  <c r="E55" i="108"/>
  <c r="F55" i="108"/>
  <c r="G55" i="108"/>
  <c r="H55" i="108"/>
  <c r="I55" i="108"/>
  <c r="J55" i="108"/>
  <c r="D55" i="108"/>
  <c r="E54" i="108"/>
  <c r="F54" i="108"/>
  <c r="G54" i="108"/>
  <c r="H54" i="108"/>
  <c r="I54" i="108"/>
  <c r="J54" i="108"/>
  <c r="D54" i="108"/>
  <c r="E53" i="108"/>
  <c r="F53" i="108"/>
  <c r="G53" i="108"/>
  <c r="H53" i="108"/>
  <c r="I53" i="108"/>
  <c r="J53" i="108"/>
  <c r="D53" i="108"/>
  <c r="E52" i="108"/>
  <c r="F52" i="108"/>
  <c r="G52" i="108"/>
  <c r="H52" i="108"/>
  <c r="I52" i="108"/>
  <c r="J52" i="108"/>
  <c r="D52" i="108"/>
  <c r="E51" i="108"/>
  <c r="F51" i="108"/>
  <c r="G51" i="108"/>
  <c r="H51" i="108"/>
  <c r="I51" i="108"/>
  <c r="J51" i="108"/>
  <c r="D51" i="108"/>
  <c r="E50" i="108"/>
  <c r="F50" i="108"/>
  <c r="G50" i="108"/>
  <c r="H50" i="108"/>
  <c r="I50" i="108"/>
  <c r="J50" i="108"/>
  <c r="D50" i="108"/>
  <c r="E49" i="108"/>
  <c r="F49" i="108"/>
  <c r="G49" i="108"/>
  <c r="H49" i="108"/>
  <c r="I49" i="108"/>
  <c r="J49" i="108"/>
  <c r="D49" i="108"/>
  <c r="E48" i="108"/>
  <c r="F48" i="108"/>
  <c r="G48" i="108"/>
  <c r="H48" i="108"/>
  <c r="I48" i="108"/>
  <c r="J48" i="108"/>
  <c r="D48" i="108"/>
  <c r="E47" i="108"/>
  <c r="F47" i="108"/>
  <c r="G47" i="108"/>
  <c r="H47" i="108"/>
  <c r="I47" i="108"/>
  <c r="J47" i="108"/>
  <c r="D47" i="108"/>
  <c r="E46" i="108"/>
  <c r="F46" i="108"/>
  <c r="G46" i="108"/>
  <c r="H46" i="108"/>
  <c r="I46" i="108"/>
  <c r="J46" i="108"/>
  <c r="D46" i="108"/>
  <c r="D46" i="126" l="1"/>
  <c r="G52" i="136" s="1"/>
  <c r="G51" i="136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D23" i="121" l="1"/>
  <c r="D22" i="121"/>
  <c r="D21" i="121"/>
  <c r="D27" i="120"/>
  <c r="D26" i="120"/>
  <c r="D25" i="120"/>
  <c r="D29" i="120" s="1"/>
  <c r="G49" i="136" s="1"/>
  <c r="E16" i="109"/>
  <c r="F16" i="109"/>
  <c r="G16" i="109"/>
  <c r="H16" i="109"/>
  <c r="I16" i="109"/>
  <c r="J16" i="109"/>
  <c r="D16" i="109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57" i="95"/>
  <c r="E56" i="95"/>
  <c r="E55" i="95"/>
  <c r="E54" i="95"/>
  <c r="E53" i="95"/>
  <c r="E52" i="95"/>
  <c r="E51" i="95"/>
  <c r="E50" i="95"/>
  <c r="E49" i="95"/>
  <c r="E48" i="95"/>
  <c r="E11" i="93"/>
  <c r="F11" i="93"/>
  <c r="D11" i="93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D59" i="95" l="1"/>
  <c r="G42" i="136" s="1"/>
  <c r="D25" i="121"/>
  <c r="G50" i="136" s="1"/>
  <c r="G41" i="136"/>
  <c r="E16" i="84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21" i="69"/>
  <c r="N8" i="67"/>
  <c r="N9" i="67"/>
  <c r="N10" i="67"/>
  <c r="N11" i="67"/>
  <c r="N12" i="67"/>
  <c r="N13" i="67"/>
  <c r="N7" i="67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D23" i="65"/>
  <c r="D22" i="65"/>
  <c r="D21" i="64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E7" i="69"/>
  <c r="E16" i="69"/>
  <c r="E17" i="69"/>
  <c r="E18" i="69"/>
  <c r="E6" i="69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E7" i="65"/>
  <c r="E8" i="65"/>
  <c r="E9" i="65"/>
  <c r="E10" i="65"/>
  <c r="E11" i="65"/>
  <c r="E12" i="65"/>
  <c r="E13" i="65"/>
  <c r="E14" i="65"/>
  <c r="E15" i="65"/>
  <c r="E16" i="65"/>
  <c r="E17" i="65"/>
  <c r="E18" i="65"/>
  <c r="E6" i="65"/>
  <c r="E7" i="64"/>
  <c r="E16" i="64"/>
  <c r="E17" i="64"/>
  <c r="E18" i="64"/>
  <c r="E6" i="64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K7" i="110"/>
  <c r="K8" i="110"/>
  <c r="K9" i="110"/>
  <c r="K10" i="110"/>
  <c r="K11" i="110"/>
  <c r="K12" i="110"/>
  <c r="K13" i="110"/>
  <c r="K14" i="110"/>
  <c r="K15" i="110"/>
  <c r="K16" i="110"/>
  <c r="K17" i="110"/>
  <c r="K18" i="110"/>
  <c r="K19" i="110"/>
  <c r="K20" i="110"/>
  <c r="K21" i="110"/>
  <c r="K22" i="110"/>
  <c r="K23" i="110"/>
  <c r="K24" i="110"/>
  <c r="K25" i="110"/>
  <c r="K26" i="110"/>
  <c r="K27" i="110"/>
  <c r="K28" i="110"/>
  <c r="K29" i="110"/>
  <c r="K30" i="110"/>
  <c r="K31" i="110"/>
  <c r="K6" i="110"/>
  <c r="K7" i="109"/>
  <c r="K8" i="109"/>
  <c r="K9" i="109"/>
  <c r="K10" i="109"/>
  <c r="K11" i="109"/>
  <c r="K12" i="109"/>
  <c r="K13" i="109"/>
  <c r="K6" i="109"/>
  <c r="K7" i="108"/>
  <c r="K8" i="108"/>
  <c r="K9" i="108"/>
  <c r="K10" i="108"/>
  <c r="K11" i="108"/>
  <c r="K12" i="108"/>
  <c r="K13" i="108"/>
  <c r="K14" i="108"/>
  <c r="K15" i="108"/>
  <c r="K16" i="108"/>
  <c r="K17" i="108"/>
  <c r="K18" i="108"/>
  <c r="K19" i="108"/>
  <c r="K20" i="108"/>
  <c r="K21" i="108"/>
  <c r="K22" i="108"/>
  <c r="K23" i="108"/>
  <c r="K24" i="108"/>
  <c r="K25" i="108"/>
  <c r="K26" i="108"/>
  <c r="K27" i="108"/>
  <c r="K28" i="108"/>
  <c r="K29" i="108"/>
  <c r="K30" i="108"/>
  <c r="K31" i="108"/>
  <c r="K32" i="108"/>
  <c r="K33" i="108"/>
  <c r="K34" i="108"/>
  <c r="K35" i="108"/>
  <c r="K36" i="108"/>
  <c r="K37" i="108"/>
  <c r="K38" i="108"/>
  <c r="K39" i="108"/>
  <c r="K40" i="108"/>
  <c r="K41" i="108"/>
  <c r="K42" i="108"/>
  <c r="K43" i="108"/>
  <c r="K6" i="108"/>
  <c r="D45" i="110" l="1"/>
  <c r="G48" i="136" s="1"/>
  <c r="D50" i="66"/>
  <c r="G22" i="136" s="1"/>
  <c r="D18" i="109"/>
  <c r="G47" i="136" s="1"/>
  <c r="D31" i="55"/>
  <c r="G17" i="136" s="1"/>
  <c r="D23" i="64"/>
  <c r="G20" i="136" s="1"/>
  <c r="D25" i="57"/>
  <c r="G19" i="136" s="1"/>
  <c r="D59" i="108"/>
  <c r="G46" i="136" s="1"/>
  <c r="D15" i="75"/>
  <c r="D23" i="69"/>
  <c r="G24" i="136" s="1"/>
  <c r="D25" i="65"/>
  <c r="G21" i="136" s="1"/>
  <c r="D34" i="56"/>
  <c r="G18" i="136" s="1"/>
  <c r="D31" i="53"/>
  <c r="G15" i="136" s="1"/>
  <c r="D21" i="52"/>
  <c r="G14" i="136" s="1"/>
  <c r="D18" i="67"/>
  <c r="G23" i="136" s="1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D57" i="101" l="1"/>
  <c r="G45" i="136" s="1"/>
  <c r="D57" i="100"/>
  <c r="G44" i="136" s="1"/>
  <c r="G25" i="136"/>
  <c r="H25" i="137"/>
  <c r="E6" i="47"/>
  <c r="AD16" i="18" l="1"/>
  <c r="AD15" i="18"/>
  <c r="AD14" i="18"/>
  <c r="AD13" i="18"/>
  <c r="AD12" i="18"/>
  <c r="AD11" i="18"/>
  <c r="AD10" i="18"/>
  <c r="AD9" i="18"/>
  <c r="AD8" i="18"/>
  <c r="AD7" i="18"/>
  <c r="G14" i="94"/>
  <c r="G13" i="94"/>
  <c r="G12" i="94"/>
  <c r="G11" i="94"/>
  <c r="G10" i="94"/>
  <c r="G9" i="94"/>
  <c r="G8" i="94"/>
  <c r="G7" i="94"/>
  <c r="G6" i="94"/>
  <c r="G8" i="93"/>
  <c r="G7" i="93"/>
  <c r="G6" i="93"/>
  <c r="I17" i="92"/>
  <c r="I16" i="92"/>
  <c r="I15" i="92"/>
  <c r="I14" i="92"/>
  <c r="I13" i="92"/>
  <c r="I12" i="92"/>
  <c r="I11" i="92"/>
  <c r="I10" i="92"/>
  <c r="I9" i="92"/>
  <c r="I8" i="92"/>
  <c r="I7" i="92"/>
  <c r="I17" i="91"/>
  <c r="I16" i="91"/>
  <c r="I15" i="91"/>
  <c r="I14" i="91"/>
  <c r="I13" i="91"/>
  <c r="I12" i="91"/>
  <c r="I11" i="91"/>
  <c r="I10" i="91"/>
  <c r="I9" i="91"/>
  <c r="I8" i="91"/>
  <c r="I7" i="91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Q15" i="31"/>
  <c r="P15" i="31"/>
  <c r="O15" i="31"/>
  <c r="N15" i="31"/>
  <c r="M15" i="31"/>
  <c r="L15" i="31"/>
  <c r="K15" i="31"/>
  <c r="J15" i="31"/>
  <c r="I15" i="31"/>
  <c r="H15" i="31"/>
  <c r="G15" i="31"/>
  <c r="F15" i="31"/>
  <c r="E15" i="31"/>
  <c r="D15" i="31"/>
  <c r="R12" i="31"/>
  <c r="R10" i="31"/>
  <c r="R9" i="31"/>
  <c r="R8" i="31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30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6" i="42" l="1"/>
  <c r="G13" i="136" s="1"/>
  <c r="G53" i="136"/>
  <c r="D19" i="5"/>
  <c r="G27" i="136" s="1"/>
  <c r="D53" i="2"/>
  <c r="D19" i="88"/>
  <c r="G37" i="136" s="1"/>
  <c r="D20" i="87"/>
  <c r="G35" i="136" s="1"/>
  <c r="D20" i="30"/>
  <c r="G30" i="136" s="1"/>
  <c r="B16" i="31"/>
  <c r="D19" i="29"/>
  <c r="G28" i="136" s="1"/>
  <c r="D20" i="86"/>
  <c r="G34" i="136" s="1"/>
  <c r="D46" i="44"/>
  <c r="G6" i="136" s="1"/>
  <c r="C14" i="41"/>
  <c r="G12" i="136" s="1"/>
  <c r="D20" i="6"/>
  <c r="D18" i="85"/>
  <c r="G33" i="136" s="1"/>
  <c r="D18" i="84"/>
  <c r="G32" i="136" s="1"/>
  <c r="D45" i="47"/>
  <c r="H48" i="137" s="1"/>
  <c r="D21" i="18"/>
  <c r="G43" i="136" s="1"/>
  <c r="D13" i="93"/>
  <c r="G40" i="136" s="1"/>
  <c r="D22" i="92"/>
  <c r="G39" i="136" s="1"/>
  <c r="D22" i="91"/>
  <c r="G38" i="136" s="1"/>
  <c r="D19" i="38"/>
  <c r="G36" i="136" s="1"/>
  <c r="D48" i="81"/>
  <c r="G31" i="136" s="1"/>
  <c r="D17" i="31"/>
  <c r="C58" i="40"/>
  <c r="D49" i="46"/>
  <c r="D70" i="48"/>
  <c r="H53" i="137" l="1"/>
  <c r="H33" i="137"/>
  <c r="H37" i="137"/>
  <c r="H38" i="137"/>
  <c r="H29" i="137"/>
  <c r="G29" i="136"/>
  <c r="H28" i="137"/>
  <c r="H30" i="137"/>
  <c r="H77" i="137"/>
  <c r="H71" i="137"/>
  <c r="H72" i="137"/>
  <c r="G8" i="136"/>
  <c r="H70" i="137"/>
  <c r="H75" i="137"/>
  <c r="H40" i="137"/>
  <c r="H76" i="137"/>
  <c r="H49" i="137"/>
  <c r="H74" i="137"/>
  <c r="H79" i="137"/>
  <c r="H47" i="137"/>
  <c r="H32" i="137"/>
  <c r="H73" i="137"/>
  <c r="H78" i="137"/>
  <c r="H39" i="137"/>
  <c r="H88" i="137"/>
  <c r="H84" i="137"/>
  <c r="H80" i="137"/>
  <c r="H82" i="137"/>
  <c r="H81" i="137"/>
  <c r="H87" i="137"/>
  <c r="H83" i="137"/>
  <c r="H86" i="137"/>
  <c r="H85" i="137"/>
  <c r="G11" i="136"/>
  <c r="H54" i="137"/>
  <c r="H5" i="137"/>
  <c r="G7" i="136"/>
  <c r="H22" i="137"/>
  <c r="H19" i="137"/>
  <c r="H21" i="137"/>
  <c r="H31" i="137"/>
  <c r="H20" i="137"/>
  <c r="H26" i="137"/>
  <c r="G26" i="136"/>
  <c r="H51" i="137"/>
  <c r="H52" i="137"/>
  <c r="G10" i="136"/>
  <c r="H10" i="137"/>
  <c r="H11" i="137"/>
  <c r="H12" i="137"/>
  <c r="H15" i="137"/>
  <c r="H69" i="137"/>
  <c r="H65" i="137"/>
  <c r="H61" i="137"/>
  <c r="H57" i="137"/>
  <c r="H24" i="137"/>
  <c r="H68" i="137"/>
  <c r="H64" i="137"/>
  <c r="H60" i="137"/>
  <c r="H56" i="137"/>
  <c r="H36" i="137"/>
  <c r="H18" i="137"/>
  <c r="H23" i="137"/>
  <c r="H67" i="137"/>
  <c r="H63" i="137"/>
  <c r="H59" i="137"/>
  <c r="H55" i="137"/>
  <c r="H43" i="137"/>
  <c r="H16" i="137"/>
  <c r="H17" i="137"/>
  <c r="H66" i="137"/>
  <c r="H62" i="137"/>
  <c r="H58" i="137"/>
  <c r="H41" i="137"/>
  <c r="H14" i="137"/>
  <c r="H6" i="137"/>
  <c r="H8" i="137"/>
  <c r="H7" i="137"/>
  <c r="H46" i="137"/>
  <c r="H45" i="137"/>
  <c r="H42" i="137"/>
  <c r="H13" i="137"/>
  <c r="H35" i="137"/>
  <c r="H44" i="137"/>
  <c r="H9" i="137"/>
  <c r="G9" i="136"/>
  <c r="H50" i="137"/>
  <c r="H1" i="13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<sst xmlns="http://schemas.openxmlformats.org/spreadsheetml/2006/main" count="3979" uniqueCount="2080">
  <si>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</si>
  <si>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</si>
  <si>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</si>
  <si>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</si>
  <si>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</si>
  <si>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</si>
  <si>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</si>
  <si>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</si>
  <si>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</si>
  <si>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</si>
  <si>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</si>
  <si>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</si>
  <si>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</si>
  <si>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</si>
  <si>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</si>
  <si>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</si>
  <si>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</si>
  <si>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</si>
  <si>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</si>
  <si>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</si>
  <si>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</si>
  <si>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</si>
  <si>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</si>
  <si>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</si>
  <si>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</si>
  <si>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</si>
  <si>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</si>
  <si>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</si>
  <si>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</si>
  <si>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</si>
  <si>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</si>
  <si>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</si>
  <si>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</si>
  <si>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</si>
  <si>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</si>
  <si>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</si>
  <si>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</si>
  <si>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</si>
  <si>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</si>
  <si>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</si>
  <si>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</si>
  <si>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</si>
  <si>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</si>
  <si>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</si>
  <si>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</si>
  <si>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</si>
  <si>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</si>
  <si>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</si>
  <si>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</si>
  <si>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</si>
  <si>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</si>
  <si>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</si>
  <si>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</si>
  <si>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</si>
  <si>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</si>
  <si>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</si>
  <si>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</si>
  <si>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</si>
  <si>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</si>
  <si>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</si>
  <si>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</si>
  <si>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</si>
  <si>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</si>
  <si>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</si>
  <si>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</si>
  <si>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Wartość według ceny nabycia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</si>
  <si>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</si>
  <si>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</si>
  <si>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</si>
  <si>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</si>
  <si>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</si>
  <si>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</si>
  <si>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</si>
  <si>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</si>
  <si>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</si>
  <si>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</si>
  <si>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</si>
  <si>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</si>
  <si>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</si>
  <si>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</si>
  <si>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</si>
  <si>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</si>
  <si>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</si>
  <si>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</si>
  <si>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</si>
  <si>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</si>
  <si>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</si>
  <si>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</si>
  <si>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</si>
  <si>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</si>
  <si>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</si>
  <si>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</si>
  <si>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</si>
  <si>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</si>
  <si>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</si>
  <si>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</si>
  <si>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</si>
  <si>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</si>
  <si>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</si>
  <si>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</si>
  <si>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</si>
  <si>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</si>
  <si>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</si>
  <si>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</si>
  <si>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 zadeklarowanych wkładów członkowskich</t>
  </si>
  <si>
    <t xml:space="preserve"> powyżej 3 miesięcy do 6 miesięcy</t>
  </si>
  <si>
    <t xml:space="preserve">  powyżej 6 miesięcy do 1 roku</t>
  </si>
  <si>
    <t>Wartość netto</t>
  </si>
  <si>
    <t>Aktywa razem</t>
  </si>
  <si>
    <t>Pasywa razem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</si>
  <si>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</si>
  <si>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</si>
  <si>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</si>
  <si>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</si>
  <si>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</si>
  <si>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</si>
  <si>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</si>
  <si>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</si>
  <si>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</si>
  <si>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</si>
  <si>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</si>
  <si>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</si>
  <si>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</si>
  <si>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</si>
  <si>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</si>
  <si>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</si>
  <si>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</si>
  <si>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</si>
  <si>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</si>
  <si>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</si>
  <si>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</si>
  <si>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</si>
  <si>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</si>
  <si>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</si>
  <si>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</si>
  <si>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</si>
  <si>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</si>
  <si>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</si>
  <si>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</si>
  <si>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</si>
  <si>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</si>
  <si>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</si>
  <si>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</si>
  <si>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</si>
  <si>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</si>
  <si>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</si>
  <si>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</si>
  <si>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</si>
  <si>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</si>
  <si>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</si>
  <si>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</si>
  <si>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</si>
  <si>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</si>
  <si>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</si>
  <si>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</si>
  <si>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</si>
  <si>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DPW03.1.</t>
  </si>
  <si>
    <t>DPW03.2.</t>
  </si>
  <si>
    <t>DPW03.3.</t>
  </si>
  <si>
    <t>DPW03.4.</t>
  </si>
  <si>
    <t>DPW03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</si>
  <si>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</si>
  <si>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</si>
  <si>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</si>
  <si>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</si>
  <si>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</si>
  <si>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</si>
  <si>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</si>
  <si>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</si>
  <si>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</si>
  <si>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</si>
  <si>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</si>
  <si>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</si>
  <si>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</si>
  <si>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</si>
  <si>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</si>
  <si>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</si>
  <si>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</si>
  <si>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</si>
  <si>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</si>
  <si>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</si>
  <si>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</si>
  <si>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</si>
  <si>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</si>
  <si>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</si>
  <si>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</si>
  <si>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</si>
  <si>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</si>
  <si>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</si>
  <si>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</si>
  <si>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</si>
  <si>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</si>
  <si>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</si>
  <si>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</si>
  <si>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</si>
  <si>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</si>
  <si>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</si>
  <si>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Inne monetarne instytucje finansowe</t>
  </si>
  <si>
    <t>Dłużne papiery wartościowe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</si>
  <si>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</si>
  <si>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</si>
  <si>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</si>
  <si>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</si>
  <si>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</si>
  <si>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</si>
  <si>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</si>
  <si>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</si>
  <si>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</si>
  <si>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</si>
  <si>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</si>
  <si>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</si>
  <si>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</si>
  <si>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</si>
  <si>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</si>
  <si>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</si>
  <si>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</si>
  <si>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</si>
  <si>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Inwestycje kasy</t>
  </si>
  <si>
    <t>NWTZ01</t>
  </si>
  <si>
    <t>Liczba udziałów członkowskich przeznaczonych na pokrycie straty</t>
  </si>
  <si>
    <t>NKIP02.3.1.</t>
  </si>
  <si>
    <t>NKIP04.3.1.</t>
  </si>
  <si>
    <t>Walidacja pionowa sum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</si>
  <si>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</si>
  <si>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</si>
  <si>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</si>
  <si>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</si>
  <si>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</si>
  <si>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</si>
  <si>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</si>
  <si>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</si>
  <si>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</si>
  <si>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</si>
  <si>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</si>
  <si>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</si>
  <si>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</si>
  <si>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</si>
  <si>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</si>
  <si>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</si>
  <si>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</si>
  <si>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</si>
  <si>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</si>
  <si>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</si>
  <si>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</si>
  <si>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</si>
  <si>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</si>
  <si>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</si>
  <si>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</si>
  <si>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</si>
  <si>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</si>
  <si>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</si>
  <si>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</si>
  <si>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</si>
  <si>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</si>
  <si>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</si>
  <si>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</si>
  <si>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</si>
  <si>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</si>
  <si>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</si>
  <si>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</si>
  <si>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</si>
  <si>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</si>
  <si>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</si>
  <si>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</si>
  <si>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</si>
  <si>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</si>
  <si>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</si>
  <si>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</si>
  <si>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</si>
  <si>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</si>
  <si>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</si>
  <si>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</si>
  <si>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</si>
  <si>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</si>
  <si>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</si>
  <si>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</si>
  <si>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</si>
  <si>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</si>
  <si>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</si>
  <si>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</si>
  <si>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</si>
  <si>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</si>
  <si>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</si>
  <si>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</si>
  <si>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</si>
  <si>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</si>
  <si>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</si>
  <si>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</si>
  <si>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</si>
  <si>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</si>
  <si>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</si>
  <si>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</si>
  <si>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</si>
  <si>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</si>
  <si>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</si>
  <si>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</si>
  <si>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</si>
  <si>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</si>
  <si>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</si>
  <si>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</si>
  <si>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</si>
  <si>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</si>
  <si>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</si>
  <si>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</si>
  <si>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</si>
  <si>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</si>
  <si>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</si>
  <si>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</si>
  <si>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</si>
  <si>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</si>
  <si>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</si>
  <si>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</si>
  <si>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</si>
  <si>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</si>
  <si>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</si>
  <si>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</si>
  <si>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</si>
  <si>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</si>
  <si>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</si>
  <si>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</si>
  <si>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</si>
  <si>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</si>
  <si>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</si>
  <si>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</si>
  <si>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</si>
  <si>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</si>
  <si>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</si>
  <si>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</si>
  <si>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</si>
  <si>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</si>
  <si>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</si>
  <si>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</si>
  <si>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</si>
  <si>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</si>
  <si>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</si>
  <si>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</si>
  <si>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</si>
  <si>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</si>
  <si>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</si>
  <si>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</si>
  <si>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</si>
  <si>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</si>
  <si>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</si>
  <si>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</si>
  <si>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</si>
  <si>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</si>
  <si>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</si>
  <si>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</si>
  <si>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</si>
  <si>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</si>
  <si>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</si>
  <si>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</si>
  <si>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</si>
  <si>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</si>
  <si>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</si>
  <si>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</si>
  <si>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</si>
  <si>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</si>
  <si>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</si>
  <si>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</si>
  <si>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</si>
  <si>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</si>
  <si>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</si>
  <si>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</si>
  <si>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</si>
  <si>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</si>
  <si>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</si>
  <si>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</si>
  <si>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</si>
  <si>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</si>
  <si>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</si>
  <si>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</si>
  <si>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</si>
  <si>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</si>
  <si>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</si>
  <si>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</si>
  <si>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</si>
  <si>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</si>
  <si>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</si>
  <si>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</si>
  <si>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</si>
  <si>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</si>
  <si>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</si>
  <si>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</si>
  <si>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</si>
  <si>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</si>
  <si>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</si>
  <si>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</si>
  <si>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</si>
  <si>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</si>
  <si>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</si>
  <si>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</si>
  <si>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</si>
  <si>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</si>
  <si>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</si>
  <si>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</si>
  <si>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</si>
  <si>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</si>
  <si>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</si>
  <si>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</si>
  <si>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</si>
  <si>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</si>
  <si>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</si>
  <si>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</si>
  <si>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</si>
  <si>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</si>
  <si>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</si>
  <si>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</si>
  <si>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</si>
  <si>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</si>
  <si>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</si>
  <si>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</si>
  <si>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</si>
  <si>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</si>
  <si>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</si>
  <si>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</si>
  <si>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</si>
  <si>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</si>
  <si>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</si>
  <si>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</si>
  <si>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</si>
  <si>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</si>
  <si>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</si>
  <si>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</si>
  <si>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</si>
  <si>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</si>
  <si>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</si>
  <si>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</si>
  <si>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</si>
  <si>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</si>
  <si>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</si>
  <si>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</si>
  <si>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</si>
  <si>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</si>
  <si>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</si>
  <si>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</si>
  <si>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</si>
  <si>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</si>
  <si>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</si>
  <si>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</si>
  <si>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</si>
  <si>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</si>
  <si>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</si>
  <si>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</si>
  <si>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</si>
  <si>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</si>
  <si>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</si>
  <si>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</si>
  <si>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</si>
  <si>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</si>
  <si>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</si>
  <si>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</si>
  <si>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</si>
  <si>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</si>
  <si>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</si>
  <si>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</si>
  <si>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</si>
  <si>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</si>
  <si>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</si>
  <si>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</si>
  <si>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</si>
  <si>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</si>
  <si>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</si>
  <si>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pozostałe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</si>
  <si>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</si>
  <si>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</si>
  <si>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</si>
  <si>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</si>
  <si>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</si>
  <si>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</si>
  <si>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</si>
  <si>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</si>
  <si>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</si>
  <si>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</si>
  <si>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</si>
  <si>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</si>
  <si>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</si>
  <si>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</si>
  <si>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</si>
  <si>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</si>
  <si>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</si>
  <si>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</si>
  <si>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</si>
  <si>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</si>
  <si>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</si>
  <si>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</si>
  <si>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</si>
  <si>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</si>
  <si>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</si>
  <si>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</si>
  <si>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</si>
  <si>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</si>
  <si>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</si>
  <si>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</si>
  <si>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</si>
  <si>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</si>
  <si>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</si>
  <si>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</si>
  <si>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</si>
  <si>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</si>
  <si>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</si>
  <si>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</si>
  <si>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</si>
  <si>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</si>
  <si>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</si>
  <si>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</si>
  <si>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</si>
  <si>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</si>
  <si>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</si>
  <si>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</si>
  <si>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</si>
  <si>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</si>
  <si>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</si>
  <si>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</si>
  <si>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</si>
  <si>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</si>
  <si>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</si>
  <si>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</si>
  <si>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</si>
  <si>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</si>
  <si>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</si>
  <si>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</si>
  <si>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</si>
  <si>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</si>
  <si>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</si>
  <si>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</si>
  <si>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</si>
  <si>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</si>
  <si>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</si>
  <si>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</si>
  <si>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</si>
  <si>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</si>
  <si>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</si>
  <si>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</si>
  <si>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</si>
  <si>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</si>
  <si>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</si>
  <si>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</si>
  <si>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</si>
  <si>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</si>
  <si>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</si>
  <si>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</si>
  <si>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</si>
  <si>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</si>
  <si>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</si>
  <si>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</si>
  <si>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</si>
  <si>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</si>
  <si>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</si>
  <si>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</si>
  <si>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</si>
  <si>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</si>
  <si>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</si>
  <si>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</si>
  <si>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</si>
  <si>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</si>
  <si>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</si>
  <si>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</si>
  <si>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</si>
  <si>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</si>
  <si>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</si>
  <si>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</si>
  <si>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</si>
  <si>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</si>
  <si>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</si>
  <si>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</si>
  <si>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</si>
  <si>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</si>
  <si>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</si>
  <si>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</si>
  <si>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</si>
  <si>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</si>
  <si>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</si>
  <si>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</si>
  <si>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</si>
  <si>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</si>
  <si>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</si>
  <si>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</si>
  <si>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</si>
  <si>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</si>
  <si>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</si>
  <si>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</si>
  <si>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</si>
  <si>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</si>
  <si>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</si>
  <si>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</si>
  <si>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</si>
  <si>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</si>
  <si>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</si>
  <si>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</si>
  <si>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</si>
  <si>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</si>
  <si>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</si>
  <si>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</si>
  <si>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</si>
  <si>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</si>
  <si>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</si>
  <si>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</si>
  <si>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</si>
  <si>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</si>
  <si>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</si>
  <si>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</si>
  <si>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</si>
  <si>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</si>
  <si>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</si>
  <si>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</si>
  <si>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</si>
  <si>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</si>
  <si>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</si>
  <si>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</si>
  <si>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</si>
  <si>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</si>
  <si>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</si>
  <si>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</si>
  <si>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</si>
  <si>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</si>
  <si>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</si>
  <si>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</si>
  <si>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</si>
  <si>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</si>
  <si>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</si>
  <si>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</si>
  <si>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</si>
  <si>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</si>
  <si>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</si>
  <si>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</si>
  <si>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</si>
  <si>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</si>
  <si>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</si>
  <si>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</si>
  <si>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</si>
  <si>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</si>
  <si>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</si>
  <si>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</si>
  <si>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</si>
  <si>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</si>
  <si>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</si>
  <si>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</si>
  <si>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</si>
  <si>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</si>
  <si>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</si>
  <si>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</si>
  <si>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</si>
  <si>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</si>
  <si>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</si>
  <si>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</si>
  <si>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</si>
  <si>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</si>
  <si>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</si>
  <si>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</si>
  <si>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</si>
  <si>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</si>
  <si>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</si>
  <si>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</si>
  <si>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</si>
  <si>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</si>
  <si>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</si>
  <si>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</si>
  <si>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</si>
  <si>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</si>
  <si>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</si>
  <si>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</si>
  <si>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</si>
  <si>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</si>
  <si>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</si>
  <si>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</si>
  <si>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</si>
  <si>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</si>
  <si>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</si>
  <si>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</si>
  <si>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</si>
  <si>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</si>
  <si>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</si>
  <si>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</si>
  <si>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</si>
  <si>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</si>
  <si>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</si>
  <si>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</si>
  <si>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</si>
  <si>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</si>
  <si>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</si>
  <si>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</si>
  <si>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</si>
  <si>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</si>
  <si>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</si>
  <si>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</si>
  <si>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</si>
  <si>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</si>
  <si>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</si>
  <si>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</si>
  <si>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</si>
  <si>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</si>
  <si>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</si>
  <si>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</si>
  <si>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</si>
  <si>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</si>
  <si>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</si>
  <si>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</si>
  <si>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</si>
  <si>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</si>
  <si>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</si>
  <si>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</si>
  <si>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</si>
  <si>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</si>
  <si>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</si>
  <si>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</si>
  <si>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</si>
  <si>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</si>
  <si>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</si>
  <si>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</si>
  <si>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</si>
  <si>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</si>
  <si>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</si>
  <si>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</si>
  <si>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</si>
  <si>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</si>
  <si>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</si>
  <si>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</si>
  <si>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</si>
  <si>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</si>
  <si>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</si>
  <si>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</si>
  <si>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</si>
  <si>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</si>
  <si>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</si>
  <si>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</si>
  <si>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</si>
  <si>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</si>
  <si>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</si>
  <si>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</si>
  <si>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</si>
  <si>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</si>
  <si>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</si>
  <si>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</si>
  <si>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</si>
  <si>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</si>
  <si>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</si>
  <si>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</si>
  <si>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</si>
  <si>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</si>
  <si>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</si>
  <si>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</si>
  <si>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</si>
  <si>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</si>
  <si>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</si>
  <si>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</si>
  <si>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</si>
  <si>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</si>
  <si>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</si>
  <si>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</si>
  <si>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</si>
  <si>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</si>
  <si>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</si>
  <si>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</si>
  <si>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</si>
  <si>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</si>
  <si>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</si>
  <si>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</si>
  <si>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</si>
  <si>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</si>
  <si>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</si>
  <si>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</si>
  <si>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</si>
  <si>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</si>
  <si>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</si>
  <si>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</si>
  <si>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</si>
  <si>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</si>
  <si>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</si>
  <si>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</si>
  <si>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</si>
  <si>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</si>
  <si>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</si>
  <si>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Bilans otwarcia</t>
  </si>
  <si>
    <t>Zwiększenia</t>
  </si>
  <si>
    <t>Bilans zamknięcia</t>
  </si>
  <si>
    <t>Odpisy aktualizujące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</si>
  <si>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</si>
  <si>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</si>
  <si>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</si>
  <si>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</si>
  <si>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RMK01.1.</t>
  </si>
  <si>
    <t>RMK01.1.1.</t>
  </si>
  <si>
    <t>RMK01.1.2.</t>
  </si>
  <si>
    <t>RMK01.1.3.</t>
  </si>
  <si>
    <t>RMK01.1.4.</t>
  </si>
  <si>
    <t>RMK01.1.5.</t>
  </si>
  <si>
    <t>RMK01.1.6.</t>
  </si>
  <si>
    <t>RMK01.1.7.</t>
  </si>
  <si>
    <t>RMK01.1.8.</t>
  </si>
  <si>
    <t>RMK01.1.9.</t>
  </si>
  <si>
    <t>RMK01.1.10.</t>
  </si>
  <si>
    <t>pozostałe &lt; 10% ogólnej wartości</t>
  </si>
  <si>
    <t>RMK01.2.</t>
  </si>
  <si>
    <t>Część długoterminowa (powyżej 12 miesięcy)</t>
  </si>
  <si>
    <t>RMK01.3.</t>
  </si>
  <si>
    <t>Część krótkoterminowa (poniżej 12 miesięcy)</t>
  </si>
  <si>
    <t>Rozliczenia międzyokresowe, w tym:</t>
  </si>
  <si>
    <t>PA01.1.</t>
  </si>
  <si>
    <t>Zapasy</t>
  </si>
  <si>
    <t>PA01.1.1.</t>
  </si>
  <si>
    <t>PA01.1.2.</t>
  </si>
  <si>
    <t>PA01.1.3.</t>
  </si>
  <si>
    <t>PA01.2.</t>
  </si>
  <si>
    <t>PA01.2.1.</t>
  </si>
  <si>
    <t>Wkłady na fundusz stabilizacyjny</t>
  </si>
  <si>
    <t>PA01.2.2.</t>
  </si>
  <si>
    <t>Wpłacone kaucje z tytułu najmu</t>
  </si>
  <si>
    <t>PA01.2.3.</t>
  </si>
  <si>
    <t>Środki pieniężne w drodze</t>
  </si>
  <si>
    <t>PA01.2.4.</t>
  </si>
  <si>
    <t>Należności z różnych tytułów</t>
  </si>
  <si>
    <t>PA01.2.4.1.</t>
  </si>
  <si>
    <t>PA01.2.4.2.</t>
  </si>
  <si>
    <t>rozliczenia kart płatniczych</t>
  </si>
  <si>
    <t>PA01.2.4.3.</t>
  </si>
  <si>
    <t>rozrachunki z tytułu przelewów</t>
  </si>
  <si>
    <t>PA01.2.4.4.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</si>
  <si>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</si>
  <si>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</si>
  <si>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</si>
  <si>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</si>
  <si>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</si>
  <si>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</si>
  <si>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</si>
  <si>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</si>
  <si>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</si>
  <si>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</si>
  <si>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</si>
  <si>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</si>
  <si>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</si>
  <si>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</si>
  <si>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</si>
  <si>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</si>
  <si>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</si>
  <si>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</si>
  <si>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</si>
  <si>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</si>
  <si>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</si>
  <si>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</si>
  <si>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</si>
  <si>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</si>
  <si>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</si>
  <si>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</si>
  <si>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</si>
  <si>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</si>
  <si>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</si>
  <si>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</si>
  <si>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</si>
  <si>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</si>
  <si>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</si>
  <si>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</si>
  <si>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</si>
  <si>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</si>
  <si>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</si>
  <si>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</si>
  <si>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</si>
  <si>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</si>
  <si>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</si>
  <si>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Rezerwy na emerytury i inne świadczenia pracownicze (również dla byłych pracowników)</t>
  </si>
  <si>
    <t>Rezerwy na restrukturyzację</t>
  </si>
  <si>
    <t>Rezerwy na sprawy sporne (w tym podatkowe)</t>
  </si>
  <si>
    <t>Rezerwy na zobowiązania pozabilansowe (finansowe i gwarancyjne)</t>
  </si>
  <si>
    <t>Inne świadczenia pracownicze</t>
  </si>
  <si>
    <t>RE01.1.</t>
  </si>
  <si>
    <t>RE01.2.</t>
  </si>
  <si>
    <t>RE01.3.</t>
  </si>
  <si>
    <t>Wykorzystanie</t>
  </si>
  <si>
    <t>RE01.4.</t>
  </si>
  <si>
    <t>Rozwiązanie</t>
  </si>
  <si>
    <t>RE01.5.</t>
  </si>
  <si>
    <t>Wzrost wartości rezerw na inne umowy rodzące obciążenia w wyniku dyskontowania (w tym na skutek zmiany stopy dyskonta)</t>
  </si>
  <si>
    <t>RE01.6.</t>
  </si>
  <si>
    <t>Inne zmiany wartości</t>
  </si>
  <si>
    <t>RE01.7.</t>
  </si>
  <si>
    <t>RE01 - Rezerwy</t>
  </si>
  <si>
    <t>ZWB01 - Zobowiązania z tytułu podatków</t>
  </si>
  <si>
    <t>RMK02.1.</t>
  </si>
  <si>
    <t>RMK02.1.1.</t>
  </si>
  <si>
    <t>Przychody przyszłych okresów</t>
  </si>
  <si>
    <t>RMK02.1.2.</t>
  </si>
  <si>
    <t>RMK02.1.3.</t>
  </si>
  <si>
    <t>RMK02.1.4.</t>
  </si>
  <si>
    <t>RMK02.1.5.</t>
  </si>
  <si>
    <t>RMK02.1.6.</t>
  </si>
  <si>
    <t>RMK02.1.7.</t>
  </si>
  <si>
    <t>RMK02.1.8.</t>
  </si>
  <si>
    <t>RMK02.1.9.</t>
  </si>
  <si>
    <t>RMK02.1.10.</t>
  </si>
  <si>
    <t>RMK02.2.</t>
  </si>
  <si>
    <t>RMK02.3.</t>
  </si>
  <si>
    <t>FSIZ01 - Fundusze specjalne i inne zobowiązania</t>
  </si>
  <si>
    <t>RMK02 - Rozliczenia międzyokresowe - pasywa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</si>
  <si>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</si>
  <si>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</si>
  <si>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</si>
  <si>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</si>
  <si>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</si>
  <si>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</si>
  <si>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</si>
  <si>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</si>
  <si>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</si>
  <si>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</si>
  <si>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</si>
  <si>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DPW03.3.1.</t>
  </si>
  <si>
    <t>dłużne papiery wartościowe ujęte w bilansie w wyniku sprzedaży wierzytelności</t>
  </si>
  <si>
    <t xml:space="preserve">Inne, w tym: 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</si>
  <si>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</si>
  <si>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</si>
  <si>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</si>
  <si>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</si>
  <si>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</si>
  <si>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</si>
  <si>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</si>
  <si>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</si>
  <si>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</si>
  <si>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</si>
  <si>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</si>
  <si>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</si>
  <si>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</si>
  <si>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</si>
  <si>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</si>
  <si>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</si>
  <si>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</si>
  <si>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</si>
  <si>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</si>
  <si>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</si>
  <si>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</si>
  <si>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</si>
  <si>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</si>
  <si>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</si>
  <si>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</si>
  <si>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</si>
  <si>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</si>
  <si>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</si>
  <si>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</si>
  <si>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</si>
  <si>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</si>
  <si>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</si>
  <si>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</si>
  <si>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</si>
  <si>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</si>
  <si>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</si>
  <si>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</si>
  <si>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</si>
  <si>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</si>
  <si>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</si>
  <si>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</si>
  <si>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</si>
  <si>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</si>
  <si>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</si>
  <si>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</si>
  <si>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</si>
  <si>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</si>
  <si>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</si>
  <si>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</si>
  <si>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</si>
  <si>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</si>
  <si>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</si>
  <si>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</si>
  <si>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</si>
  <si>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</si>
  <si>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</si>
  <si>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</si>
  <si>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</si>
  <si>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</si>
  <si>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</si>
  <si>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</si>
  <si>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</si>
  <si>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</si>
  <si>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</si>
  <si>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</si>
  <si>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</si>
  <si>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</si>
  <si>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</si>
  <si>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</si>
  <si>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</si>
  <si>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</si>
  <si>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</si>
  <si>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</si>
  <si>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</si>
  <si>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</si>
  <si>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</si>
  <si>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</si>
  <si>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</si>
  <si>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</si>
  <si>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</si>
  <si>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</si>
  <si>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</si>
  <si>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</si>
  <si>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</si>
  <si>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</si>
  <si>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</si>
  <si>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</si>
  <si>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</si>
  <si>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</si>
  <si>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</si>
  <si>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</si>
  <si>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</si>
  <si>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</si>
  <si>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</si>
  <si>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</si>
  <si>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</si>
  <si>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</si>
  <si>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</si>
  <si>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</si>
  <si>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</si>
  <si>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</si>
  <si>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</si>
  <si>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</si>
  <si>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</si>
  <si>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</si>
  <si>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</si>
  <si>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</si>
  <si>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</si>
  <si>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</si>
  <si>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</si>
  <si>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</si>
  <si>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</si>
  <si>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</si>
  <si>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</si>
  <si>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</si>
  <si>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</si>
  <si>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</si>
  <si>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</si>
  <si>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</si>
  <si>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</si>
  <si>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</si>
  <si>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</si>
  <si>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</si>
  <si>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</si>
  <si>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Z terminem pierwotnym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</si>
  <si>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</si>
  <si>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</si>
  <si>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Zestawienie pozycji według długości okresu przeszacowania</t>
  </si>
  <si>
    <t>Informacja uzupełniająca</t>
  </si>
  <si>
    <t>Wartość aktywów odsetkowych</t>
  </si>
  <si>
    <t>w tym: portfel kredytowy</t>
  </si>
  <si>
    <t>Wartość pasywów odsetkowych</t>
  </si>
  <si>
    <t>Pozycja długa</t>
  </si>
  <si>
    <t>Pozycja krótka</t>
  </si>
  <si>
    <t>RSP01.1.</t>
  </si>
  <si>
    <t>Instrumenty o stopie zwrotu zarządzanej przez kasę</t>
  </si>
  <si>
    <t>RSP01.2.</t>
  </si>
  <si>
    <t>do 1 dnia roboczego (włącznie)</t>
  </si>
  <si>
    <t>RSP01.3.</t>
  </si>
  <si>
    <t>od 2 dni roboczych do tygodnia (włącznie)</t>
  </si>
  <si>
    <t>RSP01.4.</t>
  </si>
  <si>
    <t>Powyżej tygodnia do 1 miesiąca (włącznie)</t>
  </si>
  <si>
    <t>RSP01.5.</t>
  </si>
  <si>
    <t>Powyżej 1 do 3 miesięcy (włącznie)</t>
  </si>
  <si>
    <t>RSP01.6.</t>
  </si>
  <si>
    <t>Powyżej 3 do 6 miesięcy (włącznie)</t>
  </si>
  <si>
    <t>RSP01.7.</t>
  </si>
  <si>
    <t>Powyżej 6 miesięcy do 1 roku (włącznie)</t>
  </si>
  <si>
    <t>RSP01.8.</t>
  </si>
  <si>
    <t>Powyżej 1 roku do 2 lat (włącznie)</t>
  </si>
  <si>
    <t>RSP01.9.</t>
  </si>
  <si>
    <t>Powyżej 2 lat do 5 lat (włącznie)</t>
  </si>
  <si>
    <t>RSP01.10.</t>
  </si>
  <si>
    <t>Powyżej 5 lat</t>
  </si>
  <si>
    <t>RSP01.11.</t>
  </si>
  <si>
    <t>RSP01 - Ryzyko stopy procentowej - zestawienie pozycji według długości okresu przeszacowania</t>
  </si>
  <si>
    <t>RSP02.1.</t>
  </si>
  <si>
    <t>RSP02.2.</t>
  </si>
  <si>
    <t>RSP02.3.</t>
  </si>
  <si>
    <t>RSP02.4.</t>
  </si>
  <si>
    <t>RSP02.5.</t>
  </si>
  <si>
    <t>RSP02.6.</t>
  </si>
  <si>
    <t>RSP02.7.</t>
  </si>
  <si>
    <t>RSP02.8.</t>
  </si>
  <si>
    <t>RSP02.9.</t>
  </si>
  <si>
    <t>RSP02.10.</t>
  </si>
  <si>
    <t>RSP02.11.</t>
  </si>
  <si>
    <t>RSP02 - Ryzyko stopy procentowej - zaktualizowany średni okres zwrotu</t>
  </si>
  <si>
    <t>RSP03.1.</t>
  </si>
  <si>
    <t>Oprocentowanie według stopy zmiennej</t>
  </si>
  <si>
    <t>RSP03.2.</t>
  </si>
  <si>
    <t>Oprocentowanie według stopy stałej</t>
  </si>
  <si>
    <t>RSP03.3.</t>
  </si>
  <si>
    <t>RSP03 - Ryzyko stopy procentowej - informacje dodatkowe</t>
  </si>
  <si>
    <t>Naliczone odsetki w okresie</t>
  </si>
  <si>
    <t>Średniomiesięczna wartość umów</t>
  </si>
  <si>
    <t>RSP04.1.</t>
  </si>
  <si>
    <t>Depozyty</t>
  </si>
  <si>
    <t>RSP04.1.1.</t>
  </si>
  <si>
    <t>bieżące</t>
  </si>
  <si>
    <t>RSP04.1.2.</t>
  </si>
  <si>
    <t>z terminem pierwotnym</t>
  </si>
  <si>
    <t>RSP04.1.2.1.</t>
  </si>
  <si>
    <t>do 1 roku włącznie</t>
  </si>
  <si>
    <t>RSP04.1.2.2.</t>
  </si>
  <si>
    <t>powyżej 1 roku</t>
  </si>
  <si>
    <t>RSP04.1.3.</t>
  </si>
  <si>
    <t>z terminem wypowiedzenia</t>
  </si>
  <si>
    <t>RSP04.1.3.1.</t>
  </si>
  <si>
    <t>do 3 miesięcy włącznie</t>
  </si>
  <si>
    <t>RSP04.1.3.2.</t>
  </si>
  <si>
    <t>powyżej 3 miesięcy</t>
  </si>
  <si>
    <t>RSP04.2.</t>
  </si>
  <si>
    <t>RSP04.2.1.</t>
  </si>
  <si>
    <t>RSP04.2.2.</t>
  </si>
  <si>
    <t>RSP04.2.2.1.</t>
  </si>
  <si>
    <t>RSP04.2.2.2.</t>
  </si>
  <si>
    <t>powyżej 1 roku do 5 lat włącznie</t>
  </si>
  <si>
    <t>RSP04.2.2.3.</t>
  </si>
  <si>
    <t>powyżej 5 lat</t>
  </si>
  <si>
    <t>RSP04.2.3.</t>
  </si>
  <si>
    <t>RSP04.2.3.1.</t>
  </si>
  <si>
    <t>oprocentowane</t>
  </si>
  <si>
    <t>RSP04.2.3.2.</t>
  </si>
  <si>
    <t>nieoprocentowane</t>
  </si>
  <si>
    <t>RSP04.2.4.</t>
  </si>
  <si>
    <t>RSP04.2.4.1.</t>
  </si>
  <si>
    <t>RSP04.2.4.2.</t>
  </si>
  <si>
    <t>RSP04.2.4.3.</t>
  </si>
  <si>
    <t>RSP04.2.5.</t>
  </si>
  <si>
    <t>Na inne cele</t>
  </si>
  <si>
    <t>RSP04.2.5.1.</t>
  </si>
  <si>
    <t>RSP04.2.5.2.</t>
  </si>
  <si>
    <t>RSP04.2.5.3.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</si>
  <si>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</si>
  <si>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</si>
  <si>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Średnia ważona wysokość oprocentowania w %</t>
  </si>
  <si>
    <t>Nominalna wartość umów</t>
  </si>
  <si>
    <t>RSP05.1.</t>
  </si>
  <si>
    <t>Depozyty z terminem pierwotnym</t>
  </si>
  <si>
    <t>RSP05.1.1.</t>
  </si>
  <si>
    <t>do 1 miesiąca włącznie</t>
  </si>
  <si>
    <t>RSP05.1.2.</t>
  </si>
  <si>
    <t>powyżej 1 miesiąca do 3 miesięcy włącznie</t>
  </si>
  <si>
    <t>RSP05.1.3.</t>
  </si>
  <si>
    <t>RSP05.1.4.</t>
  </si>
  <si>
    <t>RSP05.1.5.</t>
  </si>
  <si>
    <t>powyżej 1 roku do 2 lat włącznie</t>
  </si>
  <si>
    <t>RSP05.1.6.</t>
  </si>
  <si>
    <t>powyżej 2 lat</t>
  </si>
  <si>
    <t>RSP05.2.</t>
  </si>
  <si>
    <t>RSP05.2.1.</t>
  </si>
  <si>
    <t>RSP05.2.1.1.</t>
  </si>
  <si>
    <t>zabezpieczone</t>
  </si>
  <si>
    <t>RSP05.2.1.1.1.</t>
  </si>
  <si>
    <t>stopa zmienna i stała do 3 miesięcy włącznie</t>
  </si>
  <si>
    <t>RSP05.2.1.1.2.</t>
  </si>
  <si>
    <t>stopa stała od 3 miesięcy do 1 roku włącznie</t>
  </si>
  <si>
    <t>RSP05.2.1.1.3.</t>
  </si>
  <si>
    <t>stopa stała od 1 roku do 5 lat włącznie</t>
  </si>
  <si>
    <t>RSP05.2.1.1.4.</t>
  </si>
  <si>
    <t>stopa stała powyżej 5 lat</t>
  </si>
  <si>
    <t>RSP05.2.1.2.</t>
  </si>
  <si>
    <t>niezabezpieczone</t>
  </si>
  <si>
    <t>RSP05.2.1.2.1.</t>
  </si>
  <si>
    <t>RSP05.2.1.2.2.</t>
  </si>
  <si>
    <t>RSP05.2.1.2.3.</t>
  </si>
  <si>
    <t>RSP05.2.1.2.4.</t>
  </si>
  <si>
    <t>RSP05.2.2.</t>
  </si>
  <si>
    <t>RSP05.2.2.1.</t>
  </si>
  <si>
    <t>RSP05.2.2.1.1.</t>
  </si>
  <si>
    <t>RSP05.2.2.1.2.</t>
  </si>
  <si>
    <t>RSP05.2.2.1.3.</t>
  </si>
  <si>
    <t>RSP05.2.2.1.4.</t>
  </si>
  <si>
    <t>RSP05.2.2.2.</t>
  </si>
  <si>
    <t>RSP05.2.2.2.1.</t>
  </si>
  <si>
    <t>RSP05.2.2.2.2.</t>
  </si>
  <si>
    <t>RSP05.2.2.2.3.</t>
  </si>
  <si>
    <t>RSP05.2.2.2.4.</t>
  </si>
  <si>
    <t>RSP05.2.3.</t>
  </si>
  <si>
    <t>Na cele działalności gospodarczej</t>
  </si>
  <si>
    <t>RSP05.2.3.1.</t>
  </si>
  <si>
    <t>RSP05.2.3.2.</t>
  </si>
  <si>
    <t>RSP05.2.3.3.</t>
  </si>
  <si>
    <t>RSP05.2.3.4.</t>
  </si>
  <si>
    <t>RSP05.2.4.</t>
  </si>
  <si>
    <t>RSP05.2.4.1.</t>
  </si>
  <si>
    <t>RSP05.2.4.2.</t>
  </si>
  <si>
    <t>RSP05.2.4.3.</t>
  </si>
  <si>
    <t>RSP05.2.4.4.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</si>
  <si>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</si>
  <si>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</si>
  <si>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</si>
  <si>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</si>
  <si>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</si>
  <si>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</si>
  <si>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</si>
  <si>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</si>
  <si>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</si>
  <si>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</si>
  <si>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</si>
  <si>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</si>
  <si>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</si>
  <si>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</si>
  <si>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</si>
  <si>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</si>
  <si>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</si>
  <si>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</si>
  <si>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</si>
  <si>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</si>
  <si>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</si>
  <si>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</si>
  <si>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</si>
  <si>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</si>
  <si>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</si>
  <si>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</si>
  <si>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</si>
  <si>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</si>
  <si>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</si>
  <si>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</si>
  <si>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</si>
  <si>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</si>
  <si>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</si>
  <si>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</si>
  <si>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</si>
  <si>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</si>
  <si>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</si>
  <si>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</si>
  <si>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</si>
  <si>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</si>
  <si>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</si>
  <si>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</si>
  <si>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</si>
  <si>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</si>
  <si>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</si>
  <si>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</si>
  <si>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</si>
  <si>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</si>
  <si>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</si>
  <si>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</si>
  <si>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</si>
  <si>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</si>
  <si>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</si>
  <si>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</si>
  <si>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</si>
  <si>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</si>
  <si>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</si>
  <si>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</si>
  <si>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</si>
  <si>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</si>
  <si>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</si>
  <si>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</si>
  <si>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</si>
  <si>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</si>
  <si>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</si>
  <si>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</si>
  <si>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</si>
  <si>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</si>
  <si>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</si>
  <si>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</si>
  <si>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</si>
  <si>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</si>
  <si>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</si>
  <si>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</si>
  <si>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</si>
  <si>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</si>
  <si>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</si>
  <si>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</si>
  <si>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</si>
  <si>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</si>
  <si>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</si>
  <si>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</si>
  <si>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</si>
  <si>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</si>
  <si>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</si>
  <si>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</si>
  <si>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</si>
  <si>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</si>
  <si>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</si>
  <si>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</si>
  <si>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</si>
  <si>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</si>
  <si>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</si>
  <si>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</si>
  <si>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</si>
  <si>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ZF05 - Pozostałe zobowiązania w wartości bilansowej</t>
  </si>
  <si>
    <t>ZF06 - Fundusz oszczędnościowo-pożyczkowy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</si>
  <si>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</si>
  <si>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</si>
  <si>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</si>
  <si>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</si>
  <si>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PO01.1.</t>
  </si>
  <si>
    <t>PO01.2.</t>
  </si>
  <si>
    <t>PO01.2.1.</t>
  </si>
  <si>
    <t>PO01.2.2.</t>
  </si>
  <si>
    <t>PO01.2.3.</t>
  </si>
  <si>
    <t>PO01.3.</t>
  </si>
  <si>
    <t>PO01.3.1.</t>
  </si>
  <si>
    <t>PO01.3.2.</t>
  </si>
  <si>
    <t>PO01.3.3.</t>
  </si>
  <si>
    <t>PO01.4.</t>
  </si>
  <si>
    <t>PO01.4.1.</t>
  </si>
  <si>
    <t>PO01.4.2.</t>
  </si>
  <si>
    <t>PO01.4.2.1.</t>
  </si>
  <si>
    <t>w tym: bony skarbowe</t>
  </si>
  <si>
    <t>PO01.4.2.2.</t>
  </si>
  <si>
    <t>w tym: obligacje</t>
  </si>
  <si>
    <t>PO01.4.2.3.</t>
  </si>
  <si>
    <t>w tym: inne</t>
  </si>
  <si>
    <t>PO01.4.3.</t>
  </si>
  <si>
    <t>PO01.4.3.1.</t>
  </si>
  <si>
    <t>w tym: należności z tytułu lokat</t>
  </si>
  <si>
    <t>PO01.4.3.2.</t>
  </si>
  <si>
    <t>w tym: pozostałe należności</t>
  </si>
  <si>
    <t>PO01.5.</t>
  </si>
  <si>
    <t>PO01.5.1.</t>
  </si>
  <si>
    <t>PO01.5.2.</t>
  </si>
  <si>
    <t>PO01.5.2.1.</t>
  </si>
  <si>
    <t>PO01.5.2.2.</t>
  </si>
  <si>
    <t>PO01.5.2.3.</t>
  </si>
  <si>
    <t>PO01.5.3.</t>
  </si>
  <si>
    <t>PO01.5.3.1.</t>
  </si>
  <si>
    <t>PO01.5.3.2.</t>
  </si>
  <si>
    <t>w tym: należności z tytułu wniesionych kaucji</t>
  </si>
  <si>
    <t>PO01.5.3.3.</t>
  </si>
  <si>
    <t>PO01.6.</t>
  </si>
  <si>
    <t>PO01.6.1.</t>
  </si>
  <si>
    <t>PO01.6.1.1.</t>
  </si>
  <si>
    <t>PO01.6.1.2.</t>
  </si>
  <si>
    <t>PO01.6.1.3.</t>
  </si>
  <si>
    <t>PO01.6.2.</t>
  </si>
  <si>
    <t>PO01.6.2.1.</t>
  </si>
  <si>
    <t>PO01.6.2.2.</t>
  </si>
  <si>
    <t>PO01.7.</t>
  </si>
  <si>
    <t>PO01.8.</t>
  </si>
  <si>
    <t>PO01 - Przychody z tytułu odsetek według rodzaju instrumentu finansowego</t>
  </si>
  <si>
    <t>PO02.1.</t>
  </si>
  <si>
    <t>PO02.2.</t>
  </si>
  <si>
    <t>PO02.3.</t>
  </si>
  <si>
    <t>PO02.3.1.</t>
  </si>
  <si>
    <t>w tym: gotówkowe</t>
  </si>
  <si>
    <t>PO02.4.</t>
  </si>
  <si>
    <t>PO02.5.</t>
  </si>
  <si>
    <t>PO02.6.</t>
  </si>
  <si>
    <t>PO02.7.</t>
  </si>
  <si>
    <t>PO02 - Przychody z tytułu odsetek według produktów</t>
  </si>
  <si>
    <t>KO01 - Koszty odsetek</t>
  </si>
  <si>
    <t>Koszty odsetek</t>
  </si>
  <si>
    <t>KO01.1.</t>
  </si>
  <si>
    <t>KO01.1.2.</t>
  </si>
  <si>
    <t>KO01.1.2.1.</t>
  </si>
  <si>
    <t>w tym: bieżące</t>
  </si>
  <si>
    <t>KO01.1.2.2.</t>
  </si>
  <si>
    <t>w tym: terminowe</t>
  </si>
  <si>
    <t>KO01.1.3.</t>
  </si>
  <si>
    <t>Zobowiązania finansowe z tytułu własnej emisji</t>
  </si>
  <si>
    <t>KO01.1.3.1.</t>
  </si>
  <si>
    <t>KO01.1.3.2.</t>
  </si>
  <si>
    <t>w tym: pozostałe</t>
  </si>
  <si>
    <t>KO01.1.4.</t>
  </si>
  <si>
    <t>KO01.2.</t>
  </si>
  <si>
    <t>KO01.2.1.</t>
  </si>
  <si>
    <t>KO01.2.1.1.</t>
  </si>
  <si>
    <t>KO01.2.1.2.</t>
  </si>
  <si>
    <t>KO01.2.2.</t>
  </si>
  <si>
    <t>KO01.2.2.1.</t>
  </si>
  <si>
    <t>KO01.2.2.2.</t>
  </si>
  <si>
    <t>KO01.2.3.</t>
  </si>
  <si>
    <t>KO01.3.</t>
  </si>
  <si>
    <t>Zobowiązania finansowe wyceniane w wysokości skorygowanej ceny nabycia</t>
  </si>
  <si>
    <t>KO01.3.1.</t>
  </si>
  <si>
    <t>KO01.3.1.1.</t>
  </si>
  <si>
    <t>KO01.3.1.2.</t>
  </si>
  <si>
    <t>KO01.3.2.</t>
  </si>
  <si>
    <t>KO01.3.2.1.</t>
  </si>
  <si>
    <t>KO01.3.2.2.</t>
  </si>
  <si>
    <t>KO01.3.3.</t>
  </si>
  <si>
    <t>KO01.4.</t>
  </si>
  <si>
    <t>KO01.5.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</si>
  <si>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</si>
  <si>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</si>
  <si>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</si>
  <si>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</si>
  <si>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</si>
  <si>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</si>
  <si>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</si>
  <si>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</si>
  <si>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</si>
  <si>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PIK10.1.</t>
  </si>
  <si>
    <t>Aktywa przychodowe</t>
  </si>
  <si>
    <t>PIK10.1.1.</t>
  </si>
  <si>
    <t>Środki na oprocentowanych rachunkach</t>
  </si>
  <si>
    <t>PIK10.1.2.</t>
  </si>
  <si>
    <t>Aktywa finansowe wyceniane według wartości godziwej przez wynik finansowy</t>
  </si>
  <si>
    <t>PIK10.1.3.</t>
  </si>
  <si>
    <t>PIK10.1.4.</t>
  </si>
  <si>
    <t>PIK10.1.5.</t>
  </si>
  <si>
    <t>Kredyty i inne należności</t>
  </si>
  <si>
    <t>PIK10.1.6.</t>
  </si>
  <si>
    <t>PIK10.1.7.</t>
  </si>
  <si>
    <t>Nieruchomości inwestycyjne, rzeczowe aktywa trwałe</t>
  </si>
  <si>
    <t>PIK10.1.8.</t>
  </si>
  <si>
    <t>Inwestycje kapitałowe</t>
  </si>
  <si>
    <t>PIK10.2.</t>
  </si>
  <si>
    <t>Aktywa nieprzychodowe</t>
  </si>
  <si>
    <t>PIK10.2.1.</t>
  </si>
  <si>
    <t>Kasa i nieoprocentowane środki na rachunkach</t>
  </si>
  <si>
    <t>PIK10.2.2.</t>
  </si>
  <si>
    <t>PIK10.2.3.</t>
  </si>
  <si>
    <t>Nieruchomości i rzeczowe aktywa trwałe</t>
  </si>
  <si>
    <t>PIK10.2.4.</t>
  </si>
  <si>
    <t>Aktywa z tytułu podatku dochodowego</t>
  </si>
  <si>
    <t>PIK10.2.5.</t>
  </si>
  <si>
    <t>PIK10.2.6.</t>
  </si>
  <si>
    <t>Aktywa trwałe przeznaczone do sprzedaży</t>
  </si>
  <si>
    <t>PIK10.3.</t>
  </si>
  <si>
    <t>Aktywa w sumie</t>
  </si>
  <si>
    <t>PIK10 - Aktywa przychodowe i nieprzychodowe</t>
  </si>
  <si>
    <t>PIK11.1.</t>
  </si>
  <si>
    <t>Pasywa kosztowe</t>
  </si>
  <si>
    <t>PIK11.1.1.</t>
  </si>
  <si>
    <t>Zobowiązania finansowe wyceniane według wartości godziwej przez wynik finansowy</t>
  </si>
  <si>
    <t>PIK11.1.2.</t>
  </si>
  <si>
    <t>PIK11.1.3.</t>
  </si>
  <si>
    <t>Zobowiązania finansowe wyceniane według zamortyzowanego kosztu</t>
  </si>
  <si>
    <t>PIK11.1.4.</t>
  </si>
  <si>
    <t>Zobowiązania finansowe z tytułu przeniesienia aktywów finansowych</t>
  </si>
  <si>
    <t>PIK11.1.5.</t>
  </si>
  <si>
    <t>Zobowiązania podporządkowane</t>
  </si>
  <si>
    <t>PIK11.1.6.</t>
  </si>
  <si>
    <t>Pozostałe pasywa kosztowe</t>
  </si>
  <si>
    <t>PIK11.2.</t>
  </si>
  <si>
    <t>Pasywa niekosztowe</t>
  </si>
  <si>
    <t>PIK11.2.1.</t>
  </si>
  <si>
    <t>Zobowiązania z tytułu podatku dochodowego</t>
  </si>
  <si>
    <t>PIK11.2.2.</t>
  </si>
  <si>
    <t>inne zobowiązania</t>
  </si>
  <si>
    <t>PIK11.2.3.</t>
  </si>
  <si>
    <t>fundusze własne (z wyłączeniem zobowiązań podporządkowanych)</t>
  </si>
  <si>
    <t>PIK11.2.4.</t>
  </si>
  <si>
    <t>pozostałe pasywa niekosztowe</t>
  </si>
  <si>
    <t>PIK11.3.</t>
  </si>
  <si>
    <t>Pasywa w sumie</t>
  </si>
  <si>
    <t>PIK11 - Pasywa kosztowe i niekosztowe</t>
  </si>
  <si>
    <t>OA01 - Odpisy aktualizujące z tytułu utraty wartości - zmiana w bieżącym okresie sprawozdawczym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</si>
  <si>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</si>
  <si>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</si>
  <si>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</si>
  <si>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</si>
  <si>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</si>
  <si>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</si>
  <si>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</si>
  <si>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</si>
  <si>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</si>
  <si>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</si>
  <si>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</si>
  <si>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</si>
  <si>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</si>
  <si>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</si>
  <si>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</si>
  <si>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</si>
  <si>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</si>
  <si>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</si>
  <si>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</si>
  <si>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</si>
  <si>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</si>
  <si>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</si>
  <si>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</si>
  <si>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</si>
  <si>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</si>
  <si>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</si>
  <si>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</si>
  <si>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</si>
  <si>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</si>
  <si>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</si>
  <si>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</si>
  <si>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</si>
  <si>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</si>
  <si>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</si>
  <si>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</si>
  <si>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</si>
  <si>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</si>
  <si>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</si>
  <si>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</si>
  <si>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</si>
  <si>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</si>
  <si>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</si>
  <si>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</si>
  <si>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</si>
  <si>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</si>
  <si>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</si>
  <si>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</si>
  <si>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</si>
  <si>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</si>
  <si>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</si>
  <si>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</si>
  <si>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</si>
  <si>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</si>
  <si>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</si>
  <si>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</si>
  <si>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</si>
  <si>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</si>
  <si>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</si>
  <si>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</si>
  <si>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</si>
  <si>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</si>
  <si>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</si>
  <si>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</si>
  <si>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</si>
  <si>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</si>
  <si>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</si>
  <si>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</si>
  <si>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</si>
  <si>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</si>
  <si>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</si>
  <si>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</si>
  <si>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</si>
  <si>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</si>
  <si>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</si>
  <si>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</si>
  <si>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</si>
  <si>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</si>
  <si>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</si>
  <si>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</si>
  <si>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</si>
  <si>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</si>
  <si>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</si>
  <si>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</si>
  <si>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</si>
  <si>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</si>
  <si>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</si>
  <si>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</si>
  <si>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</si>
  <si>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</si>
  <si>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</si>
  <si>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</si>
  <si>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</si>
  <si>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</si>
  <si>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</si>
  <si>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</si>
  <si>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</si>
  <si>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</si>
  <si>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</si>
  <si>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</si>
  <si>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</si>
  <si>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</si>
  <si>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PKZ03 - Koncentracja aktywów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</si>
  <si>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</si>
  <si>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</si>
  <si>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</si>
  <si>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</si>
  <si>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</si>
  <si>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</si>
  <si>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</si>
  <si>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</si>
  <si>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</si>
  <si>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</si>
  <si>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</si>
  <si>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</si>
  <si>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</si>
  <si>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</si>
  <si>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7.</t>
  </si>
  <si>
    <t>8.</t>
  </si>
  <si>
    <t>9.</t>
  </si>
  <si>
    <t>10.</t>
  </si>
  <si>
    <t xml:space="preserve">Wymóg kapitałowy z tytułu ryzyka operacyjnego 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</si>
  <si>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</si>
  <si>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</si>
  <si>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</si>
  <si>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</si>
  <si>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</si>
  <si>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</si>
  <si>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</si>
  <si>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</si>
  <si>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</si>
  <si>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</si>
  <si>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</si>
  <si>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</si>
  <si>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25.</t>
  </si>
  <si>
    <t>RMK01</t>
  </si>
  <si>
    <t>Rozliczenia międzyokresowe - aktywa</t>
  </si>
  <si>
    <t>26.</t>
  </si>
  <si>
    <t>PA01</t>
  </si>
  <si>
    <t>27.</t>
  </si>
  <si>
    <t>ZF02</t>
  </si>
  <si>
    <t>Zobowiązania finansowe w wartości bilansowej</t>
  </si>
  <si>
    <t>28.</t>
  </si>
  <si>
    <t>RE01</t>
  </si>
  <si>
    <t>30.</t>
  </si>
  <si>
    <t>RMK02</t>
  </si>
  <si>
    <t>Rozliczenia międzyokresowe - pasywa</t>
  </si>
  <si>
    <t>38.</t>
  </si>
  <si>
    <t>NLOK02</t>
  </si>
  <si>
    <t>Należności z tytułu lokat według wartości bilansowej w podziale na waluty oraz według podmiotów</t>
  </si>
  <si>
    <t>41.</t>
  </si>
  <si>
    <t>Dłużne papiery wartościowe w podziale na podmioty oraz według produktów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</si>
  <si>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</si>
  <si>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</si>
  <si>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</si>
  <si>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</si>
  <si>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</si>
  <si>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49.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</si>
  <si>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</si>
  <si>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</si>
  <si>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</si>
  <si>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</si>
  <si>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</si>
  <si>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</si>
  <si>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</si>
  <si>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</si>
  <si>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</si>
  <si>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</si>
  <si>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</si>
  <si>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</si>
  <si>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</si>
  <si>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RSP01</t>
  </si>
  <si>
    <t>Ryzyko stopy procentowej - zestawienie pozycji według długości okresu przeszacowania</t>
  </si>
  <si>
    <t>RSP02</t>
  </si>
  <si>
    <t>Ryzyko stopy procentowej - zaktualizowany średni okres zwrotu</t>
  </si>
  <si>
    <t>RSP03</t>
  </si>
  <si>
    <t>Ryzyko stopy procentowej - informacje dodatkowe</t>
  </si>
  <si>
    <t>RSP04</t>
  </si>
  <si>
    <t>Dane służące obliczeniu oprocentowania wszystkich umów według terminów pierwotnych, w okresie sprawozdawczym</t>
  </si>
  <si>
    <t>RSP05</t>
  </si>
  <si>
    <t>Dane służące obliczeniu oprocentowania nowych umów według terminów pierwotnych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</si>
  <si>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</si>
  <si>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</si>
  <si>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</si>
  <si>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</si>
  <si>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</si>
  <si>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PO01</t>
  </si>
  <si>
    <t>PO02</t>
  </si>
  <si>
    <t>Przychody z tytułu odsetek według produktów</t>
  </si>
  <si>
    <t>KO01</t>
  </si>
  <si>
    <t>PIK10</t>
  </si>
  <si>
    <t>Aktywa przychodowe i nieprzychodowe</t>
  </si>
  <si>
    <t>PIK11</t>
  </si>
  <si>
    <t>Pasywa kosztowe i niekosztowe</t>
  </si>
  <si>
    <t>PLK02</t>
  </si>
  <si>
    <t>Płynność kasy</t>
  </si>
  <si>
    <t>RO01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</si>
  <si>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</si>
  <si>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r>
      <t>Przychody z tytułu odsetek</t>
    </r>
    <r>
      <rPr>
        <sz val="11"/>
        <color theme="1"/>
        <rFont val="Calibri"/>
        <family val="2"/>
        <charset val="238"/>
        <scheme val="minor"/>
      </rPr>
      <t xml:space="preserve"> według rodzaju instrumentu finansowego</t>
    </r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</si>
  <si>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</si>
  <si>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</si>
  <si>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</si>
  <si>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</si>
  <si>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</si>
  <si>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</si>
  <si>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</si>
  <si>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</si>
  <si>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</si>
  <si>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</si>
  <si>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</si>
  <si>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</si>
  <si>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</si>
  <si>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</si>
  <si>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</si>
  <si>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</si>
  <si>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</si>
  <si>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</si>
  <si>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>podatków, ceł, ubezpieczeń społecznych i zdrowotnych oraz innych publicznoprawnych</t>
  </si>
  <si>
    <t>Świadczenia emerytalne, w tym odprawy emerytalne i nagrody jubileuszowe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</si>
  <si>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</si>
  <si>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</si>
  <si>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</si>
  <si>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</si>
  <si>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</si>
  <si>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</si>
  <si>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</si>
  <si>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</si>
  <si>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</si>
  <si>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</si>
  <si>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</si>
  <si>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</si>
  <si>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</si>
  <si>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</si>
  <si>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</si>
  <si>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</si>
  <si>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</si>
  <si>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</si>
  <si>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</si>
  <si>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</si>
  <si>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</si>
  <si>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</si>
  <si>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Zaktualizowany średni okres zwrotu według długości okresu przeszacowania</t>
  </si>
  <si>
    <t>w tym: z tytułu kart kredytowych</t>
  </si>
  <si>
    <t>powyżej 3 miesięcy do 6 miesięcy włącznie</t>
  </si>
  <si>
    <t>powyżej 6 miesięcy do 1 roku włącznie</t>
  </si>
  <si>
    <t>ZF01 - Zobowiązania finansowe według wartości bilansowej w podziale na waluty oraz według produktów i podmiotów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</si>
  <si>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</si>
  <si>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</si>
  <si>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</si>
  <si>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</si>
  <si>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</si>
  <si>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</si>
  <si>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</si>
  <si>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</si>
  <si>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</si>
  <si>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</si>
  <si>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</si>
  <si>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</si>
  <si>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</si>
  <si>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</si>
  <si>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</si>
  <si>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</si>
  <si>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</si>
  <si>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</si>
  <si>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</si>
  <si>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</si>
  <si>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</si>
  <si>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</si>
  <si>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</si>
  <si>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</si>
  <si>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</si>
  <si>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Zysk</t>
  </si>
  <si>
    <t>RZS02.20._A</t>
  </si>
  <si>
    <t>BP02.12._A</t>
  </si>
  <si>
    <t>PLK02.1._A</t>
  </si>
  <si>
    <t>FWW01.18._A</t>
  </si>
  <si>
    <t>FWW01.1._A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</si>
  <si>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</si>
  <si>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</si>
  <si>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</si>
  <si>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</si>
  <si>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</si>
  <si>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</si>
  <si>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</si>
  <si>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</si>
  <si>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</si>
  <si>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</si>
  <si>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</si>
  <si>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</si>
  <si>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</si>
  <si>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</si>
  <si>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</si>
  <si>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</si>
  <si>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</si>
  <si>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</si>
  <si>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</si>
  <si>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</si>
  <si>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</si>
  <si>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</si>
  <si>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</si>
  <si>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</si>
  <si>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</si>
  <si>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</si>
  <si>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</si>
  <si>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</si>
  <si>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</si>
  <si>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</si>
  <si>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</si>
  <si>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</si>
  <si>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</si>
  <si>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</si>
  <si>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</si>
  <si>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</si>
  <si>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</si>
  <si>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</si>
  <si>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</si>
  <si>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</si>
  <si>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</si>
  <si>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</si>
  <si>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RMK</t>
  </si>
  <si>
    <t>RMK01.1._A</t>
  </si>
  <si>
    <t>BA02.8._A</t>
  </si>
  <si>
    <t>PA01.1._A+PA01.2._A</t>
  </si>
  <si>
    <t>BA02.9._A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</si>
  <si>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</si>
  <si>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</si>
  <si>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</si>
  <si>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</si>
  <si>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</si>
  <si>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</si>
  <si>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</si>
  <si>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</si>
  <si>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</si>
  <si>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</si>
  <si>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</si>
  <si>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</si>
  <si>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</si>
  <si>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</si>
  <si>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</si>
  <si>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</si>
  <si>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</si>
  <si>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</si>
  <si>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rezerwy</t>
  </si>
  <si>
    <t>BP02.3.1._A</t>
  </si>
  <si>
    <t>RE01.7._H</t>
  </si>
  <si>
    <t>BP02.3._A</t>
  </si>
  <si>
    <t>RMK02.1._A</t>
  </si>
  <si>
    <t>BP02.5._A</t>
  </si>
  <si>
    <t>BA02.2.1.2._A+BA02.2.2.2._A+BA02.3.2._A+BA02.4.2._A+BA02.5.1._A</t>
  </si>
  <si>
    <t>DPW03.4._B+DPW03.4._D+DPW03.4._F+DPW03.4._H+DPW03.4._J+DPW03.4._L+DPW03.4._N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</si>
  <si>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</si>
  <si>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</si>
  <si>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</si>
  <si>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</si>
  <si>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</si>
  <si>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</si>
  <si>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</si>
  <si>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</si>
  <si>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</si>
  <si>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</si>
  <si>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</si>
  <si>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</si>
  <si>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</si>
  <si>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</si>
  <si>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</si>
  <si>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</si>
  <si>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</si>
  <si>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</si>
  <si>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zobowiązania finansowe</t>
  </si>
  <si>
    <t>BP02.1._A+BP02.2._A</t>
  </si>
  <si>
    <t>oszczędności</t>
  </si>
  <si>
    <t>BP02.1.1.1._A+BP02.1.2.1._A+BP02.2.1._A</t>
  </si>
  <si>
    <t>RZS02.1.5._A</t>
  </si>
  <si>
    <t>RZS02.1.1._A</t>
  </si>
  <si>
    <t>RZS02.1.2._A</t>
  </si>
  <si>
    <t>RZS02.1.4._A</t>
  </si>
  <si>
    <t>RZS02.1.3._A</t>
  </si>
  <si>
    <t>RZS02.1._A</t>
  </si>
  <si>
    <t>RZS02.2.1._A</t>
  </si>
  <si>
    <t>RZS02.2.2._A</t>
  </si>
  <si>
    <t>RZS02.2.3._A</t>
  </si>
  <si>
    <t>F.Stabilizacyjny</t>
  </si>
  <si>
    <t>IK02A.5._B</t>
  </si>
  <si>
    <t>BA02.9.1._A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</si>
  <si>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</si>
  <si>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</si>
  <si>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obligacje banków</t>
  </si>
  <si>
    <t>IK02A.13._B</t>
  </si>
  <si>
    <t>DPW03.2._F</t>
  </si>
  <si>
    <t>obligacje rządowe</t>
  </si>
  <si>
    <t>IK02A.11._B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</si>
  <si>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</si>
  <si>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</si>
  <si>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</si>
  <si>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</si>
  <si>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</si>
  <si>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</si>
  <si>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</si>
  <si>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</si>
  <si>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</si>
  <si>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</si>
  <si>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</si>
  <si>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</si>
  <si>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</si>
  <si>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</si>
  <si>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</si>
  <si>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</si>
  <si>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</si>
  <si>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</si>
  <si>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</si>
  <si>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</si>
  <si>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</si>
  <si>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</si>
  <si>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</si>
  <si>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</si>
  <si>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</si>
  <si>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</si>
  <si>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</si>
  <si>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</si>
  <si>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</si>
  <si>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</si>
  <si>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</si>
  <si>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</si>
  <si>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</si>
  <si>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</si>
  <si>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</si>
  <si>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</si>
  <si>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</si>
  <si>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</si>
  <si>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</si>
  <si>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</si>
  <si>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</si>
  <si>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</si>
  <si>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</si>
  <si>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</si>
  <si>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</si>
  <si>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</si>
  <si>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</si>
  <si>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</si>
  <si>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</si>
  <si>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</si>
  <si>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</si>
  <si>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</si>
  <si>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</si>
  <si>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</si>
  <si>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</si>
  <si>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</si>
  <si>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</si>
  <si>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</si>
  <si>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</si>
  <si>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</si>
  <si>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</si>
  <si>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</si>
  <si>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</si>
  <si>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</si>
  <si>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</si>
  <si>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</si>
  <si>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</si>
  <si>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</si>
  <si>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</si>
  <si>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</si>
  <si>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</si>
  <si>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</si>
  <si>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</si>
  <si>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</si>
  <si>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</si>
  <si>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</si>
  <si>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</si>
  <si>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</si>
  <si>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</si>
  <si>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</si>
  <si>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</si>
  <si>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</si>
  <si>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</si>
  <si>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</si>
  <si>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</si>
  <si>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</si>
  <si>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</si>
  <si>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</si>
  <si>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</si>
  <si>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</si>
  <si>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</si>
  <si>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</si>
  <si>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</si>
  <si>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</si>
  <si>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</si>
  <si>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</si>
  <si>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</si>
  <si>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</si>
  <si>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</si>
  <si>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</si>
  <si>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</si>
  <si>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RE01.7._F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</si>
  <si>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</si>
  <si>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</si>
  <si>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</si>
  <si>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</si>
  <si>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</si>
  <si>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</si>
  <si>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</si>
  <si>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</si>
  <si>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</si>
  <si>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</si>
  <si>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</si>
  <si>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RKM.04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</si>
  <si>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</si>
  <si>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</si>
  <si>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</si>
  <si>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</si>
  <si>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</si>
  <si>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</si>
  <si>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</si>
  <si>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</si>
  <si>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</si>
  <si>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</si>
  <si>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</si>
  <si>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</si>
  <si>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</si>
  <si>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</si>
  <si>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</si>
  <si>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</si>
  <si>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</si>
  <si>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RKM.22</t>
  </si>
  <si>
    <t>RKM.23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</si>
  <si>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</si>
  <si>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</si>
  <si>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</si>
  <si>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</si>
  <si>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</si>
  <si>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</si>
  <si>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</si>
  <si>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</si>
  <si>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</si>
  <si>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</si>
  <si>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</si>
  <si>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RKM.35</t>
  </si>
  <si>
    <t>RKM.36</t>
  </si>
  <si>
    <t>RKM.37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</si>
  <si>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</si>
  <si>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</si>
  <si>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</si>
  <si>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</si>
  <si>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</si>
  <si>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</si>
  <si>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</si>
  <si>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</si>
  <si>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</si>
  <si>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</si>
  <si>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</si>
  <si>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</si>
  <si>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</si>
  <si>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</si>
  <si>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</si>
  <si>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</si>
  <si>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</si>
  <si>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</si>
  <si>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</si>
  <si>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</si>
  <si>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</si>
  <si>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</si>
  <si>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</si>
  <si>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</si>
  <si>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</si>
  <si>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</si>
  <si>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</si>
  <si>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RKM.65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</si>
  <si>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</si>
  <si>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</si>
  <si>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</si>
  <si>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</si>
  <si>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</si>
  <si>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</si>
  <si>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</si>
  <si>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</si>
  <si>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</si>
  <si>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RKM.75</t>
  </si>
  <si>
    <t>RKM.76</t>
  </si>
  <si>
    <t>RKM.77</t>
  </si>
  <si>
    <t>RKM.78</t>
  </si>
  <si>
    <t>RKM.79</t>
  </si>
  <si>
    <t>RKM.80</t>
  </si>
  <si>
    <t>RKM.81</t>
  </si>
  <si>
    <t>RKM.82</t>
  </si>
  <si>
    <t>RKM.83</t>
  </si>
  <si>
    <t>RKM.84</t>
  </si>
  <si>
    <t>WK01.6._A</t>
  </si>
  <si>
    <t>KO01.3._A+KO01.3._B+KO01.3._C+KO01.3._D+KO01.3._E+KO01.3._F+KO01.3._G</t>
  </si>
  <si>
    <t>KO01.1._A+KO01.1._B+KO01.1._C+KO01.1._D+KO01.1._E+KO01.1._F+KO01.1._G+KO01.2._A+KO01.2._B+KO01.2._C+KO01.2._D+KO01.2._E+KO01.2._F+KO01.2._G</t>
  </si>
  <si>
    <t>KO01.4._A+KO01.4._B+KO01.4._C+KO01.4._D+KO01.4._E+KO01.4._F+KO01.4._G</t>
  </si>
  <si>
    <t>PO02.7._A+PO02.7._B+PO02.7._C+PO02.7._D+PO02.7._E+PO02.7._F+PO02.7._G</t>
  </si>
  <si>
    <t>PO01.6._A+PO01.6._B+PO01.6._C+PO01.6._D+PO01.6._E+PO01.6._F+PO01.6._G</t>
  </si>
  <si>
    <t>PO01.5._A+PO01.5._B+PO01.5._C+PO01.5._D+PO01.5._E+PO01.5._F+PO01.5._G</t>
  </si>
  <si>
    <t>PO01.4._A+PO01.4._B+PO01.4._C+PO01.4._D+PO01.4._E+PO01.4._F+PO01.4._G</t>
  </si>
  <si>
    <t>PO01.2._A+PO01.2._B+PO01.2._C+PO01.2._D+PO01.2._E+PO01.2._F+PO01.2._G+PO01.3._A+PO01.3._B+PO01.3._C+PO01.3._D+PO01.3._E+PO01.3._F+PO01.3._G</t>
  </si>
  <si>
    <t>PO01.1._A+PO01.1._B+PO01.1._C+PO01.1._D+PO01.1._E+PO01.1._F+PO01.1._G+PO01.7._A+PO01.7._B+PO01.7._C+PO01.7._D+PO01.7._E+PO01.7._F+PO01.7._G</t>
  </si>
  <si>
    <t>PLK02.10._A/10</t>
  </si>
  <si>
    <t>RPL02.5._F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</si>
  <si>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</si>
  <si>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</si>
  <si>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</si>
  <si>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</si>
  <si>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</si>
  <si>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</si>
  <si>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FWW01.1.3.</t>
  </si>
  <si>
    <t xml:space="preserve">       Udziały inwestorskie</t>
  </si>
  <si>
    <t>FWW01.1.3.1.</t>
  </si>
  <si>
    <t>FWW01.1.3.2.</t>
  </si>
  <si>
    <t>ZF02.3.10.1.</t>
  </si>
  <si>
    <t xml:space="preserve">        w tym rachunki powiernicze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</si>
  <si>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</si>
  <si>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</si>
  <si>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</si>
  <si>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2.</t>
  </si>
  <si>
    <t>6.</t>
  </si>
  <si>
    <t>11.</t>
  </si>
  <si>
    <t>12.</t>
  </si>
  <si>
    <t>19.</t>
  </si>
  <si>
    <t>20.</t>
  </si>
  <si>
    <t>21.</t>
  </si>
  <si>
    <t>22.</t>
  </si>
  <si>
    <t>23.</t>
  </si>
  <si>
    <t>24.</t>
  </si>
  <si>
    <t>29.</t>
  </si>
  <si>
    <t>31.</t>
  </si>
  <si>
    <t>32.</t>
  </si>
  <si>
    <t>33.</t>
  </si>
  <si>
    <t>34.</t>
  </si>
  <si>
    <t>35.</t>
  </si>
  <si>
    <t>36.</t>
  </si>
  <si>
    <t>37.</t>
  </si>
  <si>
    <t>39.</t>
  </si>
  <si>
    <t>40.</t>
  </si>
  <si>
    <t>42.</t>
  </si>
  <si>
    <t>43.</t>
  </si>
  <si>
    <t>44.</t>
  </si>
  <si>
    <t>45.</t>
  </si>
  <si>
    <t>IK02A - Inwestycje kasy</t>
  </si>
  <si>
    <t>od 3 lat do 5 lat</t>
  </si>
  <si>
    <t>od 5 lat do 10 lat</t>
  </si>
  <si>
    <t>od  3 lat do 5 lat</t>
  </si>
  <si>
    <t>Należności objęte restrukturyzacją (wszystkie portfele) (pozostałe należności ze wszystkich portfeli oraz portfel kredyty i pożyczki oraz inne należności)</t>
  </si>
  <si>
    <t>MIESIĘCZNA KASY</t>
  </si>
  <si>
    <t>w tym Bankowy Fundusz Gwarancyjny</t>
  </si>
  <si>
    <t>w tym Kasa Krajowa</t>
  </si>
  <si>
    <t>TEXT</t>
  </si>
  <si>
    <t>RPL02.3A.</t>
  </si>
  <si>
    <t>Papiery wartościowe emitowane przez Skarb Państwa lub Narodowy Bank Polski</t>
  </si>
  <si>
    <t>PAKIET SPRAWOZDAWCZOŚCI KAS OBOWIĄZUJĄCY OD 01.04.2025 ROKU.</t>
  </si>
  <si>
    <t>DPW03.1._D+DPW03.2._B+DPW03.2._D+DPW03.3._B+DPW03.3._D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</si>
</sst>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16">
    <xf numFmtId="0" fontId="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3" fillId="0" borderId="0"/>
    <xf numFmtId="0" fontId="6" fillId="0" borderId="0"/>
    <xf numFmtId="44" fontId="2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21" fillId="0" borderId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083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6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8" fillId="3" borderId="0" xfId="1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>
      <alignment horizontal="center" vertical="center"/>
    </xf>
    <xf numFmtId="2" fontId="9" fillId="2" borderId="54" xfId="1" applyNumberFormat="1" applyFont="1" applyFill="1" applyBorder="1" applyAlignment="1" applyProtection="1">
      <alignment horizontal="left" wrapText="1" indent="1"/>
      <protection locked="0"/>
    </xf>
    <xf numFmtId="2" fontId="9" fillId="2" borderId="62" xfId="1" applyNumberFormat="1" applyFont="1" applyFill="1" applyBorder="1" applyAlignment="1" applyProtection="1">
      <alignment horizontal="left" wrapText="1" indent="1"/>
      <protection locked="0"/>
    </xf>
    <xf numFmtId="2" fontId="9" fillId="2" borderId="56" xfId="1" applyNumberFormat="1" applyFont="1" applyFill="1" applyBorder="1" applyAlignment="1" applyProtection="1">
      <alignment horizontal="left" wrapText="1" indent="1"/>
      <protection locked="0"/>
    </xf>
    <xf numFmtId="2" fontId="9" fillId="2" borderId="55" xfId="1" applyNumberFormat="1" applyFont="1" applyFill="1" applyBorder="1" applyAlignment="1" applyProtection="1">
      <alignment horizontal="left" wrapText="1" indent="1"/>
      <protection locked="0"/>
    </xf>
    <xf numFmtId="0" fontId="19" fillId="0" borderId="0" xfId="0" applyFont="1" applyFill="1" applyBorder="1" applyAlignment="1" applyProtection="1">
      <alignment horizontal="center" vertical="center"/>
    </xf>
    <xf numFmtId="0" fontId="18" fillId="0" borderId="0" xfId="1" applyFont="1" applyFill="1" applyBorder="1" applyAlignment="1" applyProtection="1">
      <alignment horizontal="left" vertical="center" wrapText="1"/>
    </xf>
    <xf numFmtId="2" fontId="9" fillId="2" borderId="49" xfId="1" applyNumberFormat="1" applyFont="1" applyFill="1" applyBorder="1" applyAlignment="1" applyProtection="1">
      <alignment horizontal="left" wrapText="1" indent="1"/>
      <protection locked="0"/>
    </xf>
    <xf numFmtId="2" fontId="9" fillId="2" borderId="81" xfId="1" applyNumberFormat="1" applyFont="1" applyFill="1" applyBorder="1" applyAlignment="1" applyProtection="1">
      <alignment horizontal="left" wrapText="1" indent="1"/>
      <protection locked="0"/>
    </xf>
    <xf numFmtId="2" fontId="9" fillId="2" borderId="53" xfId="1" applyNumberFormat="1" applyFont="1" applyFill="1" applyBorder="1" applyAlignment="1" applyProtection="1">
      <alignment horizontal="left" wrapText="1" indent="1"/>
      <protection locked="0"/>
    </xf>
    <xf numFmtId="2" fontId="9" fillId="2" borderId="58" xfId="1" applyNumberFormat="1" applyFont="1" applyFill="1" applyBorder="1" applyAlignment="1" applyProtection="1">
      <alignment horizontal="left" wrapText="1" indent="1"/>
      <protection locked="0"/>
    </xf>
    <xf numFmtId="2" fontId="9" fillId="2" borderId="63" xfId="1" applyNumberFormat="1" applyFont="1" applyFill="1" applyBorder="1" applyAlignment="1" applyProtection="1">
      <alignment horizontal="right" vertical="center" wrapText="1"/>
      <protection locked="0"/>
    </xf>
    <xf numFmtId="2" fontId="9" fillId="2" borderId="54" xfId="1" applyNumberFormat="1" applyFont="1" applyFill="1" applyBorder="1" applyAlignment="1" applyProtection="1">
      <alignment horizontal="right" wrapText="1"/>
      <protection locked="0"/>
    </xf>
    <xf numFmtId="2" fontId="9" fillId="2" borderId="51" xfId="1" applyNumberFormat="1" applyFont="1" applyFill="1" applyBorder="1" applyAlignment="1" applyProtection="1">
      <alignment horizontal="left" wrapText="1" indent="1"/>
      <protection locked="0"/>
    </xf>
    <xf numFmtId="2" fontId="9" fillId="2" borderId="49" xfId="1" applyNumberFormat="1" applyFont="1" applyFill="1" applyBorder="1" applyAlignment="1" applyProtection="1">
      <alignment horizontal="right" wrapText="1"/>
      <protection locked="0"/>
    </xf>
    <xf numFmtId="2" fontId="12" fillId="0" borderId="54" xfId="0" applyNumberFormat="1" applyFont="1" applyFill="1" applyBorder="1" applyAlignment="1" applyProtection="1">
      <alignment horizontal="right" vertical="center" wrapText="1"/>
      <protection locked="0"/>
    </xf>
    <xf numFmtId="2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6" fillId="0" borderId="49" xfId="8" applyNumberFormat="1" applyFill="1" applyBorder="1" applyProtection="1">
      <protection locked="0"/>
    </xf>
    <xf numFmtId="2" fontId="6" fillId="0" borderId="85" xfId="8" applyNumberFormat="1" applyFill="1" applyBorder="1" applyProtection="1">
      <protection locked="0"/>
    </xf>
    <xf numFmtId="2" fontId="6" fillId="0" borderId="81" xfId="8" applyNumberFormat="1" applyFill="1" applyBorder="1" applyProtection="1">
      <protection locked="0"/>
    </xf>
    <xf numFmtId="2" fontId="6" fillId="0" borderId="53" xfId="8" applyNumberFormat="1" applyFill="1" applyBorder="1" applyProtection="1">
      <protection locked="0"/>
    </xf>
    <xf numFmtId="2" fontId="6" fillId="0" borderId="73" xfId="8" applyNumberFormat="1" applyFill="1" applyBorder="1" applyProtection="1">
      <protection locked="0"/>
    </xf>
    <xf numFmtId="2" fontId="6" fillId="0" borderId="54" xfId="8" applyNumberFormat="1" applyFill="1" applyBorder="1" applyProtection="1">
      <protection locked="0"/>
    </xf>
    <xf numFmtId="2" fontId="6" fillId="0" borderId="86" xfId="8" applyNumberFormat="1" applyFill="1" applyBorder="1" applyProtection="1">
      <protection locked="0"/>
    </xf>
    <xf numFmtId="2" fontId="6" fillId="0" borderId="62" xfId="8" applyNumberFormat="1" applyFill="1" applyBorder="1" applyProtection="1">
      <protection locked="0"/>
    </xf>
    <xf numFmtId="2" fontId="6" fillId="0" borderId="58" xfId="8" applyNumberFormat="1" applyFill="1" applyBorder="1" applyProtection="1">
      <protection locked="0"/>
    </xf>
    <xf numFmtId="2" fontId="6" fillId="0" borderId="59" xfId="8" applyNumberFormat="1" applyFill="1" applyBorder="1" applyProtection="1">
      <protection locked="0"/>
    </xf>
    <xf numFmtId="2" fontId="6" fillId="0" borderId="63" xfId="8" applyNumberFormat="1" applyFill="1" applyBorder="1" applyProtection="1">
      <protection locked="0"/>
    </xf>
    <xf numFmtId="2" fontId="6" fillId="0" borderId="87" xfId="8" applyNumberFormat="1" applyFill="1" applyBorder="1" applyProtection="1">
      <protection locked="0"/>
    </xf>
    <xf numFmtId="2" fontId="6" fillId="0" borderId="74" xfId="8" applyNumberFormat="1" applyFill="1" applyBorder="1" applyProtection="1">
      <protection locked="0"/>
    </xf>
    <xf numFmtId="2" fontId="6" fillId="0" borderId="67" xfId="8" applyNumberFormat="1" applyFill="1" applyBorder="1" applyProtection="1">
      <protection locked="0"/>
    </xf>
    <xf numFmtId="2" fontId="6" fillId="0" borderId="71" xfId="8" applyNumberFormat="1" applyFill="1" applyBorder="1" applyProtection="1">
      <protection locked="0"/>
    </xf>
    <xf numFmtId="2" fontId="6" fillId="0" borderId="1" xfId="8" applyNumberFormat="1" applyFill="1" applyBorder="1" applyProtection="1">
      <protection locked="0"/>
    </xf>
    <xf numFmtId="2" fontId="6" fillId="0" borderId="96" xfId="8" applyNumberFormat="1" applyFill="1" applyBorder="1" applyProtection="1">
      <protection locked="0"/>
    </xf>
    <xf numFmtId="2" fontId="6" fillId="0" borderId="28" xfId="8" applyNumberFormat="1" applyFill="1" applyBorder="1" applyProtection="1">
      <protection locked="0"/>
    </xf>
    <xf numFmtId="2" fontId="6" fillId="0" borderId="32" xfId="8" applyNumberFormat="1" applyFill="1" applyBorder="1" applyProtection="1">
      <protection locked="0"/>
    </xf>
    <xf numFmtId="2" fontId="6" fillId="0" borderId="2" xfId="8" applyNumberFormat="1" applyFill="1" applyBorder="1" applyProtection="1">
      <protection locked="0"/>
    </xf>
    <xf numFmtId="2" fontId="6" fillId="0" borderId="29" xfId="8" applyNumberFormat="1" applyFont="1" applyFill="1" applyBorder="1" applyProtection="1">
      <protection locked="0"/>
    </xf>
    <xf numFmtId="2" fontId="6" fillId="0" borderId="14" xfId="8" applyNumberFormat="1" applyFont="1" applyFill="1" applyBorder="1" applyProtection="1">
      <protection locked="0"/>
    </xf>
    <xf numFmtId="2" fontId="6" fillId="0" borderId="114" xfId="8" applyNumberFormat="1" applyFont="1" applyFill="1" applyBorder="1" applyProtection="1">
      <protection locked="0"/>
    </xf>
    <xf numFmtId="2" fontId="6" fillId="0" borderId="20" xfId="8" applyNumberFormat="1" applyFont="1" applyFill="1" applyBorder="1" applyProtection="1">
      <protection locked="0"/>
    </xf>
    <xf numFmtId="2" fontId="6" fillId="0" borderId="27" xfId="8" applyNumberFormat="1" applyFont="1" applyFill="1" applyBorder="1" applyProtection="1">
      <protection locked="0"/>
    </xf>
    <xf numFmtId="2" fontId="6" fillId="0" borderId="18" xfId="8" applyNumberFormat="1" applyFont="1" applyFill="1" applyBorder="1" applyProtection="1">
      <protection locked="0"/>
    </xf>
    <xf numFmtId="2" fontId="6" fillId="0" borderId="45" xfId="8" applyNumberFormat="1" applyFont="1" applyFill="1" applyBorder="1" applyProtection="1">
      <protection locked="0"/>
    </xf>
    <xf numFmtId="2" fontId="6" fillId="0" borderId="16" xfId="8" applyNumberFormat="1" applyFont="1" applyFill="1" applyBorder="1" applyProtection="1">
      <protection locked="0"/>
    </xf>
    <xf numFmtId="2" fontId="6" fillId="0" borderId="132" xfId="8" applyNumberFormat="1" applyFont="1" applyFill="1" applyBorder="1" applyProtection="1"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6" fillId="0" borderId="8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6" fillId="0" borderId="21" xfId="8" applyNumberFormat="1" applyFont="1" applyFill="1" applyBorder="1" applyAlignment="1" applyProtection="1">
      <alignment horizontal="right" vertical="center"/>
      <protection locked="0"/>
    </xf>
    <xf numFmtId="2" fontId="6" fillId="0" borderId="2" xfId="8" applyNumberFormat="1" applyBorder="1" applyAlignment="1" applyProtection="1">
      <alignment horizontal="right"/>
      <protection locked="0"/>
    </xf>
    <xf numFmtId="2" fontId="9" fillId="2" borderId="54" xfId="1" applyNumberFormat="1" applyFont="1" applyFill="1" applyBorder="1" applyAlignment="1" applyProtection="1">
      <alignment vertical="top" wrapText="1"/>
      <protection locked="0"/>
    </xf>
    <xf numFmtId="2" fontId="9" fillId="2" borderId="63" xfId="1" applyNumberFormat="1" applyFont="1" applyFill="1" applyBorder="1" applyAlignment="1" applyProtection="1">
      <alignment vertical="top" wrapText="1"/>
      <protection locked="0"/>
    </xf>
    <xf numFmtId="2" fontId="9" fillId="2" borderId="1" xfId="1" applyNumberFormat="1" applyFont="1" applyFill="1" applyBorder="1" applyAlignment="1" applyProtection="1">
      <alignment vertical="top" wrapText="1"/>
      <protection locked="0"/>
    </xf>
    <xf numFmtId="2" fontId="23" fillId="0" borderId="103" xfId="0" applyNumberFormat="1" applyFont="1" applyBorder="1" applyAlignment="1" applyProtection="1">
      <alignment vertical="center"/>
      <protection locked="0"/>
    </xf>
    <xf numFmtId="2" fontId="23" fillId="0" borderId="77" xfId="0" applyNumberFormat="1" applyFont="1" applyBorder="1" applyAlignment="1" applyProtection="1">
      <alignment vertical="center"/>
      <protection locked="0"/>
    </xf>
    <xf numFmtId="2" fontId="23" fillId="0" borderId="78" xfId="0" applyNumberFormat="1" applyFont="1" applyBorder="1" applyAlignment="1" applyProtection="1">
      <alignment vertical="center"/>
      <protection locked="0"/>
    </xf>
    <xf numFmtId="2" fontId="23" fillId="0" borderId="108" xfId="0" applyNumberFormat="1" applyFont="1" applyBorder="1" applyAlignment="1" applyProtection="1">
      <alignment vertical="center" wrapText="1"/>
      <protection locked="0"/>
    </xf>
    <xf numFmtId="2" fontId="23" fillId="0" borderId="17" xfId="0" applyNumberFormat="1" applyFont="1" applyBorder="1" applyAlignment="1" applyProtection="1">
      <alignment vertical="center" wrapText="1"/>
      <protection locked="0"/>
    </xf>
    <xf numFmtId="2" fontId="23" fillId="0" borderId="18" xfId="0" applyNumberFormat="1" applyFont="1" applyBorder="1" applyAlignment="1" applyProtection="1">
      <alignment vertical="center" wrapText="1"/>
      <protection locked="0"/>
    </xf>
    <xf numFmtId="2" fontId="23" fillId="0" borderId="108" xfId="0" applyNumberFormat="1" applyFont="1" applyBorder="1" applyAlignment="1" applyProtection="1">
      <alignment vertical="center"/>
      <protection locked="0"/>
    </xf>
    <xf numFmtId="2" fontId="23" fillId="0" borderId="17" xfId="0" applyNumberFormat="1" applyFont="1" applyBorder="1" applyAlignment="1" applyProtection="1">
      <alignment vertical="center"/>
      <protection locked="0"/>
    </xf>
    <xf numFmtId="2" fontId="23" fillId="0" borderId="18" xfId="0" applyNumberFormat="1" applyFont="1" applyBorder="1" applyAlignment="1" applyProtection="1">
      <alignment vertical="center"/>
      <protection locked="0"/>
    </xf>
    <xf numFmtId="2" fontId="23" fillId="0" borderId="133" xfId="0" applyNumberFormat="1" applyFont="1" applyBorder="1" applyAlignment="1" applyProtection="1">
      <alignment vertical="center"/>
      <protection locked="0"/>
    </xf>
    <xf numFmtId="2" fontId="23" fillId="0" borderId="20" xfId="0" applyNumberFormat="1" applyFont="1" applyBorder="1" applyAlignment="1" applyProtection="1">
      <alignment vertical="center"/>
      <protection locked="0"/>
    </xf>
    <xf numFmtId="0" fontId="28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6" fillId="0" borderId="103" xfId="9" applyNumberFormat="1" applyFill="1" applyBorder="1" applyAlignment="1" applyProtection="1">
      <alignment horizontal="right"/>
      <protection locked="0"/>
    </xf>
    <xf numFmtId="2" fontId="6" fillId="0" borderId="77" xfId="9" applyNumberFormat="1" applyFill="1" applyBorder="1" applyAlignment="1" applyProtection="1">
      <alignment horizontal="right"/>
      <protection locked="0"/>
    </xf>
    <xf numFmtId="2" fontId="6" fillId="0" borderId="99" xfId="9" applyNumberFormat="1" applyFill="1" applyBorder="1" applyAlignment="1" applyProtection="1">
      <alignment horizontal="right"/>
      <protection locked="0"/>
    </xf>
    <xf numFmtId="2" fontId="6" fillId="0" borderId="108" xfId="9" applyNumberFormat="1" applyFill="1" applyBorder="1" applyAlignment="1" applyProtection="1">
      <alignment horizontal="right"/>
      <protection locked="0"/>
    </xf>
    <xf numFmtId="2" fontId="6" fillId="0" borderId="17" xfId="9" applyNumberFormat="1" applyFill="1" applyBorder="1" applyAlignment="1" applyProtection="1">
      <alignment horizontal="right"/>
      <protection locked="0"/>
    </xf>
    <xf numFmtId="2" fontId="6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9" fillId="2" borderId="68" xfId="1" applyNumberFormat="1" applyFont="1" applyFill="1" applyBorder="1" applyAlignment="1" applyProtection="1">
      <alignment vertical="top" wrapText="1"/>
      <protection locked="0"/>
    </xf>
    <xf numFmtId="2" fontId="9" fillId="2" borderId="90" xfId="1" applyNumberFormat="1" applyFont="1" applyFill="1" applyBorder="1" applyAlignment="1" applyProtection="1">
      <alignment vertical="top" wrapText="1"/>
      <protection locked="0"/>
    </xf>
    <xf numFmtId="2" fontId="9" fillId="2" borderId="89" xfId="1" applyNumberFormat="1" applyFont="1" applyFill="1" applyBorder="1" applyAlignment="1" applyProtection="1">
      <alignment vertical="top" wrapText="1"/>
      <protection locked="0"/>
    </xf>
    <xf numFmtId="2" fontId="9" fillId="2" borderId="69" xfId="1" applyNumberFormat="1" applyFont="1" applyFill="1" applyBorder="1" applyAlignment="1" applyProtection="1">
      <alignment vertical="top" wrapText="1"/>
      <protection locked="0"/>
    </xf>
    <xf numFmtId="2" fontId="9" fillId="2" borderId="74" xfId="1" applyNumberFormat="1" applyFont="1" applyFill="1" applyBorder="1" applyAlignment="1" applyProtection="1">
      <alignment vertical="top" wrapText="1"/>
      <protection locked="0"/>
    </xf>
    <xf numFmtId="2" fontId="9" fillId="2" borderId="65" xfId="1" applyNumberFormat="1" applyFont="1" applyFill="1" applyBorder="1" applyAlignment="1" applyProtection="1">
      <alignment vertical="top" wrapText="1"/>
      <protection locked="0"/>
    </xf>
    <xf numFmtId="2" fontId="9" fillId="2" borderId="64" xfId="1" applyNumberFormat="1" applyFont="1" applyFill="1" applyBorder="1" applyAlignment="1" applyProtection="1">
      <alignment vertical="top" wrapText="1"/>
      <protection locked="0"/>
    </xf>
    <xf numFmtId="2" fontId="9" fillId="2" borderId="62" xfId="1" applyNumberFormat="1" applyFont="1" applyFill="1" applyBorder="1" applyAlignment="1" applyProtection="1">
      <alignment vertical="top" wrapText="1"/>
      <protection locked="0"/>
    </xf>
    <xf numFmtId="2" fontId="9" fillId="2" borderId="56" xfId="1" applyNumberFormat="1" applyFont="1" applyFill="1" applyBorder="1" applyAlignment="1" applyProtection="1">
      <alignment vertical="top" wrapText="1"/>
      <protection locked="0"/>
    </xf>
    <xf numFmtId="2" fontId="9" fillId="2" borderId="55" xfId="1" applyNumberFormat="1" applyFont="1" applyFill="1" applyBorder="1" applyAlignment="1" applyProtection="1">
      <alignment vertical="top" wrapText="1"/>
      <protection locked="0"/>
    </xf>
    <xf numFmtId="2" fontId="9" fillId="2" borderId="28" xfId="1" applyNumberFormat="1" applyFont="1" applyFill="1" applyBorder="1" applyAlignment="1" applyProtection="1">
      <alignment vertical="top" wrapText="1"/>
      <protection locked="0"/>
    </xf>
    <xf numFmtId="2" fontId="9" fillId="2" borderId="47" xfId="1" applyNumberFormat="1" applyFont="1" applyFill="1" applyBorder="1" applyAlignment="1" applyProtection="1">
      <alignment vertical="top" wrapText="1"/>
      <protection locked="0"/>
    </xf>
    <xf numFmtId="2" fontId="9" fillId="2" borderId="29" xfId="1" applyNumberFormat="1" applyFont="1" applyFill="1" applyBorder="1" applyAlignment="1" applyProtection="1">
      <alignment vertical="top" wrapText="1"/>
      <protection locked="0"/>
    </xf>
    <xf numFmtId="2" fontId="9" fillId="2" borderId="81" xfId="1" applyNumberFormat="1" applyFont="1" applyFill="1" applyBorder="1" applyAlignment="1" applyProtection="1">
      <alignment horizontal="right" wrapText="1"/>
      <protection locked="0"/>
    </xf>
    <xf numFmtId="2" fontId="9" fillId="2" borderId="53" xfId="1" applyNumberFormat="1" applyFont="1" applyFill="1" applyBorder="1" applyAlignment="1" applyProtection="1">
      <alignment horizontal="right" wrapText="1"/>
      <protection locked="0"/>
    </xf>
    <xf numFmtId="2" fontId="9" fillId="2" borderId="62" xfId="1" applyNumberFormat="1" applyFont="1" applyFill="1" applyBorder="1" applyAlignment="1" applyProtection="1">
      <alignment horizontal="right" wrapText="1"/>
      <protection locked="0"/>
    </xf>
    <xf numFmtId="2" fontId="9" fillId="2" borderId="58" xfId="1" applyNumberFormat="1" applyFont="1" applyFill="1" applyBorder="1" applyAlignment="1" applyProtection="1">
      <alignment horizontal="right" wrapText="1"/>
      <protection locked="0"/>
    </xf>
    <xf numFmtId="2" fontId="9" fillId="2" borderId="63" xfId="1" applyNumberFormat="1" applyFont="1" applyFill="1" applyBorder="1" applyAlignment="1" applyProtection="1">
      <alignment horizontal="right" wrapText="1"/>
      <protection locked="0"/>
    </xf>
    <xf numFmtId="2" fontId="9" fillId="2" borderId="74" xfId="1" applyNumberFormat="1" applyFont="1" applyFill="1" applyBorder="1" applyAlignment="1" applyProtection="1">
      <alignment horizontal="right" wrapText="1"/>
      <protection locked="0"/>
    </xf>
    <xf numFmtId="2" fontId="9" fillId="2" borderId="67" xfId="1" applyNumberFormat="1" applyFont="1" applyFill="1" applyBorder="1" applyAlignment="1" applyProtection="1">
      <alignment horizontal="right" wrapText="1"/>
      <protection locked="0"/>
    </xf>
    <xf numFmtId="2" fontId="9" fillId="2" borderId="1" xfId="1" applyNumberFormat="1" applyFont="1" applyFill="1" applyBorder="1" applyAlignment="1" applyProtection="1">
      <alignment horizontal="right" wrapText="1"/>
      <protection locked="0"/>
    </xf>
    <xf numFmtId="2" fontId="9" fillId="2" borderId="28" xfId="1" applyNumberFormat="1" applyFont="1" applyFill="1" applyBorder="1" applyAlignment="1" applyProtection="1">
      <alignment horizontal="right" wrapText="1"/>
      <protection locked="0"/>
    </xf>
    <xf numFmtId="2" fontId="9" fillId="2" borderId="32" xfId="1" applyNumberFormat="1" applyFont="1" applyFill="1" applyBorder="1" applyAlignment="1" applyProtection="1">
      <alignment horizontal="right" wrapText="1"/>
      <protection locked="0"/>
    </xf>
    <xf numFmtId="2" fontId="9" fillId="0" borderId="49" xfId="1" applyNumberFormat="1" applyFont="1" applyFill="1" applyBorder="1" applyAlignment="1" applyProtection="1">
      <alignment vertical="top" wrapText="1"/>
      <protection locked="0"/>
    </xf>
    <xf numFmtId="2" fontId="9" fillId="0" borderId="52" xfId="1" applyNumberFormat="1" applyFont="1" applyFill="1" applyBorder="1" applyAlignment="1" applyProtection="1">
      <alignment vertical="top" wrapText="1"/>
      <protection locked="0"/>
    </xf>
    <xf numFmtId="2" fontId="9" fillId="0" borderId="53" xfId="1" applyNumberFormat="1" applyFont="1" applyFill="1" applyBorder="1" applyAlignment="1" applyProtection="1">
      <alignment vertical="top" wrapText="1"/>
      <protection locked="0"/>
    </xf>
    <xf numFmtId="2" fontId="9" fillId="0" borderId="81" xfId="1" applyNumberFormat="1" applyFont="1" applyFill="1" applyBorder="1" applyAlignment="1" applyProtection="1">
      <alignment vertical="top" wrapText="1"/>
      <protection locked="0"/>
    </xf>
    <xf numFmtId="2" fontId="9" fillId="0" borderId="51" xfId="1" applyNumberFormat="1" applyFont="1" applyFill="1" applyBorder="1" applyAlignment="1" applyProtection="1">
      <alignment vertical="top" wrapText="1"/>
      <protection locked="0"/>
    </xf>
    <xf numFmtId="2" fontId="9" fillId="0" borderId="50" xfId="1" applyNumberFormat="1" applyFont="1" applyFill="1" applyBorder="1" applyAlignment="1" applyProtection="1">
      <alignment vertical="top" wrapText="1"/>
      <protection locked="0"/>
    </xf>
    <xf numFmtId="2" fontId="9" fillId="0" borderId="54" xfId="1" applyNumberFormat="1" applyFont="1" applyFill="1" applyBorder="1" applyAlignment="1" applyProtection="1">
      <alignment vertical="top" wrapText="1"/>
      <protection locked="0"/>
    </xf>
    <xf numFmtId="2" fontId="9" fillId="0" borderId="57" xfId="1" applyNumberFormat="1" applyFont="1" applyFill="1" applyBorder="1" applyAlignment="1" applyProtection="1">
      <alignment vertical="top" wrapText="1"/>
      <protection locked="0"/>
    </xf>
    <xf numFmtId="2" fontId="9" fillId="0" borderId="58" xfId="1" applyNumberFormat="1" applyFont="1" applyFill="1" applyBorder="1" applyAlignment="1" applyProtection="1">
      <alignment vertical="top" wrapText="1"/>
      <protection locked="0"/>
    </xf>
    <xf numFmtId="2" fontId="9" fillId="0" borderId="62" xfId="1" applyNumberFormat="1" applyFont="1" applyFill="1" applyBorder="1" applyAlignment="1" applyProtection="1">
      <alignment vertical="top" wrapText="1"/>
      <protection locked="0"/>
    </xf>
    <xf numFmtId="2" fontId="9" fillId="0" borderId="56" xfId="1" applyNumberFormat="1" applyFont="1" applyFill="1" applyBorder="1" applyAlignment="1" applyProtection="1">
      <alignment vertical="top" wrapText="1"/>
      <protection locked="0"/>
    </xf>
    <xf numFmtId="2" fontId="9" fillId="0" borderId="55" xfId="1" applyNumberFormat="1" applyFont="1" applyFill="1" applyBorder="1" applyAlignment="1" applyProtection="1">
      <alignment vertical="top" wrapText="1"/>
      <protection locked="0"/>
    </xf>
    <xf numFmtId="2" fontId="0" fillId="0" borderId="54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62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9" fillId="0" borderId="63" xfId="1" applyNumberFormat="1" applyFont="1" applyFill="1" applyBorder="1" applyAlignment="1" applyProtection="1">
      <alignment vertical="top" wrapText="1"/>
      <protection locked="0"/>
    </xf>
    <xf numFmtId="2" fontId="9" fillId="0" borderId="66" xfId="1" applyNumberFormat="1" applyFont="1" applyFill="1" applyBorder="1" applyAlignment="1" applyProtection="1">
      <alignment vertical="top" wrapText="1"/>
      <protection locked="0"/>
    </xf>
    <xf numFmtId="2" fontId="9" fillId="0" borderId="67" xfId="1" applyNumberFormat="1" applyFont="1" applyFill="1" applyBorder="1" applyAlignment="1" applyProtection="1">
      <alignment vertical="top" wrapText="1"/>
      <protection locked="0"/>
    </xf>
    <xf numFmtId="2" fontId="9" fillId="0" borderId="84" xfId="1" applyNumberFormat="1" applyFont="1" applyFill="1" applyBorder="1" applyAlignment="1" applyProtection="1">
      <alignment vertical="top" wrapText="1"/>
      <protection locked="0"/>
    </xf>
    <xf numFmtId="2" fontId="9" fillId="0" borderId="74" xfId="1" applyNumberFormat="1" applyFont="1" applyFill="1" applyBorder="1" applyAlignment="1" applyProtection="1">
      <alignment vertical="top" wrapText="1"/>
      <protection locked="0"/>
    </xf>
    <xf numFmtId="2" fontId="9" fillId="0" borderId="65" xfId="1" applyNumberFormat="1" applyFont="1" applyFill="1" applyBorder="1" applyAlignment="1" applyProtection="1">
      <alignment vertical="top" wrapText="1"/>
      <protection locked="0"/>
    </xf>
    <xf numFmtId="2" fontId="9" fillId="0" borderId="64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6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9" fillId="0" borderId="82" xfId="1" applyNumberFormat="1" applyFont="1" applyFill="1" applyBorder="1" applyAlignment="1" applyProtection="1">
      <alignment vertical="top" wrapText="1"/>
      <protection locked="0"/>
    </xf>
    <xf numFmtId="2" fontId="9" fillId="0" borderId="83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4" xfId="0" applyFont="1" applyBorder="1" applyAlignment="1">
      <alignment horizontal="justify" vertical="center" wrapText="1"/>
    </xf>
    <xf numFmtId="2" fontId="12" fillId="0" borderId="58" xfId="0" applyNumberFormat="1" applyFont="1" applyFill="1" applyBorder="1" applyAlignment="1" applyProtection="1">
      <alignment horizontal="right" vertical="center" wrapText="1"/>
      <protection locked="0"/>
    </xf>
    <xf numFmtId="2" fontId="9" fillId="2" borderId="67" xfId="1" applyNumberFormat="1" applyFont="1" applyFill="1" applyBorder="1" applyAlignment="1" applyProtection="1">
      <alignment horizontal="right" vertical="center" wrapText="1"/>
      <protection locked="0"/>
    </xf>
    <xf numFmtId="2" fontId="12" fillId="0" borderId="3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62" xfId="0" applyFont="1" applyBorder="1" applyAlignment="1">
      <alignment horizontal="justify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35" fillId="0" borderId="0" xfId="12" applyFont="1" applyAlignment="1">
      <alignment horizontal="justify" vertical="center"/>
    </xf>
    <xf numFmtId="0" fontId="0" fillId="0" borderId="49" xfId="0" applyFont="1" applyBorder="1" applyAlignment="1">
      <alignment horizontal="justify" vertical="center" wrapText="1"/>
    </xf>
    <xf numFmtId="0" fontId="0" fillId="0" borderId="81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8" fillId="0" borderId="17" xfId="0" applyFont="1" applyBorder="1" applyAlignment="1" applyProtection="1">
      <alignment vertical="center" wrapText="1"/>
    </xf>
    <xf numFmtId="0" fontId="3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9" fillId="0" borderId="17" xfId="8" applyFont="1" applyFill="1" applyBorder="1" applyAlignment="1">
      <alignment horizontal="left" vertical="center" wrapText="1"/>
    </xf>
    <xf numFmtId="0" fontId="9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7" fillId="0" borderId="0" xfId="0" applyFont="1" applyFill="1" applyBorder="1" applyProtection="1"/>
    <xf numFmtId="0" fontId="37" fillId="0" borderId="17" xfId="0" applyFont="1" applyBorder="1" applyAlignment="1">
      <alignment vertical="center" wrapText="1"/>
    </xf>
    <xf numFmtId="0" fontId="37" fillId="0" borderId="17" xfId="0" applyFont="1" applyBorder="1" applyAlignment="1">
      <alignment vertical="center"/>
    </xf>
    <xf numFmtId="0" fontId="32" fillId="0" borderId="6" xfId="0" applyFont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86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137" xfId="0" applyFont="1" applyBorder="1" applyAlignment="1">
      <alignment horizontal="justify" vertical="center" wrapText="1"/>
    </xf>
    <xf numFmtId="0" fontId="34" fillId="0" borderId="6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9" fillId="0" borderId="31" xfId="0" applyFont="1" applyFill="1" applyBorder="1" applyAlignment="1" applyProtection="1">
      <alignment wrapText="1"/>
    </xf>
    <xf numFmtId="0" fontId="39" fillId="0" borderId="8" xfId="0" applyFont="1" applyFill="1" applyBorder="1" applyAlignment="1" applyProtection="1">
      <alignment wrapText="1"/>
    </xf>
    <xf numFmtId="0" fontId="39" fillId="0" borderId="10" xfId="0" applyFont="1" applyFill="1" applyBorder="1" applyAlignment="1" applyProtection="1">
      <alignment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40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41" fillId="0" borderId="0" xfId="0" applyFont="1" applyAlignment="1">
      <alignment vertical="center" wrapText="1"/>
    </xf>
    <xf numFmtId="0" fontId="41" fillId="0" borderId="0" xfId="0" applyFont="1" applyAlignment="1">
      <alignment vertical="center"/>
    </xf>
    <xf numFmtId="0" fontId="41" fillId="0" borderId="0" xfId="0" applyFont="1"/>
    <xf numFmtId="0" fontId="42" fillId="5" borderId="0" xfId="0" applyFont="1" applyFill="1"/>
    <xf numFmtId="0" fontId="9" fillId="0" borderId="49" xfId="1" applyFont="1" applyFill="1" applyBorder="1" applyAlignment="1" applyProtection="1">
      <alignment wrapText="1"/>
    </xf>
    <xf numFmtId="0" fontId="11" fillId="0" borderId="53" xfId="1" applyFont="1" applyFill="1" applyBorder="1" applyAlignment="1" applyProtection="1">
      <alignment wrapText="1"/>
    </xf>
    <xf numFmtId="0" fontId="9" fillId="0" borderId="54" xfId="1" applyFont="1" applyFill="1" applyBorder="1" applyAlignment="1" applyProtection="1">
      <alignment wrapText="1"/>
    </xf>
    <xf numFmtId="0" fontId="9" fillId="0" borderId="58" xfId="1" applyFont="1" applyFill="1" applyBorder="1" applyAlignment="1" applyProtection="1">
      <alignment horizontal="left" wrapText="1" indent="1"/>
    </xf>
    <xf numFmtId="49" fontId="9" fillId="0" borderId="55" xfId="1" applyNumberFormat="1" applyFont="1" applyFill="1" applyBorder="1" applyAlignment="1" applyProtection="1">
      <alignment horizontal="left" wrapText="1" indent="1"/>
      <protection locked="0"/>
    </xf>
    <xf numFmtId="0" fontId="9" fillId="0" borderId="82" xfId="1" applyFont="1" applyFill="1" applyBorder="1" applyAlignment="1" applyProtection="1">
      <alignment wrapText="1"/>
    </xf>
    <xf numFmtId="0" fontId="9" fillId="0" borderId="84" xfId="1" applyFont="1" applyFill="1" applyBorder="1" applyAlignment="1" applyProtection="1">
      <alignment horizontal="left" wrapText="1" indent="1"/>
    </xf>
    <xf numFmtId="49" fontId="9" fillId="0" borderId="98" xfId="1" applyNumberFormat="1" applyFont="1" applyFill="1" applyBorder="1" applyAlignment="1" applyProtection="1">
      <alignment horizontal="left" wrapText="1" indent="1"/>
      <protection locked="0"/>
    </xf>
    <xf numFmtId="0" fontId="9" fillId="0" borderId="49" xfId="1" applyFont="1" applyFill="1" applyBorder="1" applyAlignment="1" applyProtection="1">
      <alignment horizontal="left" wrapText="1"/>
    </xf>
    <xf numFmtId="0" fontId="9" fillId="0" borderId="30" xfId="1" applyFont="1" applyFill="1" applyBorder="1" applyAlignment="1" applyProtection="1">
      <alignment wrapText="1"/>
    </xf>
    <xf numFmtId="0" fontId="11" fillId="0" borderId="43" xfId="1" applyFont="1" applyFill="1" applyBorder="1" applyAlignment="1" applyProtection="1">
      <alignment horizontal="left" wrapText="1" indent="1"/>
    </xf>
    <xf numFmtId="0" fontId="9" fillId="0" borderId="33" xfId="1" applyFont="1" applyFill="1" applyBorder="1" applyAlignment="1" applyProtection="1">
      <alignment wrapText="1"/>
    </xf>
    <xf numFmtId="0" fontId="9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9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4" xfId="0" applyFill="1" applyBorder="1" applyAlignment="1" applyProtection="1">
      <alignment wrapText="1"/>
    </xf>
    <xf numFmtId="2" fontId="0" fillId="0" borderId="11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3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6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4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89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90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62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65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74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47" xfId="0" applyNumberFormat="1" applyFont="1" applyFill="1" applyBorder="1" applyAlignment="1" applyProtection="1">
      <alignment horizontal="right" vertical="center" wrapText="1"/>
      <protection locked="0"/>
    </xf>
    <xf numFmtId="2" fontId="24" fillId="0" borderId="28" xfId="0" applyNumberFormat="1" applyFont="1" applyFill="1" applyBorder="1" applyAlignment="1" applyProtection="1">
      <alignment horizontal="right" vertical="center" wrapText="1"/>
      <protection locked="0"/>
    </xf>
    <xf numFmtId="14" fontId="0" fillId="0" borderId="50" xfId="0" applyNumberFormat="1" applyFont="1" applyFill="1" applyBorder="1" applyAlignment="1" applyProtection="1">
      <alignment vertical="center"/>
      <protection locked="0"/>
    </xf>
    <xf numFmtId="49" fontId="0" fillId="0" borderId="55" xfId="0" applyNumberFormat="1" applyFont="1" applyFill="1" applyBorder="1" applyAlignment="1" applyProtection="1">
      <alignment vertical="center" wrapText="1"/>
      <protection locked="0"/>
    </xf>
    <xf numFmtId="1" fontId="0" fillId="0" borderId="55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5" xfId="0" applyNumberFormat="1" applyFont="1" applyFill="1" applyBorder="1" applyAlignment="1" applyProtection="1">
      <alignment vertical="center" wrapTex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8" xfId="0" applyNumberFormat="1" applyFont="1" applyFill="1" applyBorder="1" applyAlignment="1" applyProtection="1">
      <alignment horizontal="justify" vertical="center"/>
      <protection locked="0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4" xfId="8" applyNumberFormat="1" applyFont="1" applyBorder="1" applyAlignment="1" applyProtection="1">
      <alignment horizontal="right"/>
      <protection locked="0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49" fontId="0" fillId="0" borderId="58" xfId="0" applyNumberFormat="1" applyFont="1" applyFill="1" applyBorder="1" applyAlignment="1" applyProtection="1">
      <alignment horizontal="left" vertical="center" indent="1"/>
      <protection locked="0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59" xfId="0" applyNumberFormat="1" applyFont="1" applyFill="1" applyBorder="1" applyAlignment="1" applyProtection="1">
      <alignment horizontal="justify" vertical="center"/>
      <protection locked="0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88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86" xfId="0" applyNumberFormat="1" applyFont="1" applyFill="1" applyBorder="1" applyAlignment="1" applyProtection="1">
      <alignment horizontal="left" vertical="center" inden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90" xfId="0" applyNumberFormat="1" applyFont="1" applyFill="1" applyBorder="1" applyAlignment="1" applyProtection="1">
      <alignment horizontal="justify" vertical="center"/>
      <protection locked="0"/>
    </xf>
    <xf numFmtId="2" fontId="1" fillId="0" borderId="136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62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6" xfId="0" applyNumberFormat="1" applyFont="1" applyFill="1" applyBorder="1" applyAlignment="1" applyProtection="1">
      <alignment horizontal="justify" vertical="center"/>
      <protection locked="0"/>
    </xf>
    <xf numFmtId="2" fontId="0" fillId="0" borderId="136" xfId="0" applyNumberFormat="1" applyFill="1" applyBorder="1" applyProtection="1">
      <protection locked="0"/>
    </xf>
    <xf numFmtId="2" fontId="0" fillId="0" borderId="58" xfId="0" applyNumberFormat="1" applyFill="1" applyBorder="1" applyProtection="1">
      <protection locked="0"/>
    </xf>
    <xf numFmtId="2" fontId="0" fillId="0" borderId="67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2" fontId="0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49" xfId="0" applyNumberFormat="1" applyFont="1" applyFill="1" applyBorder="1" applyAlignment="1" applyProtection="1">
      <alignment horizontal="justify" vertical="center"/>
      <protection locked="0"/>
    </xf>
    <xf numFmtId="2" fontId="0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2" fontId="0" fillId="0" borderId="53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74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/>
      <protection locked="0"/>
    </xf>
    <xf numFmtId="2" fontId="0" fillId="0" borderId="63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/>
      <protection locked="0"/>
    </xf>
    <xf numFmtId="2" fontId="1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0" xfId="0" applyNumberFormat="1" applyFont="1" applyFill="1" applyBorder="1" applyAlignment="1" applyProtection="1">
      <alignment horizontal="justify" vertical="center"/>
      <protection locked="0"/>
    </xf>
    <xf numFmtId="2" fontId="0" fillId="0" borderId="136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3" xfId="0" applyNumberFormat="1" applyFont="1" applyFill="1" applyBorder="1" applyAlignment="1" applyProtection="1">
      <alignment horizontal="justify" vertical="center"/>
      <protection locked="0"/>
    </xf>
    <xf numFmtId="2" fontId="1" fillId="0" borderId="30" xfId="0" applyNumberFormat="1" applyFont="1" applyFill="1" applyBorder="1" applyAlignment="1" applyProtection="1">
      <alignment horizontal="justify" vertical="center"/>
      <protection locked="0"/>
    </xf>
    <xf numFmtId="2" fontId="1" fillId="0" borderId="13" xfId="0" applyNumberFormat="1" applyFont="1" applyFill="1" applyBorder="1" applyAlignment="1" applyProtection="1">
      <alignment horizontal="justify" vertical="center"/>
      <protection locked="0"/>
    </xf>
    <xf numFmtId="2" fontId="0" fillId="0" borderId="127" xfId="0" applyNumberFormat="1" applyFont="1" applyFill="1" applyBorder="1" applyAlignment="1" applyProtection="1">
      <alignment horizontal="justify" vertical="center"/>
      <protection locked="0"/>
    </xf>
    <xf numFmtId="2" fontId="0" fillId="0" borderId="147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2" fontId="0" fillId="0" borderId="129" xfId="0" applyNumberFormat="1" applyFont="1" applyFill="1" applyBorder="1" applyAlignment="1" applyProtection="1">
      <alignment horizontal="justify" vertical="center"/>
      <protection locked="0"/>
    </xf>
    <xf numFmtId="2" fontId="0" fillId="0" borderId="82" xfId="0" applyNumberFormat="1" applyFont="1" applyFill="1" applyBorder="1" applyAlignment="1" applyProtection="1">
      <alignment horizontal="justify" vertical="center"/>
      <protection locked="0"/>
    </xf>
    <xf numFmtId="2" fontId="1" fillId="0" borderId="1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7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1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2" fontId="1" fillId="0" borderId="149" xfId="0" applyNumberFormat="1" applyFont="1" applyFill="1" applyBorder="1" applyAlignment="1" applyProtection="1">
      <alignment horizontal="justify" vertical="center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2" fontId="1" fillId="0" borderId="84" xfId="0" applyNumberFormat="1" applyFont="1" applyFill="1" applyBorder="1" applyAlignment="1" applyProtection="1">
      <alignment horizontal="justify" vertical="center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31" fillId="0" borderId="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9" fillId="0" borderId="86" xfId="0" applyFont="1" applyBorder="1" applyAlignment="1">
      <alignment horizontal="justify" vertical="center" wrapText="1"/>
    </xf>
    <xf numFmtId="0" fontId="1" fillId="0" borderId="0" xfId="0" applyFont="1" applyProtection="1"/>
    <xf numFmtId="0" fontId="32" fillId="0" borderId="29" xfId="0" applyFont="1" applyFill="1" applyBorder="1" applyAlignment="1" applyProtection="1">
      <alignment horizontal="center" vertical="center"/>
    </xf>
    <xf numFmtId="0" fontId="0" fillId="0" borderId="49" xfId="0" applyFont="1" applyFill="1" applyBorder="1" applyAlignment="1" applyProtection="1">
      <alignment vertical="center" wrapText="1"/>
    </xf>
    <xf numFmtId="0" fontId="0" fillId="0" borderId="53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9" fillId="0" borderId="0" xfId="0" applyFont="1" applyProtection="1"/>
    <xf numFmtId="49" fontId="9" fillId="0" borderId="155" xfId="1" applyNumberFormat="1" applyFont="1" applyFill="1" applyBorder="1" applyAlignment="1" applyProtection="1">
      <alignment horizontal="left" wrapText="1" indent="1"/>
      <protection locked="0"/>
    </xf>
    <xf numFmtId="0" fontId="0" fillId="0" borderId="0" xfId="0" applyFont="1" applyProtection="1"/>
    <xf numFmtId="0" fontId="1" fillId="0" borderId="117" xfId="0" applyFont="1" applyFill="1" applyBorder="1" applyAlignment="1" applyProtection="1">
      <alignment horizontal="center" vertical="center" wrapText="1"/>
    </xf>
    <xf numFmtId="0" fontId="1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/>
    </xf>
    <xf numFmtId="0" fontId="1" fillId="0" borderId="136" xfId="0" applyFont="1" applyFill="1" applyBorder="1" applyAlignment="1" applyProtection="1">
      <alignment horizontal="justify" vertical="center"/>
    </xf>
    <xf numFmtId="0" fontId="0" fillId="0" borderId="54" xfId="0" applyFont="1" applyFill="1" applyBorder="1" applyAlignment="1" applyProtection="1">
      <alignment vertical="center"/>
    </xf>
    <xf numFmtId="0" fontId="0" fillId="0" borderId="58" xfId="0" applyFont="1" applyFill="1" applyBorder="1" applyAlignment="1" applyProtection="1">
      <alignment horizontal="left" vertical="center" indent="1"/>
    </xf>
    <xf numFmtId="0" fontId="1" fillId="0" borderId="58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indent="2"/>
    </xf>
    <xf numFmtId="0" fontId="1" fillId="0" borderId="58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vertical="center"/>
    </xf>
    <xf numFmtId="0" fontId="1" fillId="0" borderId="84" xfId="0" applyFont="1" applyFill="1" applyBorder="1" applyAlignment="1" applyProtection="1">
      <alignment horizontal="justify" vertical="center"/>
    </xf>
    <xf numFmtId="0" fontId="0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horizontal="justify" vertical="center"/>
    </xf>
    <xf numFmtId="0" fontId="1" fillId="0" borderId="136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horizontal="justify" vertical="center"/>
    </xf>
    <xf numFmtId="0" fontId="31" fillId="0" borderId="117" xfId="0" applyFont="1" applyFill="1" applyBorder="1" applyAlignment="1" applyProtection="1">
      <alignment horizontal="center" vertical="center" wrapText="1"/>
    </xf>
    <xf numFmtId="0" fontId="32" fillId="0" borderId="132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justify" vertical="center" wrapText="1"/>
    </xf>
    <xf numFmtId="0" fontId="0" fillId="0" borderId="82" xfId="0" applyFont="1" applyFill="1" applyBorder="1" applyAlignment="1" applyProtection="1">
      <alignment vertical="center" wrapText="1"/>
    </xf>
    <xf numFmtId="0" fontId="1" fillId="0" borderId="84" xfId="0" applyFont="1" applyFill="1" applyBorder="1" applyAlignment="1" applyProtection="1">
      <alignment horizontal="justify" vertical="center" wrapText="1"/>
    </xf>
    <xf numFmtId="0" fontId="6" fillId="0" borderId="7" xfId="8" applyFont="1" applyFill="1" applyBorder="1" applyAlignment="1" applyProtection="1">
      <alignment wrapText="1"/>
    </xf>
    <xf numFmtId="0" fontId="6" fillId="0" borderId="7" xfId="8" applyFill="1" applyBorder="1" applyAlignment="1" applyProtection="1">
      <alignment wrapText="1"/>
    </xf>
    <xf numFmtId="0" fontId="6" fillId="0" borderId="101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0" fillId="0" borderId="41" xfId="8" applyFont="1" applyFill="1" applyBorder="1" applyProtection="1"/>
    <xf numFmtId="0" fontId="6" fillId="0" borderId="99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6" fillId="0" borderId="115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6" fillId="0" borderId="94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31" xfId="8" applyNumberFormat="1" applyFont="1" applyFill="1" applyBorder="1" applyAlignment="1" applyProtection="1">
      <alignment horizontal="center" vertical="center"/>
      <protection locked="0"/>
    </xf>
    <xf numFmtId="2" fontId="6" fillId="0" borderId="3" xfId="8" applyNumberFormat="1" applyFont="1" applyFill="1" applyBorder="1" applyProtection="1">
      <protection locked="0"/>
    </xf>
    <xf numFmtId="2" fontId="6" fillId="0" borderId="6" xfId="8" applyNumberFormat="1" applyFont="1" applyFill="1" applyBorder="1" applyProtection="1">
      <protection locked="0"/>
    </xf>
    <xf numFmtId="2" fontId="6" fillId="0" borderId="11" xfId="8" applyNumberFormat="1" applyFont="1" applyFill="1" applyBorder="1" applyProtection="1">
      <protection locked="0"/>
    </xf>
    <xf numFmtId="2" fontId="6" fillId="0" borderId="33" xfId="8" applyNumberFormat="1" applyFont="1" applyFill="1" applyBorder="1" applyProtection="1">
      <protection locked="0"/>
    </xf>
    <xf numFmtId="2" fontId="6" fillId="0" borderId="9" xfId="8" applyNumberFormat="1" applyFont="1" applyFill="1" applyBorder="1" applyProtection="1">
      <protection locked="0"/>
    </xf>
    <xf numFmtId="2" fontId="1" fillId="0" borderId="23" xfId="8" applyNumberFormat="1" applyFont="1" applyFill="1" applyBorder="1" applyAlignment="1" applyProtection="1">
      <alignment horizontal="left" vertical="center" wrapText="1"/>
      <protection locked="0"/>
    </xf>
    <xf numFmtId="2" fontId="0" fillId="0" borderId="3" xfId="8" applyNumberFormat="1" applyFont="1" applyFill="1" applyBorder="1" applyProtection="1">
      <protection locked="0"/>
    </xf>
    <xf numFmtId="2" fontId="6" fillId="0" borderId="36" xfId="8" applyNumberFormat="1" applyFont="1" applyFill="1" applyBorder="1" applyProtection="1">
      <protection locked="0"/>
    </xf>
    <xf numFmtId="2" fontId="6" fillId="0" borderId="6" xfId="8" applyNumberFormat="1" applyFont="1" applyFill="1" applyBorder="1" applyAlignment="1" applyProtection="1">
      <alignment horizontal="left" vertical="center" wrapText="1"/>
      <protection locked="0"/>
    </xf>
    <xf numFmtId="2" fontId="6" fillId="0" borderId="18" xfId="8" applyNumberFormat="1" applyFont="1" applyFill="1" applyBorder="1" applyAlignment="1" applyProtection="1">
      <alignment horizontal="left" vertical="center" wrapText="1"/>
      <protection locked="0"/>
    </xf>
    <xf numFmtId="2" fontId="6" fillId="0" borderId="41" xfId="8" applyNumberFormat="1" applyFont="1" applyFill="1" applyBorder="1" applyAlignment="1" applyProtection="1">
      <alignment horizontal="left" vertical="center" wrapText="1"/>
      <protection locked="0"/>
    </xf>
    <xf numFmtId="2" fontId="6" fillId="0" borderId="78" xfId="8" applyNumberFormat="1" applyFont="1" applyFill="1" applyBorder="1" applyAlignment="1" applyProtection="1">
      <alignment horizontal="left" vertical="center" wrapText="1"/>
      <protection locked="0"/>
    </xf>
    <xf numFmtId="2" fontId="6" fillId="0" borderId="33" xfId="8" applyNumberFormat="1" applyFont="1" applyFill="1" applyBorder="1" applyAlignment="1" applyProtection="1">
      <alignment horizontal="left" vertical="center" wrapText="1"/>
      <protection locked="0"/>
    </xf>
    <xf numFmtId="2" fontId="6" fillId="0" borderId="45" xfId="8" applyNumberFormat="1" applyFont="1" applyFill="1" applyBorder="1" applyAlignment="1" applyProtection="1">
      <alignment horizontal="left" vertical="center" wrapText="1"/>
      <protection locked="0"/>
    </xf>
    <xf numFmtId="2" fontId="6" fillId="0" borderId="1" xfId="8" applyNumberFormat="1" applyFont="1" applyFill="1" applyBorder="1" applyProtection="1">
      <protection locked="0"/>
    </xf>
    <xf numFmtId="0" fontId="2" fillId="0" borderId="0" xfId="0" applyFont="1" applyFill="1" applyProtection="1"/>
    <xf numFmtId="0" fontId="6" fillId="0" borderId="0" xfId="8" applyFont="1" applyFill="1" applyProtection="1"/>
    <xf numFmtId="0" fontId="9" fillId="0" borderId="0" xfId="8" applyFont="1" applyFill="1" applyAlignment="1" applyProtection="1">
      <alignment horizontal="left"/>
    </xf>
    <xf numFmtId="0" fontId="6" fillId="0" borderId="100" xfId="8" applyFont="1" applyFill="1" applyBorder="1" applyAlignment="1" applyProtection="1">
      <alignment horizontal="center"/>
    </xf>
    <xf numFmtId="0" fontId="6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2" xfId="8" applyFont="1" applyFill="1" applyBorder="1" applyAlignment="1" applyProtection="1">
      <alignment horizontal="center" vertical="center"/>
    </xf>
    <xf numFmtId="0" fontId="0" fillId="0" borderId="114" xfId="8" applyFont="1" applyFill="1" applyBorder="1" applyAlignment="1" applyProtection="1">
      <alignment horizontal="center" vertical="center"/>
    </xf>
    <xf numFmtId="0" fontId="6" fillId="0" borderId="3" xfId="8" applyFont="1" applyFill="1" applyBorder="1" applyProtection="1"/>
    <xf numFmtId="0" fontId="1" fillId="0" borderId="4" xfId="8" applyFont="1" applyFill="1" applyBorder="1" applyAlignment="1" applyProtection="1">
      <alignment horizontal="left" vertical="center" wrapText="1"/>
    </xf>
    <xf numFmtId="0" fontId="22" fillId="0" borderId="0" xfId="0" applyFont="1" applyProtection="1"/>
    <xf numFmtId="0" fontId="7" fillId="0" borderId="7" xfId="8" applyFont="1" applyFill="1" applyBorder="1" applyAlignment="1" applyProtection="1">
      <alignment horizontal="left" vertical="center" wrapText="1"/>
    </xf>
    <xf numFmtId="0" fontId="7" fillId="0" borderId="101" xfId="8" applyFont="1" applyFill="1" applyBorder="1" applyAlignment="1" applyProtection="1">
      <alignment horizontal="left" vertical="center" wrapText="1"/>
    </xf>
    <xf numFmtId="0" fontId="7" fillId="0" borderId="116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6" fillId="0" borderId="7" xfId="8" applyFont="1" applyFill="1" applyBorder="1" applyProtection="1"/>
    <xf numFmtId="0" fontId="0" fillId="0" borderId="99" xfId="8" applyFont="1" applyFill="1" applyBorder="1" applyAlignment="1" applyProtection="1">
      <alignment horizontal="left" vertical="center" wrapText="1"/>
    </xf>
    <xf numFmtId="0" fontId="7" fillId="0" borderId="3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7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8" fillId="0" borderId="4" xfId="8" applyFont="1" applyFill="1" applyBorder="1" applyProtection="1"/>
    <xf numFmtId="0" fontId="1" fillId="0" borderId="4" xfId="8" applyFont="1" applyFill="1" applyBorder="1" applyProtection="1"/>
    <xf numFmtId="0" fontId="0" fillId="0" borderId="9" xfId="8" applyFont="1" applyFill="1" applyBorder="1" applyProtection="1"/>
    <xf numFmtId="0" fontId="6" fillId="0" borderId="39" xfId="8" applyFont="1" applyFill="1" applyBorder="1" applyProtection="1"/>
    <xf numFmtId="0" fontId="1" fillId="0" borderId="40" xfId="8" applyFont="1" applyFill="1" applyBorder="1" applyProtection="1"/>
    <xf numFmtId="0" fontId="6" fillId="0" borderId="99" xfId="8" applyFont="1" applyFill="1" applyBorder="1" applyAlignment="1" applyProtection="1">
      <alignment horizontal="left" vertical="center" wrapText="1"/>
    </xf>
    <xf numFmtId="0" fontId="6" fillId="0" borderId="7" xfId="8" applyFont="1" applyFill="1" applyBorder="1" applyAlignment="1" applyProtection="1">
      <alignment horizontal="left" vertical="center" wrapText="1"/>
    </xf>
    <xf numFmtId="0" fontId="6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5" fillId="0" borderId="0" xfId="8" applyFont="1" applyFill="1" applyProtection="1"/>
    <xf numFmtId="2" fontId="6" fillId="0" borderId="30" xfId="8" applyNumberFormat="1" applyFont="1" applyFill="1" applyBorder="1" applyAlignment="1" applyProtection="1">
      <alignment horizontal="center" vertical="center"/>
      <protection locked="0"/>
    </xf>
    <xf numFmtId="2" fontId="6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1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6" fillId="0" borderId="2" xfId="8" applyNumberFormat="1" applyFont="1" applyFill="1" applyBorder="1" applyAlignment="1" applyProtection="1">
      <alignment horizontal="center" vertical="center"/>
      <protection locked="0"/>
    </xf>
    <xf numFmtId="2" fontId="6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30" xfId="8" applyNumberFormat="1" applyFont="1" applyFill="1" applyBorder="1" applyAlignment="1" applyProtection="1">
      <alignment horizontal="center" vertical="center"/>
      <protection locked="0"/>
    </xf>
    <xf numFmtId="2" fontId="0" fillId="0" borderId="32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6" fillId="0" borderId="0" xfId="8" applyFill="1" applyProtection="1"/>
    <xf numFmtId="0" fontId="6" fillId="0" borderId="9" xfId="8" applyFill="1" applyBorder="1" applyAlignment="1" applyProtection="1">
      <alignment horizontal="center" vertical="center"/>
    </xf>
    <xf numFmtId="0" fontId="6" fillId="0" borderId="39" xfId="8" applyFill="1" applyBorder="1" applyAlignment="1" applyProtection="1">
      <alignment horizontal="center" vertical="center"/>
    </xf>
    <xf numFmtId="0" fontId="6" fillId="0" borderId="9" xfId="8" applyFont="1" applyFill="1" applyBorder="1" applyAlignment="1" applyProtection="1">
      <alignment horizontal="center" vertical="center"/>
    </xf>
    <xf numFmtId="0" fontId="6" fillId="0" borderId="19" xfId="8" applyFont="1" applyFill="1" applyBorder="1" applyAlignment="1" applyProtection="1">
      <alignment horizontal="center" vertical="center"/>
    </xf>
    <xf numFmtId="0" fontId="6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16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6" fillId="0" borderId="69" xfId="8" applyFill="1" applyBorder="1" applyAlignment="1" applyProtection="1">
      <alignment wrapText="1"/>
    </xf>
    <xf numFmtId="0" fontId="6" fillId="0" borderId="55" xfId="8" applyFill="1" applyBorder="1" applyAlignment="1" applyProtection="1">
      <alignment wrapText="1"/>
    </xf>
    <xf numFmtId="0" fontId="6" fillId="0" borderId="64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4" fillId="0" borderId="0" xfId="8" applyFont="1" applyFill="1" applyProtection="1"/>
    <xf numFmtId="0" fontId="22" fillId="0" borderId="0" xfId="8" applyFont="1" applyFill="1" applyProtection="1"/>
    <xf numFmtId="0" fontId="22" fillId="0" borderId="0" xfId="8" applyFont="1" applyFill="1" applyAlignment="1" applyProtection="1"/>
    <xf numFmtId="0" fontId="6" fillId="0" borderId="0" xfId="9" applyFill="1" applyProtection="1"/>
    <xf numFmtId="0" fontId="9" fillId="0" borderId="0" xfId="11" applyFont="1" applyFill="1" applyAlignment="1" applyProtection="1">
      <alignment horizontal="left"/>
    </xf>
    <xf numFmtId="0" fontId="1" fillId="0" borderId="100" xfId="9" applyFont="1" applyFill="1" applyBorder="1" applyAlignment="1" applyProtection="1">
      <alignment horizontal="center" vertical="center" wrapText="1"/>
    </xf>
    <xf numFmtId="0" fontId="1" fillId="0" borderId="105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33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9" xfId="9" applyFont="1" applyFill="1" applyBorder="1" applyProtection="1"/>
    <xf numFmtId="0" fontId="1" fillId="0" borderId="42" xfId="9" applyFont="1" applyFill="1" applyBorder="1" applyProtection="1"/>
    <xf numFmtId="0" fontId="0" fillId="0" borderId="104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91" xfId="9" applyFont="1" applyFill="1" applyBorder="1" applyProtection="1"/>
    <xf numFmtId="0" fontId="1" fillId="0" borderId="10" xfId="9" applyFont="1" applyFill="1" applyBorder="1" applyProtection="1"/>
    <xf numFmtId="0" fontId="24" fillId="0" borderId="0" xfId="9" applyFont="1" applyFill="1" applyProtection="1"/>
    <xf numFmtId="0" fontId="22" fillId="0" borderId="0" xfId="9" applyFont="1" applyFill="1" applyProtection="1"/>
    <xf numFmtId="0" fontId="22" fillId="0" borderId="0" xfId="9" applyFont="1" applyFill="1" applyBorder="1" applyAlignment="1" applyProtection="1">
      <alignment wrapText="1"/>
    </xf>
    <xf numFmtId="2" fontId="6" fillId="0" borderId="134" xfId="9" applyNumberFormat="1" applyFill="1" applyBorder="1" applyAlignment="1" applyProtection="1">
      <alignment horizontal="center" vertical="center"/>
      <protection locked="0"/>
    </xf>
    <xf numFmtId="2" fontId="6" fillId="0" borderId="109" xfId="9" applyNumberFormat="1" applyFill="1" applyBorder="1" applyAlignment="1" applyProtection="1">
      <alignment horizontal="center" vertical="center"/>
      <protection locked="0"/>
    </xf>
    <xf numFmtId="2" fontId="1" fillId="0" borderId="111" xfId="9" applyNumberFormat="1" applyFont="1" applyFill="1" applyBorder="1" applyAlignment="1" applyProtection="1">
      <alignment horizontal="center" vertical="center"/>
      <protection locked="0"/>
    </xf>
    <xf numFmtId="2" fontId="1" fillId="0" borderId="106" xfId="9" applyNumberFormat="1" applyFont="1" applyFill="1" applyBorder="1" applyAlignment="1" applyProtection="1">
      <alignment horizontal="center" vertical="center"/>
      <protection locked="0"/>
    </xf>
    <xf numFmtId="2" fontId="1" fillId="0" borderId="110" xfId="9" applyNumberFormat="1" applyFont="1" applyFill="1" applyBorder="1" applyAlignment="1" applyProtection="1">
      <alignment horizontal="center" vertical="center"/>
      <protection locked="0"/>
    </xf>
    <xf numFmtId="2" fontId="1" fillId="0" borderId="112" xfId="9" applyNumberFormat="1" applyFont="1" applyFill="1" applyBorder="1" applyAlignment="1" applyProtection="1">
      <alignment horizontal="center" vertical="center"/>
      <protection locked="0"/>
    </xf>
    <xf numFmtId="2" fontId="1" fillId="0" borderId="107" xfId="9" applyNumberFormat="1" applyFont="1" applyFill="1" applyBorder="1" applyAlignment="1" applyProtection="1">
      <alignment horizontal="center" vertical="center"/>
      <protection locked="0"/>
    </xf>
    <xf numFmtId="2" fontId="1" fillId="0" borderId="135" xfId="9" applyNumberFormat="1" applyFont="1" applyFill="1" applyBorder="1" applyAlignment="1" applyProtection="1">
      <alignment horizontal="center" vertical="center"/>
      <protection locked="0"/>
    </xf>
    <xf numFmtId="0" fontId="0" fillId="0" borderId="68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33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3" xfId="0" applyFont="1" applyFill="1" applyBorder="1" applyAlignment="1" applyProtection="1">
      <alignment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86" xfId="0" applyFont="1" applyFill="1" applyBorder="1" applyAlignment="1" applyProtection="1">
      <alignment horizontal="left" vertical="center" wrapText="1" indent="1"/>
    </xf>
    <xf numFmtId="0" fontId="1" fillId="0" borderId="86" xfId="0" applyFont="1" applyFill="1" applyBorder="1" applyAlignment="1" applyProtection="1">
      <alignment horizontal="justify" vertical="center" wrapTex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96" xfId="0" applyFont="1" applyFill="1" applyBorder="1" applyAlignment="1" applyProtection="1">
      <alignment horizontal="justify" vertical="center" wrapText="1"/>
    </xf>
    <xf numFmtId="0" fontId="1" fillId="0" borderId="136" xfId="0" applyFont="1" applyFill="1" applyBorder="1" applyAlignment="1" applyProtection="1">
      <alignment vertical="center" wrapText="1"/>
    </xf>
    <xf numFmtId="0" fontId="1" fillId="0" borderId="58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0" fontId="0" fillId="0" borderId="136" xfId="0" applyFont="1" applyFill="1" applyBorder="1" applyAlignment="1" applyProtection="1">
      <alignment horizontal="justify" vertical="center"/>
    </xf>
    <xf numFmtId="0" fontId="0" fillId="0" borderId="58" xfId="0" applyFont="1" applyFill="1" applyBorder="1" applyAlignment="1" applyProtection="1">
      <alignment horizontal="justify" vertical="center"/>
    </xf>
    <xf numFmtId="0" fontId="0" fillId="0" borderId="84" xfId="0" applyFont="1" applyFill="1" applyBorder="1" applyAlignment="1" applyProtection="1">
      <alignment horizontal="justify" vertical="center"/>
    </xf>
    <xf numFmtId="0" fontId="0" fillId="0" borderId="5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left" vertical="center" indent="1"/>
    </xf>
    <xf numFmtId="0" fontId="0" fillId="0" borderId="86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left" vertical="center" wrapText="1" indent="2"/>
    </xf>
    <xf numFmtId="0" fontId="0" fillId="0" borderId="86" xfId="0" applyFont="1" applyFill="1" applyBorder="1" applyAlignment="1" applyProtection="1">
      <alignment horizontal="left" vertical="center" indent="2"/>
    </xf>
    <xf numFmtId="0" fontId="0" fillId="0" borderId="137" xfId="0" applyFont="1" applyFill="1" applyBorder="1" applyAlignment="1" applyProtection="1">
      <alignment horizontal="left" vertical="center" indent="2"/>
    </xf>
    <xf numFmtId="2" fontId="1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2" fontId="33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34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33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33" fillId="0" borderId="108" xfId="0" applyFont="1" applyFill="1" applyBorder="1" applyAlignment="1" applyProtection="1">
      <alignment horizontal="center" vertical="center" wrapText="1"/>
    </xf>
    <xf numFmtId="0" fontId="33" fillId="0" borderId="17" xfId="0" applyFont="1" applyFill="1" applyBorder="1" applyAlignment="1" applyProtection="1">
      <alignment horizontal="center" vertical="center" wrapText="1"/>
    </xf>
    <xf numFmtId="0" fontId="34" fillId="0" borderId="133" xfId="0" applyFont="1" applyFill="1" applyBorder="1" applyAlignment="1" applyProtection="1">
      <alignment horizontal="center" vertical="center" wrapText="1"/>
    </xf>
    <xf numFmtId="0" fontId="34" fillId="0" borderId="19" xfId="0" applyFont="1" applyFill="1" applyBorder="1" applyAlignment="1" applyProtection="1">
      <alignment horizontal="center" vertical="center" wrapText="1"/>
    </xf>
    <xf numFmtId="0" fontId="34" fillId="0" borderId="20" xfId="0" applyFont="1" applyFill="1" applyBorder="1" applyAlignment="1" applyProtection="1">
      <alignment horizontal="center" vertical="center" wrapText="1"/>
    </xf>
    <xf numFmtId="0" fontId="34" fillId="0" borderId="68" xfId="0" applyFont="1" applyFill="1" applyBorder="1" applyAlignment="1" applyProtection="1">
      <alignment horizontal="justify" vertical="center" wrapText="1"/>
    </xf>
    <xf numFmtId="0" fontId="33" fillId="0" borderId="136" xfId="0" applyFont="1" applyFill="1" applyBorder="1" applyAlignment="1" applyProtection="1">
      <alignment horizontal="justify" vertical="center" wrapText="1"/>
    </xf>
    <xf numFmtId="0" fontId="34" fillId="0" borderId="54" xfId="0" applyFont="1" applyFill="1" applyBorder="1" applyAlignment="1" applyProtection="1">
      <alignment horizontal="justify" vertical="center" wrapText="1"/>
    </xf>
    <xf numFmtId="0" fontId="34" fillId="0" borderId="58" xfId="0" applyFont="1" applyFill="1" applyBorder="1" applyAlignment="1" applyProtection="1">
      <alignment horizontal="left" vertical="center" wrapText="1" indent="1"/>
    </xf>
    <xf numFmtId="0" fontId="34" fillId="0" borderId="82" xfId="0" applyFont="1" applyFill="1" applyBorder="1" applyAlignment="1" applyProtection="1">
      <alignment horizontal="justify" vertical="center" wrapText="1"/>
    </xf>
    <xf numFmtId="0" fontId="33" fillId="0" borderId="84" xfId="0" applyFont="1" applyFill="1" applyBorder="1" applyAlignment="1" applyProtection="1">
      <alignment horizontal="justify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137" xfId="0" applyFont="1" applyFill="1" applyBorder="1" applyAlignment="1" applyProtection="1">
      <alignment horizontal="justify" vertical="center"/>
    </xf>
    <xf numFmtId="0" fontId="0" fillId="0" borderId="0" xfId="0" applyFill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 wrapText="1"/>
    </xf>
    <xf numFmtId="0" fontId="9" fillId="0" borderId="22" xfId="1" applyFont="1" applyFill="1" applyBorder="1" applyAlignment="1" applyProtection="1">
      <alignment horizontal="center" textRotation="90" wrapText="1"/>
    </xf>
    <xf numFmtId="0" fontId="9" fillId="0" borderId="28" xfId="1" applyFont="1" applyFill="1" applyBorder="1" applyAlignment="1" applyProtection="1">
      <alignment horizontal="center" textRotation="90" wrapText="1"/>
    </xf>
    <xf numFmtId="0" fontId="9" fillId="0" borderId="0" xfId="1" applyFont="1" applyFill="1" applyBorder="1" applyAlignment="1" applyProtection="1">
      <alignment horizontal="center" textRotation="90" wrapText="1"/>
    </xf>
    <xf numFmtId="0" fontId="9" fillId="0" borderId="116" xfId="1" applyFont="1" applyFill="1" applyBorder="1" applyAlignment="1" applyProtection="1">
      <alignment horizontal="center" textRotation="90" wrapText="1"/>
    </xf>
    <xf numFmtId="0" fontId="9" fillId="0" borderId="33" xfId="1" applyFont="1" applyFill="1" applyBorder="1" applyAlignment="1" applyProtection="1">
      <alignment horizontal="center" textRotation="90" wrapText="1"/>
    </xf>
    <xf numFmtId="0" fontId="9" fillId="0" borderId="45" xfId="1" applyFont="1" applyFill="1" applyBorder="1" applyAlignment="1" applyProtection="1">
      <alignment horizontal="center" textRotation="90" wrapText="1"/>
    </xf>
    <xf numFmtId="0" fontId="0" fillId="0" borderId="75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141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5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9" fillId="0" borderId="59" xfId="1" applyFont="1" applyFill="1" applyBorder="1" applyAlignment="1" applyProtection="1">
      <alignment vertical="center" wrapText="1"/>
    </xf>
    <xf numFmtId="0" fontId="9" fillId="0" borderId="61" xfId="1" applyFont="1" applyFill="1" applyBorder="1" applyAlignment="1" applyProtection="1">
      <alignment vertical="center" wrapText="1"/>
    </xf>
    <xf numFmtId="0" fontId="9" fillId="0" borderId="92" xfId="1" applyFont="1" applyFill="1" applyBorder="1" applyAlignment="1" applyProtection="1">
      <alignment vertical="center" wrapText="1"/>
    </xf>
    <xf numFmtId="0" fontId="9" fillId="0" borderId="72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10" fillId="0" borderId="0" xfId="0" applyFont="1" applyProtection="1"/>
    <xf numFmtId="0" fontId="9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5" fillId="0" borderId="0" xfId="0" applyFont="1" applyProtection="1"/>
    <xf numFmtId="0" fontId="9" fillId="2" borderId="1" xfId="1" applyFont="1" applyFill="1" applyBorder="1" applyAlignment="1" applyProtection="1">
      <alignment horizontal="center" vertical="center" wrapText="1"/>
    </xf>
    <xf numFmtId="0" fontId="9" fillId="2" borderId="32" xfId="1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32" xfId="0" applyFont="1" applyBorder="1" applyAlignment="1" applyProtection="1">
      <alignment horizontal="center" vertical="center" wrapText="1"/>
    </xf>
    <xf numFmtId="0" fontId="9" fillId="2" borderId="73" xfId="1" applyFont="1" applyFill="1" applyBorder="1" applyAlignment="1" applyProtection="1">
      <alignment horizontal="left" vertical="center" wrapText="1"/>
    </xf>
    <xf numFmtId="0" fontId="9" fillId="2" borderId="59" xfId="1" applyFont="1" applyFill="1" applyBorder="1" applyAlignment="1" applyProtection="1">
      <alignment horizontal="left" vertical="center" wrapText="1"/>
    </xf>
    <xf numFmtId="0" fontId="20" fillId="0" borderId="0" xfId="0" applyFont="1" applyProtection="1"/>
    <xf numFmtId="0" fontId="9" fillId="2" borderId="71" xfId="1" applyFont="1" applyFill="1" applyBorder="1" applyAlignment="1" applyProtection="1">
      <alignment horizontal="left" vertical="center" wrapText="1"/>
    </xf>
    <xf numFmtId="0" fontId="9" fillId="0" borderId="71" xfId="1" applyFont="1" applyFill="1" applyBorder="1" applyAlignment="1" applyProtection="1">
      <alignment horizontal="left" vertical="center" wrapText="1"/>
    </xf>
    <xf numFmtId="0" fontId="9" fillId="0" borderId="59" xfId="1" applyFont="1" applyFill="1" applyBorder="1" applyAlignment="1" applyProtection="1">
      <alignment horizontal="left" vertical="center" wrapText="1" inden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2" borderId="48" xfId="1" applyFont="1" applyFill="1" applyBorder="1" applyAlignment="1" applyProtection="1">
      <alignment horizontal="left" wrapText="1" indent="1"/>
    </xf>
    <xf numFmtId="0" fontId="9" fillId="2" borderId="0" xfId="1" applyFont="1" applyFill="1" applyBorder="1" applyAlignment="1" applyProtection="1">
      <alignment horizontal="left" wrapText="1" indent="1"/>
    </xf>
    <xf numFmtId="0" fontId="15" fillId="0" borderId="0" xfId="0" applyFont="1" applyAlignment="1" applyProtection="1">
      <alignment wrapText="1"/>
    </xf>
    <xf numFmtId="0" fontId="15" fillId="2" borderId="0" xfId="1" applyFont="1" applyFill="1" applyBorder="1" applyAlignment="1" applyProtection="1">
      <alignment vertical="top"/>
    </xf>
    <xf numFmtId="2" fontId="12" fillId="0" borderId="76" xfId="0" applyNumberFormat="1" applyFont="1" applyFill="1" applyBorder="1" applyAlignment="1" applyProtection="1">
      <alignment horizontal="center" wrapText="1"/>
      <protection locked="0"/>
    </xf>
    <xf numFmtId="2" fontId="12" fillId="0" borderId="60" xfId="0" applyNumberFormat="1" applyFont="1" applyFill="1" applyBorder="1" applyAlignment="1" applyProtection="1">
      <alignment horizontal="center" wrapText="1"/>
      <protection locked="0"/>
    </xf>
    <xf numFmtId="2" fontId="12" fillId="0" borderId="113" xfId="0" applyNumberFormat="1" applyFont="1" applyFill="1" applyBorder="1" applyAlignment="1" applyProtection="1">
      <alignment horizontal="center" wrapText="1"/>
      <protection locked="0"/>
    </xf>
    <xf numFmtId="2" fontId="12" fillId="0" borderId="146" xfId="0" applyNumberFormat="1" applyFont="1" applyFill="1" applyBorder="1" applyAlignment="1" applyProtection="1">
      <alignment horizontal="center" wrapText="1"/>
      <protection locked="0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7" xfId="0" applyFont="1" applyFill="1" applyBorder="1" applyAlignment="1" applyProtection="1">
      <alignment horizontal="center" vertical="center" wrapText="1"/>
    </xf>
    <xf numFmtId="0" fontId="0" fillId="0" borderId="96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9" fillId="2" borderId="73" xfId="1" applyFont="1" applyFill="1" applyBorder="1" applyAlignment="1" applyProtection="1">
      <alignment vertical="center" wrapText="1"/>
    </xf>
    <xf numFmtId="0" fontId="9" fillId="2" borderId="56" xfId="1" applyFont="1" applyFill="1" applyBorder="1" applyAlignment="1" applyProtection="1">
      <alignment vertical="center" wrapText="1"/>
    </xf>
    <xf numFmtId="0" fontId="9" fillId="2" borderId="59" xfId="1" applyFont="1" applyFill="1" applyBorder="1" applyAlignment="1" applyProtection="1">
      <alignment vertical="center" wrapText="1"/>
    </xf>
    <xf numFmtId="0" fontId="9" fillId="2" borderId="92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Fill="1" applyProtection="1"/>
    <xf numFmtId="0" fontId="9" fillId="2" borderId="63" xfId="1" applyFont="1" applyFill="1" applyBorder="1" applyAlignment="1" applyProtection="1">
      <alignment vertical="center" wrapText="1"/>
    </xf>
    <xf numFmtId="0" fontId="9" fillId="2" borderId="54" xfId="1" applyFont="1" applyFill="1" applyBorder="1" applyAlignment="1" applyProtection="1">
      <alignment vertical="center" wrapText="1"/>
    </xf>
    <xf numFmtId="0" fontId="9" fillId="0" borderId="63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6" fillId="0" borderId="28" xfId="4" applyFont="1" applyFill="1" applyBorder="1" applyAlignment="1" applyProtection="1">
      <alignment horizontal="center" vertical="center" wrapText="1"/>
    </xf>
    <xf numFmtId="0" fontId="6" fillId="0" borderId="32" xfId="4" applyFont="1" applyFill="1" applyBorder="1" applyAlignment="1" applyProtection="1">
      <alignment horizontal="center" vertical="center" wrapText="1"/>
    </xf>
    <xf numFmtId="0" fontId="6" fillId="0" borderId="1" xfId="4" applyFont="1" applyFill="1" applyBorder="1" applyAlignment="1" applyProtection="1">
      <alignment horizontal="center" vertical="center" wrapText="1"/>
    </xf>
    <xf numFmtId="0" fontId="6" fillId="0" borderId="47" xfId="4" applyFont="1" applyFill="1" applyBorder="1" applyAlignment="1" applyProtection="1">
      <alignment horizontal="center" vertical="center" wrapText="1"/>
    </xf>
    <xf numFmtId="0" fontId="6" fillId="0" borderId="29" xfId="4" applyFont="1" applyFill="1" applyBorder="1" applyAlignment="1" applyProtection="1">
      <alignment horizontal="center" vertical="center" wrapText="1"/>
    </xf>
    <xf numFmtId="0" fontId="6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6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7" xfId="4" applyFont="1" applyFill="1" applyBorder="1" applyAlignment="1" applyProtection="1">
      <alignment horizontal="center" vertical="center" wrapText="1"/>
    </xf>
    <xf numFmtId="0" fontId="0" fillId="0" borderId="103" xfId="4" applyFont="1" applyFill="1" applyBorder="1" applyAlignment="1" applyProtection="1">
      <alignment horizontal="center" vertical="center" wrapText="1"/>
    </xf>
    <xf numFmtId="0" fontId="0" fillId="0" borderId="97" xfId="4" applyFont="1" applyFill="1" applyBorder="1" applyAlignment="1" applyProtection="1">
      <alignment horizontal="center" vertical="center" wrapText="1"/>
    </xf>
    <xf numFmtId="0" fontId="0" fillId="0" borderId="77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8" xfId="4" applyFont="1" applyFill="1" applyBorder="1" applyAlignment="1" applyProtection="1">
      <alignment horizontal="center" vertical="center"/>
    </xf>
    <xf numFmtId="0" fontId="9" fillId="0" borderId="73" xfId="1" applyFont="1" applyFill="1" applyBorder="1" applyAlignment="1" applyProtection="1">
      <alignment wrapText="1"/>
    </xf>
    <xf numFmtId="0" fontId="9" fillId="0" borderId="80" xfId="1" applyFont="1" applyFill="1" applyBorder="1" applyAlignment="1" applyProtection="1">
      <alignment horizontal="left" vertical="center" wrapText="1"/>
    </xf>
    <xf numFmtId="0" fontId="9" fillId="0" borderId="71" xfId="1" applyFont="1" applyFill="1" applyBorder="1" applyAlignment="1" applyProtection="1">
      <alignment wrapText="1"/>
    </xf>
    <xf numFmtId="0" fontId="9" fillId="0" borderId="61" xfId="1" applyFont="1" applyFill="1" applyBorder="1" applyAlignment="1" applyProtection="1">
      <alignment horizontal="left" vertical="center" wrapText="1"/>
    </xf>
    <xf numFmtId="0" fontId="9" fillId="0" borderId="59" xfId="1" applyFont="1" applyFill="1" applyBorder="1" applyAlignment="1" applyProtection="1">
      <alignment wrapText="1"/>
    </xf>
    <xf numFmtId="0" fontId="9" fillId="0" borderId="72" xfId="1" applyFont="1" applyFill="1" applyBorder="1" applyAlignment="1" applyProtection="1">
      <alignment horizontal="left" vertical="center" wrapText="1"/>
    </xf>
    <xf numFmtId="0" fontId="0" fillId="0" borderId="59" xfId="0" applyFont="1" applyFill="1" applyBorder="1" applyAlignment="1" applyProtection="1">
      <alignment vertical="center"/>
    </xf>
    <xf numFmtId="0" fontId="9" fillId="0" borderId="91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vertical="center"/>
    </xf>
    <xf numFmtId="0" fontId="6" fillId="0" borderId="12" xfId="4" applyFont="1" applyFill="1" applyBorder="1" applyAlignment="1" applyProtection="1">
      <alignment horizontal="center" vertical="center" wrapText="1"/>
    </xf>
    <xf numFmtId="0" fontId="0" fillId="0" borderId="75" xfId="4" applyFont="1" applyFill="1" applyBorder="1" applyAlignment="1" applyProtection="1">
      <alignment horizontal="center" vertical="center" wrapText="1"/>
    </xf>
    <xf numFmtId="0" fontId="6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9" fillId="0" borderId="54" xfId="1" applyFont="1" applyFill="1" applyBorder="1" applyAlignment="1" applyProtection="1">
      <alignment horizontal="left" vertical="center" wrapText="1"/>
    </xf>
    <xf numFmtId="0" fontId="9" fillId="0" borderId="63" xfId="1" applyFont="1" applyFill="1" applyBorder="1" applyAlignment="1" applyProtection="1">
      <alignment wrapText="1"/>
    </xf>
    <xf numFmtId="0" fontId="9" fillId="0" borderId="63" xfId="1" applyFont="1" applyFill="1" applyBorder="1" applyAlignment="1" applyProtection="1">
      <alignment horizontal="left" vertical="center" wrapText="1"/>
    </xf>
    <xf numFmtId="0" fontId="0" fillId="0" borderId="54" xfId="0" applyFont="1" applyFill="1" applyBorder="1" applyAlignment="1" applyProtection="1">
      <alignment horizontal="center" vertical="center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3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0" fontId="0" fillId="0" borderId="133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1" fillId="0" borderId="0" xfId="0" applyFont="1" applyFill="1" applyProtection="1"/>
    <xf numFmtId="0" fontId="1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08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36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1" xfId="0" applyFont="1" applyFill="1" applyBorder="1" applyAlignment="1" applyProtection="1">
      <alignment vertical="center"/>
    </xf>
    <xf numFmtId="0" fontId="0" fillId="0" borderId="32" xfId="0" applyFont="1" applyFill="1" applyBorder="1" applyAlignment="1" applyProtection="1">
      <alignment horizontal="justify" vertical="center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0" fontId="30" fillId="0" borderId="17" xfId="0" applyFont="1" applyFill="1" applyBorder="1" applyAlignment="1" applyProtection="1">
      <alignment horizontal="center" vertical="center" wrapText="1"/>
    </xf>
    <xf numFmtId="0" fontId="43" fillId="0" borderId="17" xfId="0" applyFont="1" applyFill="1" applyBorder="1" applyAlignment="1" applyProtection="1">
      <alignment horizontal="center" vertical="center" wrapText="1"/>
    </xf>
    <xf numFmtId="0" fontId="30" fillId="0" borderId="18" xfId="0" applyFont="1" applyFill="1" applyBorder="1" applyAlignment="1" applyProtection="1">
      <alignment horizontal="center" vertical="center" wrapText="1"/>
    </xf>
    <xf numFmtId="0" fontId="30" fillId="0" borderId="133" xfId="0" applyFont="1" applyFill="1" applyBorder="1" applyAlignment="1" applyProtection="1">
      <alignment horizontal="center" vertical="center"/>
    </xf>
    <xf numFmtId="0" fontId="30" fillId="0" borderId="19" xfId="0" applyFont="1" applyFill="1" applyBorder="1" applyAlignment="1" applyProtection="1">
      <alignment horizontal="center" vertical="center"/>
    </xf>
    <xf numFmtId="0" fontId="30" fillId="0" borderId="19" xfId="0" applyFont="1" applyFill="1" applyBorder="1" applyAlignment="1" applyProtection="1">
      <alignment horizontal="center" vertical="center" wrapText="1"/>
    </xf>
    <xf numFmtId="0" fontId="30" fillId="0" borderId="20" xfId="0" applyFont="1" applyFill="1" applyBorder="1" applyAlignment="1" applyProtection="1">
      <alignment horizontal="center" vertical="center" wrapText="1"/>
    </xf>
    <xf numFmtId="0" fontId="30" fillId="0" borderId="68" xfId="0" applyFont="1" applyFill="1" applyBorder="1" applyAlignment="1" applyProtection="1">
      <alignment vertical="center" wrapText="1"/>
    </xf>
    <xf numFmtId="0" fontId="24" fillId="0" borderId="136" xfId="0" applyFont="1" applyFill="1" applyBorder="1" applyAlignment="1" applyProtection="1">
      <alignment vertical="center" wrapText="1"/>
    </xf>
    <xf numFmtId="0" fontId="30" fillId="0" borderId="54" xfId="0" applyFont="1" applyFill="1" applyBorder="1" applyAlignment="1" applyProtection="1">
      <alignment vertical="center" wrapText="1"/>
    </xf>
    <xf numFmtId="0" fontId="24" fillId="0" borderId="58" xfId="0" applyFont="1" applyFill="1" applyBorder="1" applyAlignment="1" applyProtection="1">
      <alignment vertical="center" wrapText="1"/>
    </xf>
    <xf numFmtId="0" fontId="30" fillId="0" borderId="63" xfId="0" applyFont="1" applyFill="1" applyBorder="1" applyAlignment="1" applyProtection="1">
      <alignment vertical="center" wrapText="1"/>
    </xf>
    <xf numFmtId="0" fontId="24" fillId="0" borderId="67" xfId="0" applyFont="1" applyFill="1" applyBorder="1" applyAlignment="1" applyProtection="1">
      <alignment vertical="center" wrapText="1"/>
    </xf>
    <xf numFmtId="0" fontId="30" fillId="0" borderId="1" xfId="0" applyFont="1" applyFill="1" applyBorder="1" applyAlignment="1" applyProtection="1">
      <alignment vertical="center" wrapText="1"/>
    </xf>
    <xf numFmtId="0" fontId="24" fillId="0" borderId="32" xfId="0" applyFont="1" applyFill="1" applyBorder="1" applyAlignment="1" applyProtection="1">
      <alignment vertical="center" wrapText="1"/>
    </xf>
    <xf numFmtId="0" fontId="30" fillId="0" borderId="0" xfId="0" applyFont="1" applyFill="1" applyBorder="1" applyAlignment="1" applyProtection="1">
      <alignment vertical="center" wrapText="1"/>
    </xf>
    <xf numFmtId="0" fontId="15" fillId="0" borderId="0" xfId="0" applyFont="1" applyFill="1" applyBorder="1" applyProtection="1"/>
    <xf numFmtId="0" fontId="0" fillId="0" borderId="0" xfId="0" applyFont="1" applyFill="1" applyBorder="1" applyProtection="1"/>
    <xf numFmtId="0" fontId="9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0" fontId="0" fillId="0" borderId="108" xfId="0" applyFont="1" applyFill="1" applyBorder="1" applyAlignment="1" applyProtection="1">
      <alignment horizontal="center" vertical="center" wrapText="1"/>
    </xf>
    <xf numFmtId="0" fontId="0" fillId="0" borderId="7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39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58" xfId="0" applyFont="1" applyFill="1" applyBorder="1" applyAlignment="1" applyProtection="1">
      <alignment horizontal="left" vertical="center"/>
    </xf>
    <xf numFmtId="0" fontId="0" fillId="0" borderId="63" xfId="0" applyFont="1" applyFill="1" applyBorder="1" applyAlignment="1" applyProtection="1">
      <alignment horizontal="justify" vertical="center"/>
    </xf>
    <xf numFmtId="0" fontId="0" fillId="0" borderId="67" xfId="0" applyFont="1" applyFill="1" applyBorder="1" applyAlignment="1" applyProtection="1">
      <alignment horizontal="left" vertical="center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horizontal="justify" vertical="center"/>
    </xf>
    <xf numFmtId="0" fontId="0" fillId="0" borderId="136" xfId="0" applyFont="1" applyFill="1" applyBorder="1" applyAlignment="1" applyProtection="1">
      <alignment horizontal="left" vertical="center" wrapText="1" indent="1"/>
    </xf>
    <xf numFmtId="0" fontId="0" fillId="0" borderId="58" xfId="0" applyFont="1" applyFill="1" applyBorder="1" applyAlignment="1" applyProtection="1">
      <alignment horizontal="left" vertical="center" wrapText="1" indent="2"/>
    </xf>
    <xf numFmtId="0" fontId="0" fillId="0" borderId="67" xfId="0" applyFont="1" applyFill="1" applyBorder="1" applyAlignment="1" applyProtection="1">
      <alignment horizontal="left" vertical="center" wrapText="1" indent="2"/>
    </xf>
    <xf numFmtId="0" fontId="0" fillId="0" borderId="84" xfId="0" applyFont="1" applyFill="1" applyBorder="1" applyAlignment="1" applyProtection="1">
      <alignment horizontal="left" vertical="center" wrapText="1" indent="2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0" fontId="1" fillId="0" borderId="49" xfId="0" applyFont="1" applyFill="1" applyBorder="1" applyAlignment="1" applyProtection="1">
      <alignment horizontal="justify" vertical="center"/>
    </xf>
    <xf numFmtId="0" fontId="1" fillId="0" borderId="53" xfId="0" applyFont="1" applyFill="1" applyBorder="1" applyAlignment="1" applyProtection="1">
      <alignment horizontal="justify" vertical="center"/>
    </xf>
    <xf numFmtId="0" fontId="1" fillId="0" borderId="33" xfId="0" applyFont="1" applyFill="1" applyBorder="1" applyAlignment="1" applyProtection="1">
      <alignment horizontal="justify" vertical="center"/>
    </xf>
    <xf numFmtId="0" fontId="1" fillId="0" borderId="45" xfId="0" applyFont="1" applyFill="1" applyBorder="1" applyAlignment="1" applyProtection="1">
      <alignment horizontal="justify" vertical="center"/>
    </xf>
    <xf numFmtId="0" fontId="0" fillId="0" borderId="127" xfId="0" applyFont="1" applyFill="1" applyBorder="1" applyAlignment="1" applyProtection="1">
      <alignment horizontal="justify" vertical="center"/>
    </xf>
    <xf numFmtId="0" fontId="0" fillId="0" borderId="129" xfId="0" applyFont="1" applyFill="1" applyBorder="1" applyAlignment="1" applyProtection="1">
      <alignment horizontal="left" vertical="center" wrapText="1" indent="1"/>
    </xf>
    <xf numFmtId="0" fontId="0" fillId="0" borderId="58" xfId="0" applyFont="1" applyFill="1" applyBorder="1" applyAlignment="1" applyProtection="1">
      <alignment horizontal="left" vertical="center" wrapText="1" indent="3"/>
    </xf>
    <xf numFmtId="0" fontId="0" fillId="0" borderId="67" xfId="0" applyFont="1" applyFill="1" applyBorder="1" applyAlignment="1" applyProtection="1">
      <alignment horizontal="left" vertical="center" wrapText="1" indent="3"/>
    </xf>
    <xf numFmtId="0" fontId="9" fillId="0" borderId="30" xfId="1" applyFont="1" applyFill="1" applyBorder="1" applyAlignment="1" applyProtection="1">
      <alignment horizontal="center" textRotation="90" wrapText="1"/>
    </xf>
    <xf numFmtId="0" fontId="9" fillId="0" borderId="75" xfId="1" applyFont="1" applyFill="1" applyBorder="1" applyAlignment="1" applyProtection="1">
      <alignment horizontal="center" textRotation="90" wrapText="1"/>
    </xf>
    <xf numFmtId="0" fontId="9" fillId="0" borderId="95" xfId="1" applyFont="1" applyFill="1" applyBorder="1" applyAlignment="1" applyProtection="1">
      <alignment horizontal="center" textRotation="90" wrapText="1"/>
    </xf>
    <xf numFmtId="0" fontId="9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7" xfId="0" applyFont="1" applyBorder="1" applyAlignment="1" applyProtection="1">
      <alignment horizontal="center" vertical="center" wrapText="1"/>
    </xf>
    <xf numFmtId="0" fontId="9" fillId="2" borderId="59" xfId="1" applyFont="1" applyFill="1" applyBorder="1" applyAlignment="1" applyProtection="1">
      <alignment wrapText="1"/>
    </xf>
    <xf numFmtId="0" fontId="9" fillId="2" borderId="73" xfId="1" applyFont="1" applyFill="1" applyBorder="1" applyAlignment="1" applyProtection="1">
      <alignment horizontal="left" vertical="center" wrapText="1" indent="1"/>
    </xf>
    <xf numFmtId="0" fontId="9" fillId="2" borderId="59" xfId="1" applyFont="1" applyFill="1" applyBorder="1" applyAlignment="1" applyProtection="1">
      <alignment horizontal="left" vertical="center" wrapText="1" indent="1"/>
    </xf>
    <xf numFmtId="0" fontId="9" fillId="2" borderId="92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8" fillId="3" borderId="0" xfId="1" applyFont="1" applyFill="1" applyBorder="1" applyAlignment="1" applyProtection="1">
      <alignment horizontal="left" vertical="center" wrapText="1" indent="1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12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7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7" xfId="0" applyFont="1" applyFill="1" applyBorder="1" applyAlignment="1" applyProtection="1">
      <alignment vertical="center" wrapText="1"/>
    </xf>
    <xf numFmtId="0" fontId="1" fillId="0" borderId="129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vertical="center"/>
    </xf>
    <xf numFmtId="0" fontId="0" fillId="0" borderId="33" xfId="0" applyFont="1" applyFill="1" applyBorder="1" applyAlignment="1" applyProtection="1">
      <alignment horizontal="justify" vertical="center" wrapText="1"/>
    </xf>
    <xf numFmtId="0" fontId="1" fillId="0" borderId="45" xfId="0" applyFont="1" applyFill="1" applyBorder="1" applyAlignment="1" applyProtection="1">
      <alignment horizontal="justify" vertical="center" wrapText="1"/>
    </xf>
    <xf numFmtId="0" fontId="15" fillId="0" borderId="0" xfId="0" applyFont="1" applyAlignment="1" applyProtection="1">
      <alignment horizontal="center" vertical="center"/>
    </xf>
    <xf numFmtId="0" fontId="0" fillId="0" borderId="127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2" fontId="0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5" fillId="0" borderId="0" xfId="0" applyFont="1" applyAlignment="1" applyProtection="1">
      <alignment vertical="center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Alignment="1" applyProtection="1">
      <alignment horizontal="left"/>
    </xf>
    <xf numFmtId="0" fontId="15" fillId="0" borderId="0" xfId="0" applyFont="1" applyAlignment="1" applyProtection="1">
      <alignment horizontal="left" vertical="center"/>
    </xf>
    <xf numFmtId="0" fontId="0" fillId="0" borderId="9" xfId="0" applyFont="1" applyFill="1" applyBorder="1" applyAlignment="1" applyProtection="1">
      <alignment vertical="center" wrapText="1"/>
    </xf>
    <xf numFmtId="0" fontId="0" fillId="0" borderId="117" xfId="0" applyFont="1" applyFill="1" applyBorder="1" applyAlignment="1" applyProtection="1">
      <alignment horizontal="center" vertical="center"/>
    </xf>
    <xf numFmtId="0" fontId="0" fillId="0" borderId="132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horizontal="justify" vertical="center"/>
    </xf>
    <xf numFmtId="0" fontId="1" fillId="0" borderId="127" xfId="0" applyFont="1" applyFill="1" applyBorder="1" applyAlignment="1" applyProtection="1">
      <alignment horizontal="justify" vertical="center"/>
    </xf>
    <xf numFmtId="0" fontId="1" fillId="0" borderId="129" xfId="0" applyFont="1" applyFill="1" applyBorder="1" applyAlignment="1" applyProtection="1">
      <alignment horizontal="justify" vertical="center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24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vertical="center"/>
    </xf>
    <xf numFmtId="0" fontId="1" fillId="0" borderId="93" xfId="0" applyFont="1" applyFill="1" applyBorder="1" applyAlignment="1" applyProtection="1">
      <alignment horizontal="justify" vertical="center"/>
    </xf>
    <xf numFmtId="0" fontId="0" fillId="0" borderId="63" xfId="0" applyFont="1" applyFill="1" applyBorder="1" applyAlignment="1" applyProtection="1">
      <alignment vertical="center"/>
    </xf>
    <xf numFmtId="0" fontId="1" fillId="0" borderId="127" xfId="0" applyFont="1" applyFill="1" applyBorder="1" applyAlignment="1" applyProtection="1">
      <alignment vertical="center"/>
    </xf>
    <xf numFmtId="0" fontId="1" fillId="0" borderId="152" xfId="0" applyFont="1" applyFill="1" applyBorder="1" applyAlignment="1" applyProtection="1">
      <alignment horizontal="justify" vertical="center"/>
    </xf>
    <xf numFmtId="0" fontId="1" fillId="0" borderId="96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54" xfId="0" applyNumberFormat="1" applyFont="1" applyFill="1" applyBorder="1" applyAlignment="1" applyProtection="1">
      <alignment horizontal="justify" vertical="center"/>
      <protection locked="0"/>
    </xf>
    <xf numFmtId="2" fontId="0" fillId="0" borderId="156" xfId="0" applyNumberFormat="1" applyFont="1" applyFill="1" applyBorder="1" applyAlignment="1" applyProtection="1">
      <alignment horizontal="justify" vertical="center"/>
      <protection locked="0"/>
    </xf>
    <xf numFmtId="2" fontId="0" fillId="0" borderId="153" xfId="0" applyNumberFormat="1" applyFont="1" applyFill="1" applyBorder="1" applyAlignment="1" applyProtection="1">
      <alignment horizontal="justify" vertical="center"/>
      <protection locked="0"/>
    </xf>
    <xf numFmtId="2" fontId="0" fillId="0" borderId="157" xfId="0" applyNumberFormat="1" applyFont="1" applyFill="1" applyBorder="1" applyAlignment="1" applyProtection="1">
      <alignment horizontal="justify" vertical="center"/>
      <protection locked="0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3" fillId="0" borderId="108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33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23" fillId="0" borderId="20" xfId="0" applyFont="1" applyBorder="1" applyAlignment="1" applyProtection="1">
      <alignment horizontal="center" vertical="center" wrapText="1"/>
    </xf>
    <xf numFmtId="0" fontId="23" fillId="0" borderId="41" xfId="0" applyFont="1" applyFill="1" applyBorder="1" applyAlignment="1" applyProtection="1">
      <alignment vertical="center" wrapText="1"/>
    </xf>
    <xf numFmtId="0" fontId="23" fillId="0" borderId="78" xfId="0" applyFont="1" applyFill="1" applyBorder="1" applyAlignment="1" applyProtection="1">
      <alignment vertical="center" wrapText="1"/>
    </xf>
    <xf numFmtId="0" fontId="23" fillId="0" borderId="6" xfId="0" applyFont="1" applyFill="1" applyBorder="1" applyAlignment="1" applyProtection="1">
      <alignment vertical="center"/>
    </xf>
    <xf numFmtId="0" fontId="23" fillId="0" borderId="18" xfId="0" applyFont="1" applyFill="1" applyBorder="1" applyAlignment="1" applyProtection="1">
      <alignment vertical="center" wrapText="1"/>
    </xf>
    <xf numFmtId="0" fontId="25" fillId="0" borderId="18" xfId="0" applyFont="1" applyFill="1" applyBorder="1" applyAlignment="1" applyProtection="1">
      <alignment vertical="center"/>
    </xf>
    <xf numFmtId="0" fontId="26" fillId="0" borderId="6" xfId="0" applyFont="1" applyFill="1" applyBorder="1" applyAlignment="1" applyProtection="1">
      <alignment vertical="center"/>
    </xf>
    <xf numFmtId="0" fontId="26" fillId="0" borderId="9" xfId="0" applyFont="1" applyFill="1" applyBorder="1" applyAlignment="1" applyProtection="1">
      <alignment vertical="center"/>
    </xf>
    <xf numFmtId="0" fontId="25" fillId="0" borderId="20" xfId="0" applyFont="1" applyFill="1" applyBorder="1" applyAlignment="1" applyProtection="1">
      <alignment vertical="center" wrapText="1"/>
    </xf>
    <xf numFmtId="0" fontId="25" fillId="0" borderId="0" xfId="0" applyFont="1" applyFill="1" applyBorder="1" applyAlignment="1" applyProtection="1">
      <alignment horizontal="right" vertical="center"/>
    </xf>
    <xf numFmtId="2" fontId="27" fillId="0" borderId="106" xfId="0" applyNumberFormat="1" applyFont="1" applyBorder="1" applyAlignment="1" applyProtection="1">
      <alignment horizontal="center" vertical="center"/>
      <protection locked="0"/>
    </xf>
    <xf numFmtId="2" fontId="27" fillId="0" borderId="111" xfId="0" applyNumberFormat="1" applyFont="1" applyBorder="1" applyAlignment="1" applyProtection="1">
      <alignment horizontal="center" vertical="center"/>
      <protection locked="0"/>
    </xf>
    <xf numFmtId="2" fontId="27" fillId="0" borderId="107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117" xfId="0" applyFont="1" applyFill="1" applyBorder="1" applyAlignment="1" applyProtection="1">
      <alignment horizontal="center" vertical="center" wrapText="1"/>
    </xf>
    <xf numFmtId="0" fontId="0" fillId="0" borderId="41" xfId="0" applyFont="1" applyBorder="1" applyProtection="1"/>
    <xf numFmtId="0" fontId="0" fillId="0" borderId="99" xfId="0" applyFont="1" applyFill="1" applyBorder="1" applyProtection="1"/>
    <xf numFmtId="0" fontId="0" fillId="0" borderId="116" xfId="0" applyFont="1" applyFill="1" applyBorder="1" applyAlignment="1" applyProtection="1">
      <alignment horizontal="left" vertical="center" wrapText="1" indent="1"/>
    </xf>
    <xf numFmtId="0" fontId="11" fillId="0" borderId="0" xfId="0" applyFont="1"/>
    <xf numFmtId="0" fontId="23" fillId="0" borderId="18" xfId="0" applyFont="1" applyFill="1" applyBorder="1" applyAlignment="1" applyProtection="1">
      <alignment vertical="center" wrapText="1"/>
    </xf>
    <xf numFmtId="2" fontId="23" fillId="0" borderId="108" xfId="0" applyNumberFormat="1" applyFont="1" applyFill="1" applyBorder="1" applyAlignment="1" applyProtection="1">
      <alignment vertical="center" wrapText="1"/>
      <protection locked="0"/>
    </xf>
    <xf numFmtId="2" fontId="23" fillId="0" borderId="17" xfId="0" applyNumberFormat="1" applyFont="1" applyFill="1" applyBorder="1" applyAlignment="1" applyProtection="1">
      <alignment vertical="center" wrapText="1"/>
      <protection locked="0"/>
    </xf>
    <xf numFmtId="2" fontId="23" fillId="0" borderId="18" xfId="0" applyNumberFormat="1" applyFont="1" applyFill="1" applyBorder="1" applyAlignment="1" applyProtection="1">
      <alignment vertical="center" wrapText="1"/>
      <protection locked="0"/>
    </xf>
    <xf numFmtId="0" fontId="36" fillId="0" borderId="0" xfId="0" applyFont="1" applyAlignment="1">
      <alignment horizontal="center"/>
    </xf>
    <xf numFmtId="0" fontId="38" fillId="0" borderId="3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105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left" vertical="center" wrapText="1" indent="3"/>
    </xf>
    <xf numFmtId="0" fontId="34" fillId="0" borderId="18" xfId="0" applyFont="1" applyBorder="1" applyAlignment="1">
      <alignment horizontal="left" vertical="center" wrapText="1" indent="3"/>
    </xf>
    <xf numFmtId="0" fontId="34" fillId="0" borderId="9" xfId="0" applyFont="1" applyBorder="1" applyAlignment="1">
      <alignment horizontal="left" vertical="center" wrapText="1" indent="3"/>
    </xf>
    <xf numFmtId="0" fontId="34" fillId="0" borderId="20" xfId="0" applyFont="1" applyBorder="1" applyAlignment="1">
      <alignment horizontal="left" vertical="center" wrapText="1" indent="3"/>
    </xf>
    <xf numFmtId="0" fontId="32" fillId="0" borderId="1" xfId="0" applyFont="1" applyFill="1" applyBorder="1" applyAlignment="1" applyProtection="1">
      <alignment vertical="center"/>
    </xf>
    <xf numFmtId="0" fontId="32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31" fillId="0" borderId="3" xfId="0" applyFont="1" applyFill="1" applyBorder="1" applyAlignment="1" applyProtection="1">
      <alignment horizontal="center" vertical="center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9" xfId="0" applyFont="1" applyFill="1" applyBorder="1" applyAlignment="1" applyProtection="1">
      <alignment horizontal="center" vertical="center"/>
    </xf>
    <xf numFmtId="0" fontId="31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/>
    </xf>
    <xf numFmtId="0" fontId="6" fillId="0" borderId="12" xfId="8" applyFill="1" applyBorder="1" applyAlignment="1" applyProtection="1">
      <alignment horizontal="center"/>
    </xf>
    <xf numFmtId="0" fontId="6" fillId="0" borderId="13" xfId="8" applyFill="1" applyBorder="1" applyAlignment="1" applyProtection="1">
      <alignment horizontal="center"/>
    </xf>
    <xf numFmtId="0" fontId="6" fillId="0" borderId="15" xfId="8" applyFill="1" applyBorder="1" applyAlignment="1" applyProtection="1">
      <alignment horizontal="center"/>
    </xf>
    <xf numFmtId="0" fontId="6" fillId="0" borderId="16" xfId="8" applyFill="1" applyBorder="1" applyAlignment="1" applyProtection="1">
      <alignment horizontal="center"/>
    </xf>
    <xf numFmtId="0" fontId="6" fillId="0" borderId="25" xfId="8" applyFill="1" applyBorder="1" applyAlignment="1" applyProtection="1">
      <alignment horizontal="center"/>
    </xf>
    <xf numFmtId="0" fontId="6" fillId="0" borderId="27" xfId="8" applyFill="1" applyBorder="1" applyAlignment="1" applyProtection="1">
      <alignment horizontal="center"/>
    </xf>
    <xf numFmtId="0" fontId="6" fillId="0" borderId="3" xfId="8" applyFill="1" applyBorder="1" applyAlignment="1" applyProtection="1">
      <alignment horizontal="center" wrapText="1"/>
    </xf>
    <xf numFmtId="0" fontId="6" fillId="0" borderId="4" xfId="8" applyFill="1" applyBorder="1" applyAlignment="1" applyProtection="1">
      <alignment horizontal="center" wrapText="1"/>
    </xf>
    <xf numFmtId="0" fontId="6" fillId="0" borderId="3" xfId="8" applyFont="1" applyFill="1" applyBorder="1" applyAlignment="1" applyProtection="1">
      <alignment horizontal="center" wrapText="1"/>
    </xf>
    <xf numFmtId="0" fontId="6" fillId="0" borderId="105" xfId="8" applyFill="1" applyBorder="1" applyAlignment="1" applyProtection="1">
      <alignment horizontal="center" wrapText="1"/>
    </xf>
    <xf numFmtId="0" fontId="6" fillId="0" borderId="14" xfId="8" applyFill="1" applyBorder="1" applyAlignment="1" applyProtection="1">
      <alignment horizontal="center" wrapText="1"/>
    </xf>
    <xf numFmtId="0" fontId="6" fillId="0" borderId="31" xfId="8" applyFill="1" applyBorder="1" applyAlignment="1" applyProtection="1">
      <alignment horizontal="center" vertical="center" wrapText="1"/>
    </xf>
    <xf numFmtId="0" fontId="6" fillId="0" borderId="24" xfId="8" applyFill="1" applyBorder="1" applyAlignment="1" applyProtection="1">
      <alignment horizontal="center" vertical="center" wrapText="1"/>
    </xf>
    <xf numFmtId="0" fontId="6" fillId="0" borderId="46" xfId="9" applyFill="1" applyBorder="1" applyAlignment="1" applyProtection="1">
      <alignment horizontal="center" vertical="center"/>
    </xf>
    <xf numFmtId="0" fontId="6" fillId="0" borderId="91" xfId="9" applyFill="1" applyBorder="1" applyAlignment="1" applyProtection="1">
      <alignment horizontal="center" vertical="center"/>
    </xf>
    <xf numFmtId="0" fontId="6" fillId="0" borderId="5" xfId="9" applyFill="1" applyBorder="1" applyAlignment="1" applyProtection="1">
      <alignment horizontal="center" vertical="center"/>
    </xf>
    <xf numFmtId="0" fontId="6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33" fillId="0" borderId="105" xfId="0" applyFont="1" applyFill="1" applyBorder="1" applyAlignment="1" applyProtection="1">
      <alignment horizontal="center" vertical="center" wrapText="1"/>
    </xf>
    <xf numFmtId="0" fontId="33" fillId="0" borderId="17" xfId="0" applyFont="1" applyFill="1" applyBorder="1" applyAlignment="1" applyProtection="1">
      <alignment horizontal="center" vertical="center" wrapText="1"/>
    </xf>
    <xf numFmtId="0" fontId="33" fillId="0" borderId="14" xfId="0" applyFont="1" applyFill="1" applyBorder="1" applyAlignment="1" applyProtection="1">
      <alignment horizontal="center" vertical="center" wrapText="1"/>
    </xf>
    <xf numFmtId="0" fontId="33" fillId="0" borderId="18" xfId="0" applyFont="1" applyFill="1" applyBorder="1" applyAlignment="1" applyProtection="1">
      <alignment horizontal="center" vertical="center" wrapText="1"/>
    </xf>
    <xf numFmtId="0" fontId="33" fillId="0" borderId="3" xfId="0" applyFont="1" applyFill="1" applyBorder="1" applyAlignment="1" applyProtection="1">
      <alignment horizontal="center" vertical="center" wrapText="1"/>
    </xf>
    <xf numFmtId="0" fontId="33" fillId="0" borderId="6" xfId="0" applyFont="1" applyFill="1" applyBorder="1" applyAlignment="1" applyProtection="1">
      <alignment horizontal="center" vertical="center" wrapText="1"/>
    </xf>
    <xf numFmtId="0" fontId="33" fillId="0" borderId="9" xfId="0" applyFont="1" applyFill="1" applyBorder="1" applyAlignment="1" applyProtection="1">
      <alignment horizontal="center" vertical="center" wrapText="1"/>
    </xf>
    <xf numFmtId="0" fontId="33" fillId="0" borderId="20" xfId="0" applyFont="1" applyFill="1" applyBorder="1" applyAlignment="1" applyProtection="1">
      <alignment horizontal="center" vertical="center" wrapText="1"/>
    </xf>
    <xf numFmtId="0" fontId="33" fillId="0" borderId="100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46" xfId="0" applyFont="1" applyFill="1" applyBorder="1" applyAlignment="1" applyProtection="1">
      <alignment horizontal="center" vertical="center" wrapText="1"/>
    </xf>
    <xf numFmtId="0" fontId="1" fillId="0" borderId="37" xfId="0" applyFont="1" applyFill="1" applyBorder="1" applyAlignment="1" applyProtection="1">
      <alignment horizontal="center" vertical="center" wrapText="1"/>
    </xf>
    <xf numFmtId="0" fontId="9" fillId="0" borderId="30" xfId="1" applyFont="1" applyFill="1" applyBorder="1" applyAlignment="1" applyProtection="1">
      <alignment horizontal="center" vertical="center" wrapText="1"/>
    </xf>
    <xf numFmtId="0" fontId="9" fillId="0" borderId="33" xfId="1" applyFont="1" applyFill="1" applyBorder="1" applyAlignment="1" applyProtection="1">
      <alignment horizontal="center" vertical="center" wrapText="1"/>
    </xf>
    <xf numFmtId="0" fontId="9" fillId="0" borderId="43" xfId="1" applyFont="1" applyFill="1" applyBorder="1" applyAlignment="1" applyProtection="1">
      <alignment horizontal="center" vertical="center" wrapText="1"/>
    </xf>
    <xf numFmtId="0" fontId="9" fillId="0" borderId="45" xfId="1" applyFont="1" applyFill="1" applyBorder="1" applyAlignment="1" applyProtection="1">
      <alignment horizontal="center" vertical="center" wrapText="1"/>
    </xf>
    <xf numFmtId="0" fontId="9" fillId="0" borderId="13" xfId="1" applyFont="1" applyFill="1" applyBorder="1" applyAlignment="1" applyProtection="1">
      <alignment horizontal="center" vertical="center" wrapText="1"/>
    </xf>
    <xf numFmtId="0" fontId="9" fillId="0" borderId="16" xfId="1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left" vertical="center"/>
    </xf>
    <xf numFmtId="0" fontId="11" fillId="0" borderId="13" xfId="0" applyFont="1" applyFill="1" applyBorder="1" applyAlignment="1" applyProtection="1">
      <alignment horizontal="left" vertical="center"/>
    </xf>
    <xf numFmtId="0" fontId="11" fillId="0" borderId="15" xfId="0" applyFont="1" applyFill="1" applyBorder="1" applyAlignment="1" applyProtection="1">
      <alignment horizontal="left" vertical="center"/>
    </xf>
    <xf numFmtId="0" fontId="11" fillId="0" borderId="16" xfId="0" applyFont="1" applyFill="1" applyBorder="1" applyAlignment="1" applyProtection="1">
      <alignment horizontal="left" vertical="center"/>
    </xf>
    <xf numFmtId="0" fontId="11" fillId="0" borderId="25" xfId="0" applyFont="1" applyFill="1" applyBorder="1" applyAlignment="1" applyProtection="1">
      <alignment horizontal="left" vertical="center"/>
    </xf>
    <xf numFmtId="0" fontId="11" fillId="0" borderId="27" xfId="0" applyFont="1" applyFill="1" applyBorder="1" applyAlignment="1" applyProtection="1">
      <alignment horizontal="left" vertical="center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8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8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6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4" fillId="0" borderId="38" xfId="0" applyFont="1" applyFill="1" applyBorder="1" applyAlignment="1" applyProtection="1">
      <alignment horizontal="center" vertical="center" wrapText="1"/>
    </xf>
    <xf numFmtId="0" fontId="14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108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7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108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5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5" xfId="0" applyFont="1" applyFill="1" applyBorder="1" applyAlignment="1" applyProtection="1">
      <alignment horizontal="center" vertical="center" wrapText="1"/>
    </xf>
    <xf numFmtId="0" fontId="1" fillId="0" borderId="141" xfId="0" applyFont="1" applyFill="1" applyBorder="1" applyAlignment="1" applyProtection="1">
      <alignment horizontal="center" vertical="center" wrapText="1"/>
    </xf>
    <xf numFmtId="0" fontId="29" fillId="0" borderId="3" xfId="0" applyFont="1" applyFill="1" applyBorder="1" applyAlignment="1" applyProtection="1">
      <alignment vertical="center" wrapText="1"/>
    </xf>
    <xf numFmtId="0" fontId="29" fillId="0" borderId="14" xfId="0" applyFont="1" applyFill="1" applyBorder="1" applyAlignment="1" applyProtection="1">
      <alignment vertical="center" wrapText="1"/>
    </xf>
    <xf numFmtId="0" fontId="29" fillId="0" borderId="6" xfId="0" applyFont="1" applyFill="1" applyBorder="1" applyAlignment="1" applyProtection="1">
      <alignment vertical="center" wrapText="1"/>
    </xf>
    <xf numFmtId="0" fontId="29" fillId="0" borderId="18" xfId="0" applyFont="1" applyFill="1" applyBorder="1" applyAlignment="1" applyProtection="1">
      <alignment vertical="center" wrapText="1"/>
    </xf>
    <xf numFmtId="0" fontId="29" fillId="0" borderId="9" xfId="0" applyFont="1" applyFill="1" applyBorder="1" applyAlignment="1" applyProtection="1">
      <alignment vertical="center" wrapText="1"/>
    </xf>
    <xf numFmtId="0" fontId="29" fillId="0" borderId="20" xfId="0" applyFont="1" applyFill="1" applyBorder="1" applyAlignment="1" applyProtection="1">
      <alignment vertical="center" wrapText="1"/>
    </xf>
    <xf numFmtId="0" fontId="30" fillId="0" borderId="100" xfId="0" applyFont="1" applyFill="1" applyBorder="1" applyAlignment="1" applyProtection="1">
      <alignment horizontal="center" vertical="center" wrapText="1"/>
    </xf>
    <xf numFmtId="0" fontId="30" fillId="0" borderId="108" xfId="0" applyFont="1" applyFill="1" applyBorder="1" applyAlignment="1" applyProtection="1">
      <alignment horizontal="center" vertical="center" wrapText="1"/>
    </xf>
    <xf numFmtId="0" fontId="29" fillId="0" borderId="4" xfId="0" applyFont="1" applyFill="1" applyBorder="1" applyAlignment="1" applyProtection="1">
      <alignment horizontal="center" vertical="center"/>
    </xf>
    <xf numFmtId="0" fontId="29" fillId="0" borderId="37" xfId="0" applyFont="1" applyFill="1" applyBorder="1" applyAlignment="1" applyProtection="1">
      <alignment horizontal="center" vertical="center"/>
    </xf>
    <xf numFmtId="0" fontId="29" fillId="0" borderId="117" xfId="0" applyFont="1" applyFill="1" applyBorder="1" applyAlignment="1" applyProtection="1">
      <alignment horizontal="center" vertical="center"/>
    </xf>
    <xf numFmtId="0" fontId="1" fillId="0" borderId="105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 applyProtection="1">
      <alignment horizontal="center" vertical="center"/>
    </xf>
    <xf numFmtId="0" fontId="0" fillId="0" borderId="14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/>
    </xf>
    <xf numFmtId="0" fontId="0" fillId="0" borderId="18" xfId="0" applyFont="1" applyFill="1" applyBorder="1" applyAlignment="1" applyProtection="1">
      <alignment horizontal="center" vertical="center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0" fillId="0" borderId="100" xfId="0" applyFont="1" applyFill="1" applyBorder="1" applyAlignment="1" applyProtection="1">
      <alignment vertical="center"/>
    </xf>
    <xf numFmtId="0" fontId="0" fillId="0" borderId="105" xfId="0" applyFont="1" applyFill="1" applyBorder="1" applyAlignment="1" applyProtection="1">
      <alignment vertical="center"/>
    </xf>
    <xf numFmtId="0" fontId="0" fillId="0" borderId="4" xfId="0" applyFont="1" applyFill="1" applyBorder="1" applyAlignment="1" applyProtection="1">
      <alignment vertical="center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15" xfId="0" applyFont="1" applyFill="1" applyBorder="1" applyAlignment="1" applyProtection="1">
      <alignment horizontal="center" vertical="center" wrapText="1"/>
    </xf>
    <xf numFmtId="0" fontId="0" fillId="0" borderId="16" xfId="0" applyFont="1" applyFill="1" applyBorder="1" applyAlignment="1" applyProtection="1">
      <alignment horizontal="center" vertical="center" wrapText="1"/>
    </xf>
    <xf numFmtId="0" fontId="0" fillId="0" borderId="25" xfId="0" applyFont="1" applyFill="1" applyBorder="1" applyAlignment="1" applyProtection="1">
      <alignment horizontal="center" vertical="center" wrapText="1"/>
    </xf>
    <xf numFmtId="0" fontId="0" fillId="0" borderId="27" xfId="0" applyFont="1" applyFill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8" xfId="0" applyFont="1" applyFill="1" applyBorder="1" applyAlignment="1" applyProtection="1">
      <alignment horizontal="center" vertical="center"/>
    </xf>
    <xf numFmtId="0" fontId="0" fillId="0" borderId="12" xfId="0" applyFont="1" applyFill="1" applyBorder="1" applyAlignment="1" applyProtection="1">
      <alignment horizontal="justify" vertical="center"/>
    </xf>
    <xf numFmtId="0" fontId="0" fillId="0" borderId="48" xfId="0" applyFont="1" applyFill="1" applyBorder="1" applyAlignment="1" applyProtection="1">
      <alignment horizontal="justify" vertical="center"/>
    </xf>
    <xf numFmtId="0" fontId="0" fillId="0" borderId="25" xfId="0" applyFont="1" applyFill="1" applyBorder="1" applyAlignment="1" applyProtection="1">
      <alignment horizontal="justify" vertical="center"/>
    </xf>
    <xf numFmtId="0" fontId="0" fillId="0" borderId="40" xfId="0" applyFont="1" applyFill="1" applyBorder="1" applyAlignment="1" applyProtection="1">
      <alignment horizontal="justify" vertical="center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3" fillId="0" borderId="3" xfId="0" applyFont="1" applyFill="1" applyBorder="1" applyAlignment="1" applyProtection="1">
      <alignment vertical="center" wrapText="1"/>
    </xf>
    <xf numFmtId="0" fontId="23" fillId="0" borderId="14" xfId="0" applyFont="1" applyFill="1" applyBorder="1" applyAlignment="1" applyProtection="1">
      <alignment vertical="center" wrapText="1"/>
    </xf>
    <xf numFmtId="0" fontId="23" fillId="0" borderId="6" xfId="0" applyFont="1" applyFill="1" applyBorder="1" applyAlignment="1" applyProtection="1">
      <alignment vertical="center" wrapText="1"/>
    </xf>
    <xf numFmtId="0" fontId="23" fillId="0" borderId="18" xfId="0" applyFont="1" applyFill="1" applyBorder="1" applyAlignment="1" applyProtection="1">
      <alignment vertical="center" wrapText="1"/>
    </xf>
    <xf numFmtId="0" fontId="23" fillId="0" borderId="9" xfId="0" applyFont="1" applyFill="1" applyBorder="1" applyAlignment="1" applyProtection="1">
      <alignment vertical="center" wrapText="1"/>
    </xf>
    <xf numFmtId="0" fontId="23" fillId="0" borderId="20" xfId="0" applyFont="1" applyFill="1" applyBorder="1" applyAlignment="1" applyProtection="1">
      <alignment vertical="center" wrapText="1"/>
    </xf>
    <xf numFmtId="0" fontId="23" fillId="0" borderId="100" xfId="0" applyFont="1" applyBorder="1" applyAlignment="1" applyProtection="1">
      <alignment horizontal="center" vertical="center" wrapText="1"/>
    </xf>
    <xf numFmtId="0" fontId="23" fillId="0" borderId="105" xfId="0" applyFont="1" applyBorder="1" applyAlignment="1" applyProtection="1">
      <alignment horizontal="center" vertical="center" wrapText="1"/>
    </xf>
    <xf numFmtId="0" fontId="23" fillId="0" borderId="14" xfId="0" applyFont="1" applyBorder="1" applyAlignment="1" applyProtection="1">
      <alignment horizontal="center" vertical="center" wrapText="1"/>
    </xf>
    <xf numFmtId="0" fontId="23" fillId="0" borderId="108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22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00"/>
  <sheetViews>
    <sheetView tabSelected="1" topLeftCell="A7" zoomScale="90" zoomScaleNormal="90" workbookViewId="0">
      <selection activeCell="H27" sqref="H27"/>
    </sheetView>
  </sheetViews>
  <sheetFormatPr defaultRowHeight="14.5" x14ac:dyDescent="0.35"/>
  <cols>
    <col min="1" max="1" width="10.54296875" bestFit="1" customWidth="1"/>
    <col min="2" max="2" width="30.1796875" bestFit="1" customWidth="1"/>
    <col min="3" max="3" width="60" style="42" customWidth="1"/>
    <col min="4" max="4" width="6.81640625" style="182" bestFit="1" customWidth="1"/>
    <col min="5" max="5" width="35.54296875" style="42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204" t="s">
        <v>1930</v>
      </c>
      <c r="D1" s="205"/>
      <c r="E1" s="204"/>
      <c r="F1" s="206"/>
      <c r="G1" s="206"/>
      <c r="H1" s="207" t="str">
        <f>IF(COUNTBLANK(H5:H88)=83,"",IF(AND(COUNTIFS(H5:H88,"Weryfikacja formuły OK")=83,COUNTIFS('ZESTAWIENIE FORMULARZY'!G6:G54,"Zweryfikowany poprawnie")=49),"Skoroszyt jest zwalidowany poprawnie","Skoroszyt zawiera błędy"))</f>
        <v>Skoroszyt zawiera błędy</v>
      </c>
    </row>
    <row r="3" spans="1:8" ht="18.5" x14ac:dyDescent="0.45">
      <c r="C3" s="871" t="s">
        <v>1691</v>
      </c>
      <c r="D3" s="871"/>
      <c r="E3" s="871"/>
      <c r="F3" s="871"/>
    </row>
    <row r="4" spans="1:8" x14ac:dyDescent="0.35">
      <c r="A4" s="173" t="s">
        <v>1931</v>
      </c>
      <c r="B4" s="173" t="s">
        <v>1692</v>
      </c>
      <c r="C4" s="174" t="s">
        <v>1693</v>
      </c>
      <c r="D4" s="175" t="s">
        <v>1694</v>
      </c>
      <c r="E4" s="174" t="s">
        <v>1693</v>
      </c>
      <c r="F4" s="173" t="s">
        <v>1695</v>
      </c>
      <c r="G4" s="198" t="s">
        <v>1878</v>
      </c>
      <c r="H4" s="199" t="s">
        <v>1879</v>
      </c>
    </row>
    <row r="5" spans="1:8" x14ac:dyDescent="0.35">
      <c r="A5" s="173" t="s">
        <v>1932</v>
      </c>
      <c r="B5" s="201" t="s">
        <v>1696</v>
      </c>
      <c r="C5" s="202" t="s">
        <v>1697</v>
      </c>
      <c r="D5" s="203" t="s">
        <v>1698</v>
      </c>
      <c r="E5" s="202" t="s">
        <v>1699</v>
      </c>
      <c r="F5" s="201">
        <v>0</v>
      </c>
      <c r="G5" s="201" t="s">
        <v>1877</v>
      </c>
      <c r="H5" s="200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173" t="s">
        <v>1933</v>
      </c>
      <c r="B6" s="201" t="s">
        <v>1696</v>
      </c>
      <c r="C6" s="202" t="s">
        <v>1700</v>
      </c>
      <c r="D6" s="203" t="s">
        <v>1698</v>
      </c>
      <c r="E6" s="202" t="s">
        <v>1699</v>
      </c>
      <c r="F6" s="201">
        <v>0</v>
      </c>
      <c r="G6" s="201" t="s">
        <v>1877</v>
      </c>
      <c r="H6" s="200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173" t="s">
        <v>1934</v>
      </c>
      <c r="B7" s="201" t="s">
        <v>1696</v>
      </c>
      <c r="C7" s="202" t="s">
        <v>1701</v>
      </c>
      <c r="D7" s="203" t="s">
        <v>1698</v>
      </c>
      <c r="E7" s="202" t="s">
        <v>1699</v>
      </c>
      <c r="F7" s="201">
        <v>0</v>
      </c>
      <c r="G7" s="201" t="s">
        <v>1877</v>
      </c>
      <c r="H7" s="200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ht="29" x14ac:dyDescent="0.35">
      <c r="A8" s="173" t="s">
        <v>1935</v>
      </c>
      <c r="B8" s="201" t="s">
        <v>198</v>
      </c>
      <c r="C8" s="202" t="s">
        <v>1780</v>
      </c>
      <c r="D8" s="203" t="s">
        <v>1698</v>
      </c>
      <c r="E8" s="202" t="s">
        <v>1779</v>
      </c>
      <c r="F8" s="201">
        <v>0</v>
      </c>
      <c r="G8" s="201" t="s">
        <v>1877</v>
      </c>
      <c r="H8" s="200" t="str">
        <f>IF(AND(ISBLANK('BA02'!D49),ISBLANK('DPW03'!D17)),"W trakcie weryfikacji",IF(ROUND((DPW03.4._B+DPW03.4._D+DPW03.4._F+DPW03.4._H+DPW03.4._J+DPW03.4._L+DPW03.4._N)-(BA02.2.1.2._A+BA02.2.2.2._A+BA02.3.2._A+BA02.4.2._A+BA02.5.1._A),2)=0, "Weryfikacja formuły OK","Błędna wartość formuły walidacyjnej"))</f>
        <v>Weryfikacja formuły OK</v>
      </c>
    </row>
    <row r="9" spans="1:8" x14ac:dyDescent="0.35">
      <c r="A9" s="173" t="s">
        <v>1936</v>
      </c>
      <c r="B9" s="201" t="s">
        <v>1812</v>
      </c>
      <c r="C9" s="202" t="s">
        <v>1813</v>
      </c>
      <c r="D9" s="203" t="s">
        <v>1698</v>
      </c>
      <c r="E9" s="202" t="s">
        <v>1814</v>
      </c>
      <c r="F9" s="201">
        <v>0</v>
      </c>
      <c r="G9" s="201" t="s">
        <v>1877</v>
      </c>
      <c r="H9" s="200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10" spans="1:8" x14ac:dyDescent="0.35">
      <c r="A10" s="173" t="s">
        <v>1937</v>
      </c>
      <c r="B10" s="201" t="s">
        <v>2</v>
      </c>
      <c r="C10" s="202" t="s">
        <v>1707</v>
      </c>
      <c r="D10" s="203" t="s">
        <v>1698</v>
      </c>
      <c r="E10" s="202" t="s">
        <v>1916</v>
      </c>
      <c r="F10" s="201">
        <v>0</v>
      </c>
      <c r="G10" s="201" t="s">
        <v>1877</v>
      </c>
      <c r="H10" s="200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1" spans="1:8" x14ac:dyDescent="0.35">
      <c r="A11" s="173" t="s">
        <v>1938</v>
      </c>
      <c r="B11" s="201" t="s">
        <v>3</v>
      </c>
      <c r="C11" s="202" t="s">
        <v>1708</v>
      </c>
      <c r="D11" s="203" t="s">
        <v>1698</v>
      </c>
      <c r="E11" s="202" t="s">
        <v>1709</v>
      </c>
      <c r="F11" s="201">
        <v>0</v>
      </c>
      <c r="G11" s="201" t="s">
        <v>1877</v>
      </c>
      <c r="H11" s="200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2" spans="1:8" x14ac:dyDescent="0.35">
      <c r="A12" s="173" t="s">
        <v>1939</v>
      </c>
      <c r="B12" s="201" t="s">
        <v>100</v>
      </c>
      <c r="C12" s="202" t="s">
        <v>1705</v>
      </c>
      <c r="D12" s="203" t="s">
        <v>1698</v>
      </c>
      <c r="E12" s="202" t="s">
        <v>1706</v>
      </c>
      <c r="F12" s="201">
        <v>0</v>
      </c>
      <c r="G12" s="201" t="s">
        <v>1877</v>
      </c>
      <c r="H12" s="200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3" spans="1:8" ht="29" x14ac:dyDescent="0.35">
      <c r="A13" s="173" t="s">
        <v>1940</v>
      </c>
      <c r="B13" s="201" t="s">
        <v>393</v>
      </c>
      <c r="C13" s="202" t="s">
        <v>1782</v>
      </c>
      <c r="D13" s="203" t="s">
        <v>1698</v>
      </c>
      <c r="E13" s="202" t="s">
        <v>1781</v>
      </c>
      <c r="F13" s="201">
        <v>0</v>
      </c>
      <c r="G13" s="201" t="s">
        <v>1877</v>
      </c>
      <c r="H13" s="200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4" spans="1:8" ht="29" x14ac:dyDescent="0.35">
      <c r="A14" s="173" t="s">
        <v>1941</v>
      </c>
      <c r="B14" s="201" t="s">
        <v>87</v>
      </c>
      <c r="C14" s="202" t="s">
        <v>1783</v>
      </c>
      <c r="D14" s="203" t="s">
        <v>1698</v>
      </c>
      <c r="E14" s="202" t="s">
        <v>1784</v>
      </c>
      <c r="F14" s="201">
        <v>0</v>
      </c>
      <c r="G14" s="201" t="s">
        <v>1877</v>
      </c>
      <c r="H14" s="200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5" spans="1:8" ht="29" x14ac:dyDescent="0.35">
      <c r="A15" s="173" t="s">
        <v>1942</v>
      </c>
      <c r="B15" s="201" t="s">
        <v>87</v>
      </c>
      <c r="C15" s="202" t="s">
        <v>1918</v>
      </c>
      <c r="D15" s="203" t="s">
        <v>1698</v>
      </c>
      <c r="E15" s="202" t="s">
        <v>1784</v>
      </c>
      <c r="F15" s="201">
        <v>0</v>
      </c>
      <c r="G15" s="201" t="s">
        <v>1877</v>
      </c>
      <c r="H15" s="200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6" spans="1:8" ht="29" x14ac:dyDescent="0.35">
      <c r="A16" s="173" t="s">
        <v>1943</v>
      </c>
      <c r="B16" s="201" t="s">
        <v>87</v>
      </c>
      <c r="C16" s="202" t="s">
        <v>1785</v>
      </c>
      <c r="D16" s="203" t="s">
        <v>1698</v>
      </c>
      <c r="E16" s="202" t="s">
        <v>1784</v>
      </c>
      <c r="F16" s="201">
        <v>0</v>
      </c>
      <c r="G16" s="201" t="s">
        <v>1877</v>
      </c>
      <c r="H16" s="200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7" spans="1:8" ht="29" x14ac:dyDescent="0.35">
      <c r="A17" s="173" t="s">
        <v>1944</v>
      </c>
      <c r="B17" s="201" t="s">
        <v>87</v>
      </c>
      <c r="C17" s="202" t="s">
        <v>1917</v>
      </c>
      <c r="D17" s="203" t="s">
        <v>1698</v>
      </c>
      <c r="E17" s="202" t="s">
        <v>1784</v>
      </c>
      <c r="F17" s="201">
        <v>0</v>
      </c>
      <c r="G17" s="201" t="s">
        <v>1877</v>
      </c>
      <c r="H17" s="200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8" spans="1:8" x14ac:dyDescent="0.35">
      <c r="A18" s="173" t="s">
        <v>1945</v>
      </c>
      <c r="B18" s="201" t="s">
        <v>87</v>
      </c>
      <c r="C18" s="202" t="s">
        <v>1786</v>
      </c>
      <c r="D18" s="203" t="s">
        <v>1698</v>
      </c>
      <c r="E18" s="202" t="s">
        <v>1784</v>
      </c>
      <c r="F18" s="201">
        <v>0</v>
      </c>
      <c r="G18" s="201" t="s">
        <v>1877</v>
      </c>
      <c r="H18" s="200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9" spans="1:8" x14ac:dyDescent="0.35">
      <c r="A19" s="173" t="s">
        <v>1946</v>
      </c>
      <c r="B19" s="201" t="s">
        <v>87</v>
      </c>
      <c r="C19" s="202" t="s">
        <v>1787</v>
      </c>
      <c r="D19" s="203" t="s">
        <v>1698</v>
      </c>
      <c r="E19" s="202" t="s">
        <v>1788</v>
      </c>
      <c r="F19" s="201">
        <v>0</v>
      </c>
      <c r="G19" s="201" t="s">
        <v>1877</v>
      </c>
      <c r="H19" s="200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20" spans="1:8" x14ac:dyDescent="0.35">
      <c r="A20" s="173" t="s">
        <v>1947</v>
      </c>
      <c r="B20" s="201" t="s">
        <v>87</v>
      </c>
      <c r="C20" s="202" t="s">
        <v>1789</v>
      </c>
      <c r="D20" s="203" t="s">
        <v>1698</v>
      </c>
      <c r="E20" s="202" t="s">
        <v>1790</v>
      </c>
      <c r="F20" s="201">
        <v>0</v>
      </c>
      <c r="G20" s="201" t="s">
        <v>1877</v>
      </c>
      <c r="H20" s="200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1" spans="1:8" x14ac:dyDescent="0.35">
      <c r="A21" s="173" t="s">
        <v>1948</v>
      </c>
      <c r="B21" s="201" t="s">
        <v>87</v>
      </c>
      <c r="C21" s="202" t="s">
        <v>1791</v>
      </c>
      <c r="D21" s="203" t="s">
        <v>1698</v>
      </c>
      <c r="E21" s="202" t="s">
        <v>1792</v>
      </c>
      <c r="F21" s="201">
        <v>0</v>
      </c>
      <c r="G21" s="201" t="s">
        <v>1877</v>
      </c>
      <c r="H21" s="200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2" spans="1:8" x14ac:dyDescent="0.35">
      <c r="A22" s="173" t="s">
        <v>1949</v>
      </c>
      <c r="B22" s="173" t="s">
        <v>87</v>
      </c>
      <c r="C22" s="174" t="s">
        <v>1793</v>
      </c>
      <c r="D22" s="175" t="s">
        <v>1698</v>
      </c>
      <c r="E22" s="174" t="s">
        <v>1794</v>
      </c>
      <c r="F22" s="173">
        <v>0</v>
      </c>
      <c r="G22" s="173" t="s">
        <v>1877</v>
      </c>
      <c r="H22" s="200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3" spans="1:8" ht="29" x14ac:dyDescent="0.35">
      <c r="A23" s="173" t="s">
        <v>1950</v>
      </c>
      <c r="B23" s="173" t="s">
        <v>87</v>
      </c>
      <c r="C23" s="174" t="s">
        <v>1919</v>
      </c>
      <c r="D23" s="175" t="s">
        <v>1698</v>
      </c>
      <c r="E23" s="174" t="s">
        <v>1784</v>
      </c>
      <c r="F23" s="173">
        <v>0</v>
      </c>
      <c r="G23" s="173" t="s">
        <v>1877</v>
      </c>
      <c r="H23" s="200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4" spans="1:8" ht="29" x14ac:dyDescent="0.35">
      <c r="A24" s="173" t="s">
        <v>1951</v>
      </c>
      <c r="B24" s="173" t="s">
        <v>87</v>
      </c>
      <c r="C24" s="174" t="s">
        <v>1920</v>
      </c>
      <c r="D24" s="175" t="s">
        <v>1698</v>
      </c>
      <c r="E24" s="174" t="s">
        <v>1784</v>
      </c>
      <c r="F24" s="173">
        <v>0</v>
      </c>
      <c r="G24" s="173" t="s">
        <v>1877</v>
      </c>
      <c r="H24" s="200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5" spans="1:8" ht="101.5" x14ac:dyDescent="0.35">
      <c r="A25" s="173" t="s">
        <v>1952</v>
      </c>
      <c r="B25" s="173" t="s">
        <v>199</v>
      </c>
      <c r="C25" s="174" t="s">
        <v>1815</v>
      </c>
      <c r="D25" s="175" t="s">
        <v>1698</v>
      </c>
      <c r="E25" s="174" t="s">
        <v>1816</v>
      </c>
      <c r="F25" s="173">
        <v>0</v>
      </c>
      <c r="G25" s="173" t="s">
        <v>1877</v>
      </c>
      <c r="H25" s="200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6" spans="1:8" x14ac:dyDescent="0.35">
      <c r="A26" s="173" t="s">
        <v>1953</v>
      </c>
      <c r="B26" s="173" t="s">
        <v>1817</v>
      </c>
      <c r="C26" s="174" t="s">
        <v>1819</v>
      </c>
      <c r="D26" s="175" t="s">
        <v>1698</v>
      </c>
      <c r="E26" s="174" t="s">
        <v>1818</v>
      </c>
      <c r="F26" s="173">
        <v>0</v>
      </c>
      <c r="G26" s="173" t="s">
        <v>1877</v>
      </c>
      <c r="H26" s="200" t="str">
        <f>IF(AND(ISBLANK('DPW03'!D17),ISBLANK(IK02A!D41)),"W trakcie weryfikacji",IF(ROUND((DPW03.2._F)-(IK02A.13._B),2)=0,"Weryfikacja formuły OK","Błędna wartość formuły walidacyjnej"))</f>
        <v>Weryfikacja formuły OK</v>
      </c>
    </row>
    <row r="27" spans="1:8" x14ac:dyDescent="0.35">
      <c r="A27" s="173" t="s">
        <v>1954</v>
      </c>
      <c r="B27" s="173" t="s">
        <v>1820</v>
      </c>
      <c r="C27" s="174" t="s">
        <v>2079</v>
      </c>
      <c r="D27" s="175" t="s">
        <v>1698</v>
      </c>
      <c r="E27" s="174" t="s">
        <v>1821</v>
      </c>
      <c r="F27" s="173">
        <v>0</v>
      </c>
      <c r="G27" s="173" t="s">
        <v>1877</v>
      </c>
      <c r="H27" s="200" t="str">
        <f>IF(AND(ISBLANK('DPW03'!D17),ISBLANK(IK02A!D41)),"W trakcie weryfikacji",IF(ROUND((DPW03.1._D+DPW03.2._B+DPW03.2._D+DPW03.3._B+DPW03.3._D)-(IK02A.11._B),2)=0,"Weryfikacja formuły OK","Błędna wartość formuły walidacyjnej"))</f>
        <v>Weryfikacja formuły OK</v>
      </c>
    </row>
    <row r="28" spans="1:8" ht="43.5" x14ac:dyDescent="0.35">
      <c r="A28" s="173" t="s">
        <v>1955</v>
      </c>
      <c r="B28" s="173" t="s">
        <v>1795</v>
      </c>
      <c r="C28" s="174" t="s">
        <v>1796</v>
      </c>
      <c r="D28" s="175" t="s">
        <v>1698</v>
      </c>
      <c r="E28" s="174" t="s">
        <v>1921</v>
      </c>
      <c r="F28" s="173">
        <v>0</v>
      </c>
      <c r="G28" s="173" t="s">
        <v>1877</v>
      </c>
      <c r="H28" s="200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9" spans="1:8" ht="43.5" x14ac:dyDescent="0.35">
      <c r="A29" s="173" t="s">
        <v>1956</v>
      </c>
      <c r="B29" s="173" t="s">
        <v>1795</v>
      </c>
      <c r="C29" s="174" t="s">
        <v>1797</v>
      </c>
      <c r="D29" s="175" t="s">
        <v>1698</v>
      </c>
      <c r="E29" s="174" t="s">
        <v>1922</v>
      </c>
      <c r="F29" s="173">
        <v>0</v>
      </c>
      <c r="G29" s="173" t="s">
        <v>1877</v>
      </c>
      <c r="H29" s="200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30" spans="1:8" ht="43.5" x14ac:dyDescent="0.35">
      <c r="A30" s="173" t="s">
        <v>1957</v>
      </c>
      <c r="B30" s="173" t="s">
        <v>1795</v>
      </c>
      <c r="C30" s="174" t="s">
        <v>1797</v>
      </c>
      <c r="D30" s="175" t="s">
        <v>1698</v>
      </c>
      <c r="E30" s="174" t="s">
        <v>1796</v>
      </c>
      <c r="F30" s="173">
        <v>0</v>
      </c>
      <c r="G30" s="173" t="s">
        <v>1877</v>
      </c>
      <c r="H30" s="200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31" spans="1:8" ht="29" x14ac:dyDescent="0.35">
      <c r="A31" s="173" t="s">
        <v>1958</v>
      </c>
      <c r="B31" s="173" t="s">
        <v>1795</v>
      </c>
      <c r="C31" s="174" t="s">
        <v>1797</v>
      </c>
      <c r="D31" s="175" t="s">
        <v>1698</v>
      </c>
      <c r="E31" s="174" t="s">
        <v>1798</v>
      </c>
      <c r="F31" s="173">
        <v>0</v>
      </c>
      <c r="G31" s="173" t="s">
        <v>1877</v>
      </c>
      <c r="H31" s="200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32" spans="1:8" ht="29" x14ac:dyDescent="0.35">
      <c r="A32" s="173" t="s">
        <v>1959</v>
      </c>
      <c r="B32" s="173" t="s">
        <v>1801</v>
      </c>
      <c r="C32" s="174" t="s">
        <v>1880</v>
      </c>
      <c r="D32" s="175" t="s">
        <v>1698</v>
      </c>
      <c r="E32" s="174" t="s">
        <v>1802</v>
      </c>
      <c r="F32" s="173">
        <v>0</v>
      </c>
      <c r="G32" s="173" t="s">
        <v>1877</v>
      </c>
      <c r="H32" s="200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3" spans="1:8" x14ac:dyDescent="0.35">
      <c r="A33" s="173" t="s">
        <v>1960</v>
      </c>
      <c r="B33" s="173" t="s">
        <v>1801</v>
      </c>
      <c r="C33" s="174" t="s">
        <v>2026</v>
      </c>
      <c r="D33" s="175" t="s">
        <v>1698</v>
      </c>
      <c r="E33" s="174" t="s">
        <v>2027</v>
      </c>
      <c r="F33" s="173">
        <v>0</v>
      </c>
      <c r="G33" s="173" t="s">
        <v>1877</v>
      </c>
      <c r="H33" s="200" t="str">
        <f>IF(AND(ISBLANK('PLK02'!D46),ISBLANK('RPL02'!D20)),"W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4" spans="1:8" x14ac:dyDescent="0.35">
      <c r="A34" s="173" t="s">
        <v>1961</v>
      </c>
      <c r="B34" s="173"/>
      <c r="C34" s="174"/>
      <c r="D34" s="175"/>
      <c r="E34" s="174"/>
      <c r="F34" s="173"/>
      <c r="G34" s="173"/>
      <c r="H34" s="200"/>
    </row>
    <row r="35" spans="1:8" x14ac:dyDescent="0.35">
      <c r="A35" s="173" t="s">
        <v>1962</v>
      </c>
      <c r="B35" s="173" t="s">
        <v>1714</v>
      </c>
      <c r="C35" s="174" t="s">
        <v>1716</v>
      </c>
      <c r="D35" s="175" t="s">
        <v>1698</v>
      </c>
      <c r="E35" s="174" t="s">
        <v>1715</v>
      </c>
      <c r="F35" s="173">
        <v>0</v>
      </c>
      <c r="G35" s="173" t="s">
        <v>1877</v>
      </c>
      <c r="H35" s="200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6" spans="1:8" x14ac:dyDescent="0.35">
      <c r="A36" s="173" t="s">
        <v>1963</v>
      </c>
      <c r="B36" s="173" t="s">
        <v>1714</v>
      </c>
      <c r="C36" s="174" t="s">
        <v>1854</v>
      </c>
      <c r="D36" s="175" t="s">
        <v>1698</v>
      </c>
      <c r="E36" s="174" t="s">
        <v>1715</v>
      </c>
      <c r="F36" s="173">
        <v>0</v>
      </c>
      <c r="G36" s="173" t="s">
        <v>1877</v>
      </c>
      <c r="H36" s="200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7" spans="1:8" x14ac:dyDescent="0.35">
      <c r="A37" s="173" t="s">
        <v>1964</v>
      </c>
      <c r="B37" s="173" t="s">
        <v>1822</v>
      </c>
      <c r="C37" s="174" t="s">
        <v>1823</v>
      </c>
      <c r="D37" s="175" t="s">
        <v>1698</v>
      </c>
      <c r="E37" s="174" t="s">
        <v>1824</v>
      </c>
      <c r="F37" s="173">
        <v>0</v>
      </c>
      <c r="G37" s="173" t="s">
        <v>1877</v>
      </c>
      <c r="H37" s="200" t="str">
        <f>IF(AND(ISBLANK('PLK02'!D46),ISBLANK('RPL02'!D20)),"W trakcie weryfikacji",IF(ROUND((PLK02.9._A)-(RPL02.4._F),2)=0,"Weryfikacja formuły OK","Błędna wartość formuły walidacyjnej"))</f>
        <v>Weryfikacja formuły OK</v>
      </c>
    </row>
    <row r="38" spans="1:8" x14ac:dyDescent="0.35">
      <c r="A38" s="173" t="s">
        <v>1965</v>
      </c>
      <c r="B38" s="173" t="s">
        <v>1822</v>
      </c>
      <c r="C38" s="174" t="s">
        <v>1825</v>
      </c>
      <c r="D38" s="175" t="s">
        <v>1698</v>
      </c>
      <c r="E38" s="174" t="s">
        <v>1826</v>
      </c>
      <c r="F38" s="173">
        <v>0</v>
      </c>
      <c r="G38" s="173" t="s">
        <v>1877</v>
      </c>
      <c r="H38" s="200" t="str">
        <f>IF(AND(ISBLANK('RPL02'!D20),ISBLANK('PLK02'!D46)),"W trakcie weryfikacji",IF(ROUND((RPL02.2._F)-(PLK02.9.2._A),2)=0,"Weryfikacja formuły OK","Błędna wartość formuły walidacyjnej"))</f>
        <v>Weryfikacja formuły OK</v>
      </c>
    </row>
    <row r="39" spans="1:8" x14ac:dyDescent="0.35">
      <c r="A39" s="173" t="s">
        <v>1966</v>
      </c>
      <c r="B39" s="173" t="s">
        <v>1773</v>
      </c>
      <c r="C39" s="174" t="s">
        <v>1923</v>
      </c>
      <c r="D39" s="175" t="s">
        <v>1698</v>
      </c>
      <c r="E39" s="174" t="s">
        <v>1774</v>
      </c>
      <c r="F39" s="173">
        <v>0</v>
      </c>
      <c r="G39" s="173" t="s">
        <v>1877</v>
      </c>
      <c r="H39" s="200" t="str">
        <f>IF(AND(ISBLANK('RE01'!D18),ISBLANK('BP02'!D45)),"W trakcie weryfikacji",IF(ROUND((RE01.7._F)-(BP02.3.1._A),2)=0,"Weryfikacja formuły OK","Błędna wartość formuły walidacyjnej"))</f>
        <v>Weryfikacja formuły OK</v>
      </c>
    </row>
    <row r="40" spans="1:8" x14ac:dyDescent="0.35">
      <c r="A40" s="173" t="s">
        <v>1967</v>
      </c>
      <c r="B40" s="173" t="s">
        <v>1773</v>
      </c>
      <c r="C40" s="174" t="s">
        <v>1775</v>
      </c>
      <c r="D40" s="175" t="s">
        <v>1698</v>
      </c>
      <c r="E40" s="174" t="s">
        <v>1776</v>
      </c>
      <c r="F40" s="173">
        <v>0</v>
      </c>
      <c r="G40" s="173" t="s">
        <v>1877</v>
      </c>
      <c r="H40" s="200" t="str">
        <f>IF(AND(ISBLANK('RE01'!D18),ISBLANK('BP02'!D45)),"W trakcie weryfikacji",IF(ROUND((RE01.7._H)-(BP02.3._A),2)=0,"Weryfikacja formuły OK","Błędna wartość formuły walidacyjnej"))</f>
        <v>Weryfikacja formuły OK</v>
      </c>
    </row>
    <row r="41" spans="1:8" x14ac:dyDescent="0.35">
      <c r="A41" s="173" t="s">
        <v>1968</v>
      </c>
      <c r="B41" s="173" t="s">
        <v>1750</v>
      </c>
      <c r="C41" s="174" t="s">
        <v>1751</v>
      </c>
      <c r="D41" s="175" t="s">
        <v>1698</v>
      </c>
      <c r="E41" s="174" t="s">
        <v>1752</v>
      </c>
      <c r="F41" s="173">
        <v>0</v>
      </c>
      <c r="G41" s="173" t="s">
        <v>1877</v>
      </c>
      <c r="H41" s="200" t="str">
        <f>IF(AND(ISBLANK('RMK01'!D23),ISBLANK('BA02'!D49)),"W trakcie weryfikacji",IF(ROUND((RMK01.1._A)-(BA02.8._A),2)=0,"Weryfikacja formuły OK","Błędna wartość formuły walidacyjnej"))</f>
        <v>Weryfikacja formuły OK</v>
      </c>
    </row>
    <row r="42" spans="1:8" x14ac:dyDescent="0.35">
      <c r="A42" s="173" t="s">
        <v>1969</v>
      </c>
      <c r="B42" s="173" t="s">
        <v>500</v>
      </c>
      <c r="C42" s="174" t="s">
        <v>1746</v>
      </c>
      <c r="D42" s="175" t="s">
        <v>1698</v>
      </c>
      <c r="E42" s="174" t="s">
        <v>1745</v>
      </c>
      <c r="F42" s="173">
        <v>0</v>
      </c>
      <c r="G42" s="173" t="s">
        <v>1877</v>
      </c>
      <c r="H42" s="200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43" spans="1:8" x14ac:dyDescent="0.35">
      <c r="A43" s="173" t="s">
        <v>1970</v>
      </c>
      <c r="B43" s="173" t="s">
        <v>967</v>
      </c>
      <c r="C43" s="174" t="s">
        <v>1710</v>
      </c>
      <c r="D43" s="175" t="s">
        <v>1698</v>
      </c>
      <c r="E43" s="174" t="s">
        <v>1711</v>
      </c>
      <c r="F43" s="173">
        <v>0</v>
      </c>
      <c r="G43" s="173" t="s">
        <v>1877</v>
      </c>
      <c r="H43" s="200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44" spans="1:8" x14ac:dyDescent="0.35">
      <c r="A44" s="173" t="s">
        <v>1971</v>
      </c>
      <c r="B44" s="173" t="s">
        <v>967</v>
      </c>
      <c r="C44" s="174" t="s">
        <v>1712</v>
      </c>
      <c r="D44" s="175" t="s">
        <v>1698</v>
      </c>
      <c r="E44" s="174" t="s">
        <v>1711</v>
      </c>
      <c r="F44" s="173">
        <v>0</v>
      </c>
      <c r="G44" s="173" t="s">
        <v>1877</v>
      </c>
      <c r="H44" s="200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45" spans="1:8" x14ac:dyDescent="0.35">
      <c r="A45" s="173" t="s">
        <v>1972</v>
      </c>
      <c r="B45" s="173" t="s">
        <v>967</v>
      </c>
      <c r="C45" s="174" t="s">
        <v>1713</v>
      </c>
      <c r="D45" s="175" t="s">
        <v>1698</v>
      </c>
      <c r="E45" s="174" t="s">
        <v>1711</v>
      </c>
      <c r="F45" s="173">
        <v>0</v>
      </c>
      <c r="G45" s="173" t="s">
        <v>1877</v>
      </c>
      <c r="H45" s="200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6" spans="1:8" x14ac:dyDescent="0.35">
      <c r="A46" s="173" t="s">
        <v>1973</v>
      </c>
      <c r="B46" s="173" t="s">
        <v>1747</v>
      </c>
      <c r="C46" s="174" t="s">
        <v>1749</v>
      </c>
      <c r="D46" s="175" t="s">
        <v>1698</v>
      </c>
      <c r="E46" s="174" t="s">
        <v>1748</v>
      </c>
      <c r="F46" s="173">
        <v>0</v>
      </c>
      <c r="G46" s="173" t="s">
        <v>1877</v>
      </c>
      <c r="H46" s="200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7" spans="1:8" ht="72.5" x14ac:dyDescent="0.35">
      <c r="A47" s="173" t="s">
        <v>1974</v>
      </c>
      <c r="B47" s="173" t="s">
        <v>1799</v>
      </c>
      <c r="C47" s="174" t="s">
        <v>1864</v>
      </c>
      <c r="D47" s="175" t="s">
        <v>1698</v>
      </c>
      <c r="E47" s="174" t="s">
        <v>1800</v>
      </c>
      <c r="F47" s="173">
        <v>0</v>
      </c>
      <c r="G47" s="173" t="s">
        <v>1877</v>
      </c>
      <c r="H47" s="200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8" spans="1:8" ht="29" x14ac:dyDescent="0.35">
      <c r="A48" s="173" t="s">
        <v>1975</v>
      </c>
      <c r="B48" s="173" t="s">
        <v>1799</v>
      </c>
      <c r="C48" s="174" t="s">
        <v>1865</v>
      </c>
      <c r="D48" s="175" t="s">
        <v>1698</v>
      </c>
      <c r="E48" s="174" t="s">
        <v>1800</v>
      </c>
      <c r="F48" s="173">
        <v>0</v>
      </c>
      <c r="G48" s="173" t="s">
        <v>1877</v>
      </c>
      <c r="H48" s="200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9" spans="1:8" ht="29" x14ac:dyDescent="0.35">
      <c r="A49" s="173" t="s">
        <v>1976</v>
      </c>
      <c r="B49" s="173" t="s">
        <v>1799</v>
      </c>
      <c r="C49" s="174" t="s">
        <v>1866</v>
      </c>
      <c r="D49" s="175" t="s">
        <v>1698</v>
      </c>
      <c r="E49" s="174" t="s">
        <v>1800</v>
      </c>
      <c r="F49" s="173">
        <v>0</v>
      </c>
      <c r="G49" s="173" t="s">
        <v>1877</v>
      </c>
      <c r="H49" s="200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50" spans="1:8" x14ac:dyDescent="0.35">
      <c r="A50" s="173" t="s">
        <v>1977</v>
      </c>
      <c r="B50" s="173" t="s">
        <v>1702</v>
      </c>
      <c r="C50" s="174" t="s">
        <v>1703</v>
      </c>
      <c r="D50" s="175" t="s">
        <v>1698</v>
      </c>
      <c r="E50" s="174" t="s">
        <v>1704</v>
      </c>
      <c r="F50" s="173">
        <v>0</v>
      </c>
      <c r="G50" s="173" t="s">
        <v>1877</v>
      </c>
      <c r="H50" s="200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51" spans="1:8" x14ac:dyDescent="0.35">
      <c r="A51" s="173" t="s">
        <v>1978</v>
      </c>
      <c r="B51" s="173"/>
      <c r="C51" s="174" t="s">
        <v>1924</v>
      </c>
      <c r="D51" s="175" t="s">
        <v>1698</v>
      </c>
      <c r="E51" s="174" t="s">
        <v>1925</v>
      </c>
      <c r="F51" s="173">
        <v>0</v>
      </c>
      <c r="G51" s="173" t="s">
        <v>1877</v>
      </c>
      <c r="H51" s="200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52" spans="1:8" x14ac:dyDescent="0.35">
      <c r="A52" s="173" t="s">
        <v>1979</v>
      </c>
      <c r="B52" s="173"/>
      <c r="C52" s="174" t="s">
        <v>1927</v>
      </c>
      <c r="D52" s="175" t="s">
        <v>1698</v>
      </c>
      <c r="E52" s="174" t="s">
        <v>1926</v>
      </c>
      <c r="F52" s="173">
        <v>0</v>
      </c>
      <c r="G52" s="173" t="s">
        <v>1877</v>
      </c>
      <c r="H52" s="200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53" spans="1:8" x14ac:dyDescent="0.35">
      <c r="A53" s="173" t="s">
        <v>1980</v>
      </c>
      <c r="B53" s="173"/>
      <c r="C53" s="174" t="s">
        <v>1928</v>
      </c>
      <c r="D53" s="175" t="s">
        <v>1698</v>
      </c>
      <c r="E53" s="174" t="s">
        <v>1929</v>
      </c>
      <c r="F53" s="173">
        <v>0</v>
      </c>
      <c r="G53" s="173" t="s">
        <v>1877</v>
      </c>
      <c r="H53" s="200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54" spans="1:8" x14ac:dyDescent="0.35">
      <c r="A54" s="173" t="s">
        <v>1981</v>
      </c>
      <c r="B54" s="173"/>
      <c r="C54" s="174" t="s">
        <v>2016</v>
      </c>
      <c r="D54" s="175" t="s">
        <v>1698</v>
      </c>
      <c r="E54" s="174" t="s">
        <v>1699</v>
      </c>
      <c r="F54" s="173">
        <v>0</v>
      </c>
      <c r="G54" s="173" t="s">
        <v>1877</v>
      </c>
      <c r="H54" s="200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55" spans="1:8" x14ac:dyDescent="0.35">
      <c r="A55" s="173" t="s">
        <v>1982</v>
      </c>
      <c r="B55" s="173"/>
      <c r="C55" s="174" t="s">
        <v>1717</v>
      </c>
      <c r="D55" s="175" t="s">
        <v>1698</v>
      </c>
      <c r="E55" s="174" t="s">
        <v>1718</v>
      </c>
      <c r="F55" s="173">
        <v>0</v>
      </c>
      <c r="G55" s="173" t="s">
        <v>1877</v>
      </c>
      <c r="H55" s="200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6" spans="1:8" x14ac:dyDescent="0.35">
      <c r="A56" s="173" t="s">
        <v>1983</v>
      </c>
      <c r="B56" s="173"/>
      <c r="C56" s="174" t="s">
        <v>1719</v>
      </c>
      <c r="D56" s="175" t="s">
        <v>1698</v>
      </c>
      <c r="E56" s="174" t="s">
        <v>1720</v>
      </c>
      <c r="F56" s="173">
        <v>0</v>
      </c>
      <c r="G56" s="173" t="s">
        <v>1877</v>
      </c>
      <c r="H56" s="200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7" spans="1:8" x14ac:dyDescent="0.35">
      <c r="A57" s="173" t="s">
        <v>1984</v>
      </c>
      <c r="B57" s="173"/>
      <c r="C57" s="174" t="s">
        <v>1721</v>
      </c>
      <c r="D57" s="175" t="s">
        <v>1698</v>
      </c>
      <c r="E57" s="174" t="s">
        <v>1722</v>
      </c>
      <c r="F57" s="173">
        <v>0</v>
      </c>
      <c r="G57" s="173" t="s">
        <v>1877</v>
      </c>
      <c r="H57" s="200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8" spans="1:8" x14ac:dyDescent="0.35">
      <c r="A58" s="173" t="s">
        <v>1985</v>
      </c>
      <c r="B58" s="173"/>
      <c r="C58" s="174" t="s">
        <v>1723</v>
      </c>
      <c r="D58" s="175" t="s">
        <v>1698</v>
      </c>
      <c r="E58" s="174" t="s">
        <v>1724</v>
      </c>
      <c r="F58" s="173">
        <v>0</v>
      </c>
      <c r="G58" s="173" t="s">
        <v>1877</v>
      </c>
      <c r="H58" s="200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9" spans="1:8" x14ac:dyDescent="0.35">
      <c r="A59" s="173" t="s">
        <v>1986</v>
      </c>
      <c r="B59" s="173"/>
      <c r="C59" s="174" t="s">
        <v>1725</v>
      </c>
      <c r="D59" s="175" t="s">
        <v>1698</v>
      </c>
      <c r="E59" s="174" t="s">
        <v>1726</v>
      </c>
      <c r="F59" s="173">
        <v>0</v>
      </c>
      <c r="G59" s="173" t="s">
        <v>1877</v>
      </c>
      <c r="H59" s="200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60" spans="1:8" x14ac:dyDescent="0.35">
      <c r="A60" s="173" t="s">
        <v>1987</v>
      </c>
      <c r="B60" s="173"/>
      <c r="C60" s="174" t="s">
        <v>1727</v>
      </c>
      <c r="D60" s="175" t="s">
        <v>1698</v>
      </c>
      <c r="E60" s="174" t="s">
        <v>1728</v>
      </c>
      <c r="F60" s="173">
        <v>0</v>
      </c>
      <c r="G60" s="173" t="s">
        <v>1877</v>
      </c>
      <c r="H60" s="200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61" spans="1:8" x14ac:dyDescent="0.35">
      <c r="A61" s="173" t="s">
        <v>1988</v>
      </c>
      <c r="B61" s="173"/>
      <c r="C61" s="174" t="s">
        <v>1729</v>
      </c>
      <c r="D61" s="175" t="s">
        <v>1698</v>
      </c>
      <c r="E61" s="174" t="s">
        <v>1730</v>
      </c>
      <c r="F61" s="173">
        <v>0</v>
      </c>
      <c r="G61" s="173" t="s">
        <v>1877</v>
      </c>
      <c r="H61" s="200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62" spans="1:8" x14ac:dyDescent="0.35">
      <c r="A62" s="173" t="s">
        <v>1989</v>
      </c>
      <c r="B62" s="173"/>
      <c r="C62" s="174" t="s">
        <v>1731</v>
      </c>
      <c r="D62" s="175" t="s">
        <v>1698</v>
      </c>
      <c r="E62" s="174" t="s">
        <v>1732</v>
      </c>
      <c r="F62" s="173">
        <v>0</v>
      </c>
      <c r="G62" s="173" t="s">
        <v>1877</v>
      </c>
      <c r="H62" s="200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63" spans="1:8" x14ac:dyDescent="0.35">
      <c r="A63" s="173" t="s">
        <v>1990</v>
      </c>
      <c r="B63" s="173"/>
      <c r="C63" s="174" t="s">
        <v>1733</v>
      </c>
      <c r="D63" s="175" t="s">
        <v>1698</v>
      </c>
      <c r="E63" s="174" t="s">
        <v>1734</v>
      </c>
      <c r="F63" s="173">
        <v>0</v>
      </c>
      <c r="G63" s="173" t="s">
        <v>1877</v>
      </c>
      <c r="H63" s="200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64" spans="1:8" x14ac:dyDescent="0.35">
      <c r="A64" s="173" t="s">
        <v>1991</v>
      </c>
      <c r="B64" s="173"/>
      <c r="C64" s="174" t="s">
        <v>1735</v>
      </c>
      <c r="D64" s="175" t="s">
        <v>1698</v>
      </c>
      <c r="E64" s="174" t="s">
        <v>1736</v>
      </c>
      <c r="F64" s="173">
        <v>0</v>
      </c>
      <c r="G64" s="173" t="s">
        <v>1877</v>
      </c>
      <c r="H64" s="200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65" spans="1:8" x14ac:dyDescent="0.35">
      <c r="A65" s="173" t="s">
        <v>1992</v>
      </c>
      <c r="B65" s="173"/>
      <c r="C65" s="174" t="s">
        <v>1737</v>
      </c>
      <c r="D65" s="175" t="s">
        <v>1698</v>
      </c>
      <c r="E65" s="174" t="s">
        <v>1738</v>
      </c>
      <c r="F65" s="173">
        <v>0</v>
      </c>
      <c r="G65" s="173" t="s">
        <v>1877</v>
      </c>
      <c r="H65" s="200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6" spans="1:8" x14ac:dyDescent="0.35">
      <c r="A66" s="173" t="s">
        <v>1993</v>
      </c>
      <c r="B66" s="173"/>
      <c r="C66" s="174" t="s">
        <v>1739</v>
      </c>
      <c r="D66" s="175" t="s">
        <v>1698</v>
      </c>
      <c r="E66" s="174" t="s">
        <v>1740</v>
      </c>
      <c r="F66" s="173">
        <v>0</v>
      </c>
      <c r="G66" s="173" t="s">
        <v>1877</v>
      </c>
      <c r="H66" s="200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7" spans="1:8" x14ac:dyDescent="0.35">
      <c r="A67" s="173" t="s">
        <v>1994</v>
      </c>
      <c r="B67" s="173"/>
      <c r="C67" s="174" t="s">
        <v>1741</v>
      </c>
      <c r="D67" s="175" t="s">
        <v>1698</v>
      </c>
      <c r="E67" s="174" t="s">
        <v>1742</v>
      </c>
      <c r="F67" s="173">
        <v>0</v>
      </c>
      <c r="G67" s="173" t="s">
        <v>1877</v>
      </c>
      <c r="H67" s="200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8" spans="1:8" x14ac:dyDescent="0.35">
      <c r="A68" s="173" t="s">
        <v>1995</v>
      </c>
      <c r="B68" s="173"/>
      <c r="C68" s="174" t="s">
        <v>1743</v>
      </c>
      <c r="D68" s="175" t="s">
        <v>1698</v>
      </c>
      <c r="E68" s="174" t="s">
        <v>1744</v>
      </c>
      <c r="F68" s="173">
        <v>0</v>
      </c>
      <c r="G68" s="173" t="s">
        <v>1877</v>
      </c>
      <c r="H68" s="200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9" spans="1:8" x14ac:dyDescent="0.35">
      <c r="A69" s="173" t="s">
        <v>1996</v>
      </c>
      <c r="B69" s="173"/>
      <c r="C69" s="174" t="s">
        <v>1753</v>
      </c>
      <c r="D69" s="175" t="s">
        <v>1698</v>
      </c>
      <c r="E69" s="174" t="s">
        <v>1754</v>
      </c>
      <c r="F69" s="173">
        <v>0</v>
      </c>
      <c r="G69" s="173" t="s">
        <v>1877</v>
      </c>
      <c r="H69" s="200" t="str">
        <f>IF(AND(ISBLANK('PA01'!D25),ISBLANK('BA02'!D49)),"W trakcie weryfikacji",IF(ROUND((PA01.1._A+PA01.2._A)-(BA02.9._A),2)=0,"Weryfikacja formuły OK","Błędna wartość formuły walidacyjnej"))</f>
        <v>Weryfikacja formuły OK</v>
      </c>
    </row>
    <row r="70" spans="1:8" x14ac:dyDescent="0.35">
      <c r="A70" s="173" t="s">
        <v>1997</v>
      </c>
      <c r="B70" s="173"/>
      <c r="C70" s="174" t="s">
        <v>1755</v>
      </c>
      <c r="D70" s="175" t="s">
        <v>1698</v>
      </c>
      <c r="E70" s="174" t="s">
        <v>1756</v>
      </c>
      <c r="F70" s="173">
        <v>0</v>
      </c>
      <c r="G70" s="173" t="s">
        <v>1877</v>
      </c>
      <c r="H70" s="200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71" spans="1:8" x14ac:dyDescent="0.35">
      <c r="A71" s="173" t="s">
        <v>1998</v>
      </c>
      <c r="B71" s="173"/>
      <c r="C71" s="174" t="s">
        <v>1757</v>
      </c>
      <c r="D71" s="175" t="s">
        <v>1698</v>
      </c>
      <c r="E71" s="174" t="s">
        <v>1758</v>
      </c>
      <c r="F71" s="173">
        <v>0</v>
      </c>
      <c r="G71" s="173" t="s">
        <v>1877</v>
      </c>
      <c r="H71" s="200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72" spans="1:8" x14ac:dyDescent="0.35">
      <c r="A72" s="173" t="s">
        <v>1999</v>
      </c>
      <c r="B72" s="173"/>
      <c r="C72" s="174" t="s">
        <v>1759</v>
      </c>
      <c r="D72" s="175" t="s">
        <v>1698</v>
      </c>
      <c r="E72" s="174" t="s">
        <v>1760</v>
      </c>
      <c r="F72" s="173">
        <v>0</v>
      </c>
      <c r="G72" s="173" t="s">
        <v>1877</v>
      </c>
      <c r="H72" s="200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73" spans="1:8" x14ac:dyDescent="0.35">
      <c r="A73" s="173" t="s">
        <v>2000</v>
      </c>
      <c r="B73" s="173"/>
      <c r="C73" s="174" t="s">
        <v>1761</v>
      </c>
      <c r="D73" s="175" t="s">
        <v>1698</v>
      </c>
      <c r="E73" s="174" t="s">
        <v>1762</v>
      </c>
      <c r="F73" s="173">
        <v>0</v>
      </c>
      <c r="G73" s="173" t="s">
        <v>1877</v>
      </c>
      <c r="H73" s="200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74" spans="1:8" x14ac:dyDescent="0.35">
      <c r="A74" s="173" t="s">
        <v>2001</v>
      </c>
      <c r="B74" s="173"/>
      <c r="C74" s="174" t="s">
        <v>1763</v>
      </c>
      <c r="D74" s="175" t="s">
        <v>1698</v>
      </c>
      <c r="E74" s="174" t="s">
        <v>1764</v>
      </c>
      <c r="F74" s="173">
        <v>0</v>
      </c>
      <c r="G74" s="173" t="s">
        <v>1877</v>
      </c>
      <c r="H74" s="200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75" spans="1:8" x14ac:dyDescent="0.35">
      <c r="A75" s="173" t="s">
        <v>2002</v>
      </c>
      <c r="B75" s="173"/>
      <c r="C75" s="174" t="s">
        <v>1765</v>
      </c>
      <c r="D75" s="175" t="s">
        <v>1698</v>
      </c>
      <c r="E75" s="174" t="s">
        <v>1766</v>
      </c>
      <c r="F75" s="173">
        <v>0</v>
      </c>
      <c r="G75" s="173" t="s">
        <v>1877</v>
      </c>
      <c r="H75" s="200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76" spans="1:8" x14ac:dyDescent="0.35">
      <c r="A76" s="173" t="s">
        <v>2003</v>
      </c>
      <c r="B76" s="173"/>
      <c r="C76" s="174" t="s">
        <v>1767</v>
      </c>
      <c r="D76" s="175" t="s">
        <v>1698</v>
      </c>
      <c r="E76" s="174" t="s">
        <v>1768</v>
      </c>
      <c r="F76" s="173">
        <v>0</v>
      </c>
      <c r="G76" s="173" t="s">
        <v>1877</v>
      </c>
      <c r="H76" s="200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7" spans="1:8" x14ac:dyDescent="0.35">
      <c r="A77" s="173" t="s">
        <v>2004</v>
      </c>
      <c r="B77" s="173"/>
      <c r="C77" s="174" t="s">
        <v>1769</v>
      </c>
      <c r="D77" s="175" t="s">
        <v>1698</v>
      </c>
      <c r="E77" s="174" t="s">
        <v>1770</v>
      </c>
      <c r="F77" s="173">
        <v>0</v>
      </c>
      <c r="G77" s="173" t="s">
        <v>1877</v>
      </c>
      <c r="H77" s="200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8" spans="1:8" x14ac:dyDescent="0.35">
      <c r="A78" s="173" t="s">
        <v>2005</v>
      </c>
      <c r="B78" s="173"/>
      <c r="C78" s="174" t="s">
        <v>1771</v>
      </c>
      <c r="D78" s="175" t="s">
        <v>1698</v>
      </c>
      <c r="E78" s="174" t="s">
        <v>1772</v>
      </c>
      <c r="F78" s="173">
        <v>0</v>
      </c>
      <c r="G78" s="173" t="s">
        <v>1877</v>
      </c>
      <c r="H78" s="200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9" spans="1:8" x14ac:dyDescent="0.35">
      <c r="A79" s="173" t="s">
        <v>2006</v>
      </c>
      <c r="B79" s="173"/>
      <c r="C79" s="174" t="s">
        <v>1777</v>
      </c>
      <c r="D79" s="175" t="s">
        <v>1698</v>
      </c>
      <c r="E79" s="174" t="s">
        <v>1778</v>
      </c>
      <c r="F79" s="173">
        <v>0</v>
      </c>
      <c r="G79" s="173" t="s">
        <v>1877</v>
      </c>
      <c r="H79" s="200" t="str">
        <f>IF(AND(ISBLANK('RMK02'!D23),ISBLANK('BP02'!D45)),"W trakcie weryfikacji",IF(ROUND((RMK02.1._A)-(BP02.5._A),2)=0,"Weryfikacja formuły OK","Błędna wartość formuły walidacyjnej"))</f>
        <v>Weryfikacja formuły OK</v>
      </c>
    </row>
    <row r="80" spans="1:8" ht="43.5" x14ac:dyDescent="0.35">
      <c r="A80" s="173" t="s">
        <v>2007</v>
      </c>
      <c r="B80" s="173"/>
      <c r="C80" s="174" t="s">
        <v>2025</v>
      </c>
      <c r="D80" s="175" t="s">
        <v>1698</v>
      </c>
      <c r="E80" s="174" t="s">
        <v>1803</v>
      </c>
      <c r="F80" s="173">
        <v>0</v>
      </c>
      <c r="G80" s="173" t="s">
        <v>1877</v>
      </c>
      <c r="H80" s="200" t="str">
        <f>IF(AND(ISBLANK('PO01'!D59),ISBLANK('RZS02'!D70)),"W trakcie weryfikacji",IF(ROUND((PO01.1._A+PO01.1._B+PO01.1._C+PO01.1._D+PO01.1._E+PO01.1._F+PO01.1._G+PO01.7._A+PO01.7._B+PO01.7._C+PO01.7._D+PO01.7._E+PO01.7._F+PO01.7._G)-(RZS02.1.5._A),2)=0,"Weryfikacja formuły OK","Błędna wartość formuły walidacyjnej"))</f>
        <v>Weryfikacja formuły OK</v>
      </c>
    </row>
    <row r="81" spans="1:8" ht="43.5" x14ac:dyDescent="0.35">
      <c r="A81" s="173" t="s">
        <v>2008</v>
      </c>
      <c r="B81" s="173"/>
      <c r="C81" s="174" t="s">
        <v>2024</v>
      </c>
      <c r="D81" s="175" t="s">
        <v>1698</v>
      </c>
      <c r="E81" s="174" t="s">
        <v>1804</v>
      </c>
      <c r="F81" s="173">
        <v>0</v>
      </c>
      <c r="G81" s="173" t="s">
        <v>1877</v>
      </c>
      <c r="H81" s="200" t="str">
        <f>IF(AND(ISBLANK('PO01'!D59),ISBLANK('RZS02'!D70)),"W trakcie weryfikacji",IF(ROUND((PO01.2._A+PO01.2._B+PO01.2._C+PO01.2._D+PO01.2._E+PO01.2._F+PO01.2._G+PO01.3._A+PO01.3._B+PO01.3._C+PO01.3._D+PO01.3._E+PO01.3._F+PO01.3._G)-(RZS02.1.1._A),2)=0,"Weryfikacja formuły OK","Błędna wartość formuły walidacyjnej"))</f>
        <v>Weryfikacja formuły OK</v>
      </c>
    </row>
    <row r="82" spans="1:8" ht="29" x14ac:dyDescent="0.35">
      <c r="A82" s="173" t="s">
        <v>2009</v>
      </c>
      <c r="B82" s="173"/>
      <c r="C82" s="174" t="s">
        <v>2023</v>
      </c>
      <c r="D82" s="175" t="s">
        <v>1698</v>
      </c>
      <c r="E82" s="174" t="s">
        <v>1805</v>
      </c>
      <c r="F82" s="173">
        <v>0</v>
      </c>
      <c r="G82" s="173" t="s">
        <v>1877</v>
      </c>
      <c r="H82" s="200" t="str">
        <f>IF(AND(ISBLANK('PO01'!D59),ISBLANK('RZS02'!D70)),"W trakcie weryfikacji",IF(ROUND((PO01.4._A+PO01.4._B+PO01.4._C+PO01.4._D+PO01.4._E+PO01.4._F+PO01.4._G)-(RZS02.1.2._A),2)=0,"Weryfikacja formuły OK","Błędna wartość formuły walidacyjnej"))</f>
        <v>Weryfikacja formuły OK</v>
      </c>
    </row>
    <row r="83" spans="1:8" ht="29" x14ac:dyDescent="0.35">
      <c r="A83" s="173" t="s">
        <v>2010</v>
      </c>
      <c r="B83" s="173"/>
      <c r="C83" s="174" t="s">
        <v>2022</v>
      </c>
      <c r="D83" s="175" t="s">
        <v>1698</v>
      </c>
      <c r="E83" s="174" t="s">
        <v>1806</v>
      </c>
      <c r="F83" s="173">
        <v>0</v>
      </c>
      <c r="G83" s="173" t="s">
        <v>1877</v>
      </c>
      <c r="H83" s="200" t="str">
        <f>IF(AND(ISBLANK('PO01'!D59),ISBLANK('RZS02'!D70)),"W trakcie weryfikacji",IF(ROUND((PO01.5._A+PO01.5._B+PO01.5._C+PO01.5._D+PO01.5._E+PO01.5._F+PO01.5._G)-(RZS02.1.4._A),2)=0,"Weryfikacja formuły OK","Błędna wartość formuły walidacyjnej"))</f>
        <v>Weryfikacja formuły OK</v>
      </c>
    </row>
    <row r="84" spans="1:8" ht="29" x14ac:dyDescent="0.35">
      <c r="A84" s="173" t="s">
        <v>2011</v>
      </c>
      <c r="B84" s="173"/>
      <c r="C84" s="174" t="s">
        <v>2021</v>
      </c>
      <c r="D84" s="175" t="s">
        <v>1698</v>
      </c>
      <c r="E84" s="174" t="s">
        <v>1807</v>
      </c>
      <c r="F84" s="173">
        <v>0</v>
      </c>
      <c r="G84" s="173" t="s">
        <v>1877</v>
      </c>
      <c r="H84" s="200" t="str">
        <f>IF(AND(ISBLANK('PO01'!D59),ISBLANK('RZS02'!D70)),"W trakcie weryfikacji",IF(ROUND((PO01.6._A+PO01.6._B+PO01.6._C+PO01.6._D+PO01.6._E+PO01.6._F+PO01.6._G)-(RZS02.1.3._A),2)=0,"Weryfikacja formuły OK","Błędna wartość formuły walidacyjnej"))</f>
        <v>Weryfikacja formuły OK</v>
      </c>
    </row>
    <row r="85" spans="1:8" ht="29" x14ac:dyDescent="0.35">
      <c r="A85" s="173" t="s">
        <v>2012</v>
      </c>
      <c r="B85" s="173"/>
      <c r="C85" s="174" t="s">
        <v>2020</v>
      </c>
      <c r="D85" s="175" t="s">
        <v>1698</v>
      </c>
      <c r="E85" s="174" t="s">
        <v>1808</v>
      </c>
      <c r="F85" s="173">
        <v>0</v>
      </c>
      <c r="G85" s="173" t="s">
        <v>1877</v>
      </c>
      <c r="H85" s="200" t="str">
        <f>IF(AND(ISBLANK('PO02'!D18),ISBLANK('RZS02'!D70)),"W trakcie weryfikacji",IF(ROUND((PO02.7._A+PO02.7._B+PO02.7._C+PO02.7._D+PO02.7._E+PO02.7._F+PO02.7._G)-(RZS02.1._A),2)=0,"Weryfikacja formuły OK","Błędna wartość formuły walidacyjnej"))</f>
        <v>Weryfikacja formuły OK</v>
      </c>
    </row>
    <row r="86" spans="1:8" ht="43.5" x14ac:dyDescent="0.35">
      <c r="A86" s="173" t="s">
        <v>2013</v>
      </c>
      <c r="B86" s="173"/>
      <c r="C86" s="174" t="s">
        <v>2018</v>
      </c>
      <c r="D86" s="175" t="s">
        <v>1698</v>
      </c>
      <c r="E86" s="174" t="s">
        <v>1809</v>
      </c>
      <c r="F86" s="173">
        <v>0</v>
      </c>
      <c r="G86" s="173" t="s">
        <v>1877</v>
      </c>
      <c r="H86" s="200" t="str">
        <f>IF(AND(ISBLANK('KO01'!D45),ISBLANK('RZS02'!D70)),"W trakcie weryfikacji",IF(ROUND((KO01.1._A+KO01.1._B+KO01.1._C+KO01.1._D+KO01.1._E+KO01.1._F+KO01.1._G+KO01.2._A+KO01.2._B+KO01.2._C+KO01.2._D+KO01.2._E+KO01.2._F+KO01.2._G)-(RZS02.2.1._A),2)=0,"Weryfikacja formuły OK","Błędna wartość formuły walidacyjnej"))</f>
        <v>Weryfikacja formuły OK</v>
      </c>
    </row>
    <row r="87" spans="1:8" ht="29" x14ac:dyDescent="0.35">
      <c r="A87" s="173" t="s">
        <v>2014</v>
      </c>
      <c r="B87" s="173"/>
      <c r="C87" s="174" t="s">
        <v>2017</v>
      </c>
      <c r="D87" s="175" t="s">
        <v>1698</v>
      </c>
      <c r="E87" s="174" t="s">
        <v>1810</v>
      </c>
      <c r="F87" s="173">
        <v>0</v>
      </c>
      <c r="G87" s="173" t="s">
        <v>1877</v>
      </c>
      <c r="H87" s="200" t="str">
        <f>IF(AND(ISBLANK('KO01'!D45),ISBLANK('RZS02'!D70)),"W trakcie weryfikacji",IF(ROUND((KO01.3._A+KO01.3._B+KO01.3._C+KO01.3._D+KO01.3._E+KO01.3._F+KO01.3._G)-(RZS02.2.2._A),2)=0,"Weryfikacja formuły OK","Błędna wartość formuły walidacyjnej"))</f>
        <v>Weryfikacja formuły OK</v>
      </c>
    </row>
    <row r="88" spans="1:8" ht="29" x14ac:dyDescent="0.35">
      <c r="A88" s="173" t="s">
        <v>2015</v>
      </c>
      <c r="B88" s="173"/>
      <c r="C88" s="174" t="s">
        <v>2019</v>
      </c>
      <c r="D88" s="175" t="s">
        <v>1698</v>
      </c>
      <c r="E88" s="174" t="s">
        <v>1811</v>
      </c>
      <c r="F88" s="173">
        <v>0</v>
      </c>
      <c r="G88" s="173" t="s">
        <v>1877</v>
      </c>
      <c r="H88" s="200" t="str">
        <f>IF(AND(ISBLANK('KO01'!D45),ISBLANK('RZS02'!D70)),"W trakcie weryfikacji",IF(ROUND((KO01.4._A+KO01.4._B+KO01.4._C+KO01.4._D+KO01.4._E+KO01.4._F+KO01.4._G)-(RZS02.2.3._A),2)=0,"Weryfikacja formuły OK","Błędna wartość formuły walidacyjnej"))</f>
        <v>Weryfikacja formuły OK</v>
      </c>
    </row>
    <row r="90" spans="1:8" x14ac:dyDescent="0.35">
      <c r="C90" s="184" t="s">
        <v>1827</v>
      </c>
      <c r="D90" s="185"/>
      <c r="E90" s="184" t="s">
        <v>1828</v>
      </c>
    </row>
    <row r="91" spans="1:8" ht="29" x14ac:dyDescent="0.35">
      <c r="C91" s="176" t="s">
        <v>1829</v>
      </c>
      <c r="D91" s="175"/>
      <c r="E91" s="174" t="s">
        <v>1830</v>
      </c>
    </row>
    <row r="92" spans="1:8" ht="29" x14ac:dyDescent="0.35">
      <c r="C92" s="174" t="s">
        <v>464</v>
      </c>
      <c r="D92" s="175"/>
      <c r="E92" s="174" t="s">
        <v>1831</v>
      </c>
    </row>
    <row r="93" spans="1:8" ht="15.5" x14ac:dyDescent="0.35">
      <c r="C93" s="176" t="s">
        <v>514</v>
      </c>
      <c r="D93" s="175"/>
      <c r="E93" s="174" t="s">
        <v>1832</v>
      </c>
    </row>
    <row r="94" spans="1:8" ht="15.5" x14ac:dyDescent="0.35">
      <c r="C94" s="176" t="s">
        <v>563</v>
      </c>
      <c r="D94" s="175"/>
      <c r="E94" s="174" t="s">
        <v>1832</v>
      </c>
    </row>
    <row r="95" spans="1:8" ht="15.5" x14ac:dyDescent="0.35">
      <c r="C95" s="176" t="s">
        <v>649</v>
      </c>
      <c r="D95" s="175"/>
      <c r="E95" s="174" t="s">
        <v>1832</v>
      </c>
    </row>
    <row r="96" spans="1:8" ht="15.5" x14ac:dyDescent="0.35">
      <c r="C96" s="177" t="s">
        <v>650</v>
      </c>
      <c r="D96" s="175"/>
      <c r="E96" s="174" t="s">
        <v>1832</v>
      </c>
    </row>
    <row r="97" spans="3:5" x14ac:dyDescent="0.35">
      <c r="C97" s="178" t="s">
        <v>1631</v>
      </c>
      <c r="D97" s="175"/>
      <c r="E97" s="174" t="s">
        <v>1833</v>
      </c>
    </row>
    <row r="98" spans="3:5" x14ac:dyDescent="0.35">
      <c r="C98" s="179" t="s">
        <v>1633</v>
      </c>
      <c r="D98" s="175"/>
      <c r="E98" s="174" t="s">
        <v>1833</v>
      </c>
    </row>
    <row r="99" spans="3:5" x14ac:dyDescent="0.35">
      <c r="C99" s="179" t="s">
        <v>1645</v>
      </c>
      <c r="D99" s="175"/>
      <c r="E99" s="174" t="s">
        <v>1833</v>
      </c>
    </row>
    <row r="100" spans="3:5" x14ac:dyDescent="0.35">
      <c r="C100" s="180" t="s">
        <v>1646</v>
      </c>
      <c r="D100" s="175"/>
      <c r="E100" s="174" t="s">
        <v>1833</v>
      </c>
    </row>
    <row r="101" spans="3:5" ht="29" x14ac:dyDescent="0.35">
      <c r="C101" s="180" t="s">
        <v>651</v>
      </c>
      <c r="D101" s="175"/>
      <c r="E101" s="174" t="s">
        <v>1832</v>
      </c>
    </row>
    <row r="102" spans="3:5" ht="29" x14ac:dyDescent="0.35">
      <c r="C102" s="180" t="s">
        <v>652</v>
      </c>
      <c r="D102" s="175"/>
      <c r="E102" s="174" t="s">
        <v>1832</v>
      </c>
    </row>
    <row r="103" spans="3:5" x14ac:dyDescent="0.35">
      <c r="C103" s="180" t="s">
        <v>653</v>
      </c>
      <c r="D103" s="175"/>
      <c r="E103" s="174" t="s">
        <v>1832</v>
      </c>
    </row>
    <row r="104" spans="3:5" ht="29" x14ac:dyDescent="0.35">
      <c r="C104" s="180" t="s">
        <v>670</v>
      </c>
      <c r="D104" s="175"/>
      <c r="E104" s="174" t="s">
        <v>1832</v>
      </c>
    </row>
    <row r="105" spans="3:5" ht="29" x14ac:dyDescent="0.35">
      <c r="C105" s="180" t="s">
        <v>710</v>
      </c>
      <c r="D105" s="175"/>
      <c r="E105" s="174" t="s">
        <v>1834</v>
      </c>
    </row>
    <row r="106" spans="3:5" ht="29" x14ac:dyDescent="0.35">
      <c r="C106" s="180" t="s">
        <v>711</v>
      </c>
      <c r="D106" s="175"/>
      <c r="E106" s="174" t="s">
        <v>1835</v>
      </c>
    </row>
    <row r="107" spans="3:5" ht="29" x14ac:dyDescent="0.35">
      <c r="C107" s="180" t="s">
        <v>755</v>
      </c>
      <c r="D107" s="175"/>
      <c r="E107" s="174" t="s">
        <v>1835</v>
      </c>
    </row>
    <row r="108" spans="3:5" ht="29" x14ac:dyDescent="0.35">
      <c r="C108" s="180" t="s">
        <v>756</v>
      </c>
      <c r="D108" s="175"/>
      <c r="E108" s="174" t="s">
        <v>1835</v>
      </c>
    </row>
    <row r="109" spans="3:5" ht="29" x14ac:dyDescent="0.35">
      <c r="C109" s="180" t="s">
        <v>770</v>
      </c>
      <c r="D109" s="175"/>
      <c r="E109" s="174" t="s">
        <v>1834</v>
      </c>
    </row>
    <row r="110" spans="3:5" ht="29" x14ac:dyDescent="0.35">
      <c r="C110" s="180" t="s">
        <v>771</v>
      </c>
      <c r="D110" s="175"/>
      <c r="E110" s="174" t="s">
        <v>1836</v>
      </c>
    </row>
    <row r="111" spans="3:5" ht="29" x14ac:dyDescent="0.35">
      <c r="C111" s="180" t="s">
        <v>771</v>
      </c>
      <c r="D111" s="175"/>
      <c r="E111" s="174" t="s">
        <v>1837</v>
      </c>
    </row>
    <row r="112" spans="3:5" x14ac:dyDescent="0.35">
      <c r="C112" s="180" t="s">
        <v>777</v>
      </c>
      <c r="D112" s="175"/>
      <c r="E112" s="174" t="s">
        <v>1832</v>
      </c>
    </row>
    <row r="113" spans="3:5" x14ac:dyDescent="0.35">
      <c r="C113" s="180" t="s">
        <v>778</v>
      </c>
      <c r="D113" s="175"/>
      <c r="E113" s="174" t="s">
        <v>1832</v>
      </c>
    </row>
    <row r="114" spans="3:5" ht="29" x14ac:dyDescent="0.35">
      <c r="C114" s="180" t="s">
        <v>779</v>
      </c>
      <c r="D114" s="175"/>
      <c r="E114" s="174" t="s">
        <v>1838</v>
      </c>
    </row>
    <row r="115" spans="3:5" ht="29" x14ac:dyDescent="0.35">
      <c r="C115" s="180" t="s">
        <v>779</v>
      </c>
      <c r="D115" s="175"/>
      <c r="E115" s="174" t="s">
        <v>1839</v>
      </c>
    </row>
    <row r="116" spans="3:5" x14ac:dyDescent="0.35">
      <c r="C116" s="180" t="s">
        <v>780</v>
      </c>
      <c r="D116" s="175"/>
      <c r="E116" s="174" t="s">
        <v>1832</v>
      </c>
    </row>
    <row r="117" spans="3:5" x14ac:dyDescent="0.35">
      <c r="C117" s="180" t="s">
        <v>818</v>
      </c>
      <c r="D117" s="175"/>
      <c r="E117" s="174" t="s">
        <v>1832</v>
      </c>
    </row>
    <row r="118" spans="3:5" ht="29" x14ac:dyDescent="0.35">
      <c r="C118" s="181" t="s">
        <v>819</v>
      </c>
      <c r="D118" s="175"/>
      <c r="E118" s="174" t="s">
        <v>1840</v>
      </c>
    </row>
    <row r="119" spans="3:5" ht="29" x14ac:dyDescent="0.35">
      <c r="C119" s="181" t="s">
        <v>875</v>
      </c>
      <c r="D119" s="175"/>
      <c r="E119" s="174" t="s">
        <v>1841</v>
      </c>
    </row>
    <row r="120" spans="3:5" ht="29" x14ac:dyDescent="0.35">
      <c r="C120" s="181" t="s">
        <v>875</v>
      </c>
      <c r="D120" s="175"/>
      <c r="E120" s="174" t="s">
        <v>1842</v>
      </c>
    </row>
    <row r="121" spans="3:5" x14ac:dyDescent="0.35">
      <c r="C121" s="181" t="s">
        <v>876</v>
      </c>
      <c r="D121" s="175"/>
      <c r="E121" s="174" t="s">
        <v>1832</v>
      </c>
    </row>
    <row r="122" spans="3:5" x14ac:dyDescent="0.35">
      <c r="C122" s="181" t="s">
        <v>892</v>
      </c>
      <c r="D122" s="175"/>
      <c r="E122" s="174" t="s">
        <v>1832</v>
      </c>
    </row>
    <row r="123" spans="3:5" x14ac:dyDescent="0.35">
      <c r="C123" s="181" t="s">
        <v>891</v>
      </c>
      <c r="D123" s="175"/>
      <c r="E123" s="174" t="s">
        <v>1832</v>
      </c>
    </row>
    <row r="124" spans="3:5" ht="29" x14ac:dyDescent="0.35">
      <c r="C124" s="174" t="s">
        <v>1653</v>
      </c>
      <c r="D124" s="175"/>
      <c r="E124" s="174" t="s">
        <v>1840</v>
      </c>
    </row>
    <row r="125" spans="3:5" ht="29" x14ac:dyDescent="0.35">
      <c r="C125" s="181" t="s">
        <v>893</v>
      </c>
      <c r="D125" s="175"/>
      <c r="E125" s="174" t="s">
        <v>1832</v>
      </c>
    </row>
    <row r="126" spans="3:5" x14ac:dyDescent="0.35">
      <c r="C126" s="181" t="s">
        <v>1654</v>
      </c>
      <c r="D126" s="175"/>
      <c r="E126" s="174" t="s">
        <v>1833</v>
      </c>
    </row>
    <row r="127" spans="3:5" x14ac:dyDescent="0.35">
      <c r="C127" s="174" t="s">
        <v>894</v>
      </c>
      <c r="D127" s="175"/>
      <c r="E127" s="174" t="s">
        <v>1832</v>
      </c>
    </row>
    <row r="128" spans="3:5" x14ac:dyDescent="0.35">
      <c r="C128" s="174" t="s">
        <v>1655</v>
      </c>
      <c r="D128" s="175"/>
      <c r="E128" s="174" t="s">
        <v>1833</v>
      </c>
    </row>
    <row r="129" spans="3:5" ht="29" x14ac:dyDescent="0.35">
      <c r="C129" s="174" t="s">
        <v>1656</v>
      </c>
      <c r="D129" s="175"/>
      <c r="E129" s="174" t="s">
        <v>1843</v>
      </c>
    </row>
    <row r="130" spans="3:5" ht="29" x14ac:dyDescent="0.35">
      <c r="C130" s="181" t="s">
        <v>1659</v>
      </c>
      <c r="D130" s="175"/>
      <c r="E130" s="174" t="s">
        <v>1833</v>
      </c>
    </row>
    <row r="131" spans="3:5" ht="29" x14ac:dyDescent="0.35">
      <c r="C131" s="174" t="s">
        <v>903</v>
      </c>
      <c r="D131" s="175"/>
      <c r="E131" s="174" t="s">
        <v>1844</v>
      </c>
    </row>
    <row r="132" spans="3:5" ht="29" x14ac:dyDescent="0.35">
      <c r="C132" s="174" t="s">
        <v>903</v>
      </c>
      <c r="D132" s="175"/>
      <c r="E132" s="174" t="s">
        <v>1845</v>
      </c>
    </row>
    <row r="133" spans="3:5" ht="29" x14ac:dyDescent="0.35">
      <c r="C133" s="181" t="s">
        <v>1660</v>
      </c>
      <c r="D133" s="175"/>
      <c r="E133" s="174" t="s">
        <v>1833</v>
      </c>
    </row>
    <row r="134" spans="3:5" ht="29" x14ac:dyDescent="0.35">
      <c r="C134" s="181" t="s">
        <v>907</v>
      </c>
      <c r="D134" s="175"/>
      <c r="E134" s="174" t="s">
        <v>1841</v>
      </c>
    </row>
    <row r="135" spans="3:5" ht="29" x14ac:dyDescent="0.35">
      <c r="C135" s="174" t="s">
        <v>908</v>
      </c>
      <c r="D135" s="175"/>
      <c r="E135" s="174" t="s">
        <v>1846</v>
      </c>
    </row>
    <row r="136" spans="3:5" ht="29" x14ac:dyDescent="0.35">
      <c r="C136" s="181" t="s">
        <v>912</v>
      </c>
      <c r="D136" s="175"/>
      <c r="E136" s="174" t="s">
        <v>1836</v>
      </c>
    </row>
    <row r="137" spans="3:5" ht="29" x14ac:dyDescent="0.35">
      <c r="C137" s="174" t="s">
        <v>913</v>
      </c>
      <c r="D137" s="175"/>
      <c r="E137" s="174" t="s">
        <v>1836</v>
      </c>
    </row>
    <row r="138" spans="3:5" ht="43.5" x14ac:dyDescent="0.35">
      <c r="C138" s="174" t="s">
        <v>914</v>
      </c>
      <c r="D138" s="175"/>
      <c r="E138" s="174" t="s">
        <v>1833</v>
      </c>
    </row>
    <row r="139" spans="3:5" ht="43.5" x14ac:dyDescent="0.35">
      <c r="C139" s="174" t="s">
        <v>915</v>
      </c>
      <c r="D139" s="175"/>
      <c r="E139" s="174" t="s">
        <v>1833</v>
      </c>
    </row>
    <row r="140" spans="3:5" ht="87" x14ac:dyDescent="0.35">
      <c r="C140" s="174" t="s">
        <v>916</v>
      </c>
      <c r="D140" s="175"/>
      <c r="E140" s="174" t="s">
        <v>1833</v>
      </c>
    </row>
    <row r="141" spans="3:5" ht="87" x14ac:dyDescent="0.35">
      <c r="C141" s="174" t="s">
        <v>922</v>
      </c>
      <c r="D141" s="175"/>
      <c r="E141" s="174" t="s">
        <v>1833</v>
      </c>
    </row>
    <row r="142" spans="3:5" ht="43.5" x14ac:dyDescent="0.35">
      <c r="C142" s="174" t="s">
        <v>923</v>
      </c>
      <c r="D142" s="175"/>
      <c r="E142" s="174" t="s">
        <v>1846</v>
      </c>
    </row>
    <row r="143" spans="3:5" ht="43.5" x14ac:dyDescent="0.35">
      <c r="C143" s="174" t="s">
        <v>923</v>
      </c>
      <c r="D143" s="175"/>
      <c r="E143" s="174" t="s">
        <v>1847</v>
      </c>
    </row>
    <row r="144" spans="3:5" ht="29" x14ac:dyDescent="0.35">
      <c r="C144" s="174" t="s">
        <v>966</v>
      </c>
      <c r="D144" s="175"/>
      <c r="E144" s="174" t="s">
        <v>1840</v>
      </c>
    </row>
    <row r="145" spans="3:5" ht="29" x14ac:dyDescent="0.35">
      <c r="C145" s="174" t="s">
        <v>968</v>
      </c>
      <c r="D145" s="175"/>
      <c r="E145" s="174" t="s">
        <v>1836</v>
      </c>
    </row>
    <row r="146" spans="3:5" ht="43.5" x14ac:dyDescent="0.35">
      <c r="C146" s="174" t="s">
        <v>984</v>
      </c>
      <c r="D146" s="175"/>
      <c r="E146" s="174" t="s">
        <v>1848</v>
      </c>
    </row>
    <row r="147" spans="3:5" ht="43.5" x14ac:dyDescent="0.35">
      <c r="C147" s="174" t="s">
        <v>997</v>
      </c>
      <c r="D147" s="175"/>
      <c r="E147" s="174" t="s">
        <v>1838</v>
      </c>
    </row>
    <row r="148" spans="3:5" ht="43.5" x14ac:dyDescent="0.35">
      <c r="C148" s="174" t="s">
        <v>1008</v>
      </c>
      <c r="D148" s="175"/>
      <c r="E148" s="174" t="s">
        <v>1849</v>
      </c>
    </row>
    <row r="149" spans="3:5" ht="43.5" x14ac:dyDescent="0.35">
      <c r="C149" s="174" t="s">
        <v>1021</v>
      </c>
      <c r="D149" s="175"/>
      <c r="E149" s="174" t="s">
        <v>1850</v>
      </c>
    </row>
    <row r="150" spans="3:5" ht="43.5" x14ac:dyDescent="0.35">
      <c r="C150" s="174" t="s">
        <v>1666</v>
      </c>
      <c r="D150" s="175"/>
      <c r="E150" s="174" t="s">
        <v>1844</v>
      </c>
    </row>
    <row r="151" spans="3:5" ht="29" x14ac:dyDescent="0.35">
      <c r="C151" s="174" t="s">
        <v>1022</v>
      </c>
      <c r="D151" s="175"/>
      <c r="E151" s="174" t="s">
        <v>1844</v>
      </c>
    </row>
    <row r="152" spans="3:5" ht="29" x14ac:dyDescent="0.35">
      <c r="C152" s="174" t="s">
        <v>1032</v>
      </c>
      <c r="D152" s="175"/>
      <c r="E152" s="174" t="s">
        <v>1851</v>
      </c>
    </row>
    <row r="153" spans="3:5" ht="29" x14ac:dyDescent="0.35">
      <c r="C153" s="174" t="s">
        <v>1033</v>
      </c>
      <c r="D153" s="175"/>
      <c r="E153" s="174" t="s">
        <v>1851</v>
      </c>
    </row>
    <row r="154" spans="3:5" ht="29" x14ac:dyDescent="0.35">
      <c r="C154" s="174" t="s">
        <v>1062</v>
      </c>
      <c r="D154" s="175"/>
      <c r="E154" s="174" t="s">
        <v>1835</v>
      </c>
    </row>
    <row r="155" spans="3:5" ht="29" x14ac:dyDescent="0.35">
      <c r="C155" s="174" t="s">
        <v>1074</v>
      </c>
      <c r="D155" s="175"/>
      <c r="E155" s="174" t="s">
        <v>1835</v>
      </c>
    </row>
    <row r="156" spans="3:5" ht="29" x14ac:dyDescent="0.35">
      <c r="C156" s="174" t="s">
        <v>1080</v>
      </c>
      <c r="D156" s="175"/>
      <c r="E156" s="174" t="s">
        <v>1840</v>
      </c>
    </row>
    <row r="157" spans="3:5" ht="29" x14ac:dyDescent="0.35">
      <c r="C157" s="174" t="s">
        <v>1121</v>
      </c>
      <c r="D157" s="175"/>
      <c r="E157" s="174" t="s">
        <v>1834</v>
      </c>
    </row>
    <row r="158" spans="3:5" ht="29" x14ac:dyDescent="0.35">
      <c r="C158" s="174" t="s">
        <v>1122</v>
      </c>
      <c r="D158" s="175"/>
      <c r="E158" s="174" t="s">
        <v>1834</v>
      </c>
    </row>
    <row r="159" spans="3:5" ht="58" x14ac:dyDescent="0.35">
      <c r="C159" s="174" t="s">
        <v>1177</v>
      </c>
      <c r="D159" s="175"/>
      <c r="E159" s="174" t="s">
        <v>1833</v>
      </c>
    </row>
    <row r="160" spans="3:5" ht="29" x14ac:dyDescent="0.35">
      <c r="C160" s="174" t="s">
        <v>1178</v>
      </c>
      <c r="D160" s="175"/>
      <c r="E160" s="174" t="s">
        <v>1841</v>
      </c>
    </row>
    <row r="161" spans="3:5" ht="29" x14ac:dyDescent="0.35">
      <c r="C161" s="174" t="s">
        <v>1180</v>
      </c>
      <c r="D161" s="175"/>
      <c r="E161" s="174" t="s">
        <v>1841</v>
      </c>
    </row>
    <row r="162" spans="3:5" ht="43.5" x14ac:dyDescent="0.35">
      <c r="C162" s="174" t="s">
        <v>1179</v>
      </c>
      <c r="D162" s="175"/>
      <c r="E162" s="174" t="s">
        <v>1844</v>
      </c>
    </row>
    <row r="163" spans="3:5" x14ac:dyDescent="0.35">
      <c r="C163" s="174" t="s">
        <v>1181</v>
      </c>
      <c r="D163" s="175"/>
      <c r="E163" s="174" t="s">
        <v>1832</v>
      </c>
    </row>
    <row r="164" spans="3:5" ht="29" x14ac:dyDescent="0.35">
      <c r="C164" s="174" t="s">
        <v>1676</v>
      </c>
      <c r="D164" s="175"/>
      <c r="E164" s="174" t="s">
        <v>1833</v>
      </c>
    </row>
    <row r="165" spans="3:5" ht="29" x14ac:dyDescent="0.35">
      <c r="C165" s="174" t="s">
        <v>1182</v>
      </c>
      <c r="D165" s="175"/>
      <c r="E165" s="174" t="s">
        <v>1841</v>
      </c>
    </row>
    <row r="166" spans="3:5" ht="29" x14ac:dyDescent="0.35">
      <c r="C166" s="174" t="s">
        <v>1270</v>
      </c>
      <c r="D166" s="175"/>
      <c r="E166" s="174" t="s">
        <v>1841</v>
      </c>
    </row>
    <row r="167" spans="3:5" ht="29" x14ac:dyDescent="0.35">
      <c r="C167" s="174" t="s">
        <v>1272</v>
      </c>
      <c r="D167" s="175"/>
      <c r="E167" s="174" t="s">
        <v>1840</v>
      </c>
    </row>
    <row r="168" spans="3:5" ht="29" x14ac:dyDescent="0.35">
      <c r="C168" s="174" t="s">
        <v>1273</v>
      </c>
      <c r="D168" s="175"/>
      <c r="E168" s="174" t="s">
        <v>1836</v>
      </c>
    </row>
    <row r="169" spans="3:5" ht="29" x14ac:dyDescent="0.35">
      <c r="C169" s="174" t="s">
        <v>1274</v>
      </c>
      <c r="D169" s="175"/>
      <c r="E169" s="174" t="s">
        <v>1840</v>
      </c>
    </row>
    <row r="170" spans="3:5" ht="43.5" x14ac:dyDescent="0.35">
      <c r="C170" s="174" t="s">
        <v>1275</v>
      </c>
      <c r="D170" s="175"/>
      <c r="E170" s="174" t="s">
        <v>1846</v>
      </c>
    </row>
    <row r="171" spans="3:5" ht="43.5" x14ac:dyDescent="0.35">
      <c r="C171" s="174" t="s">
        <v>1276</v>
      </c>
      <c r="D171" s="175"/>
      <c r="E171" s="174" t="s">
        <v>1846</v>
      </c>
    </row>
    <row r="172" spans="3:5" ht="29" x14ac:dyDescent="0.35">
      <c r="C172" s="174" t="s">
        <v>1277</v>
      </c>
      <c r="D172" s="175"/>
      <c r="E172" s="174" t="s">
        <v>1848</v>
      </c>
    </row>
    <row r="173" spans="3:5" ht="29" x14ac:dyDescent="0.35">
      <c r="C173" s="174" t="s">
        <v>1677</v>
      </c>
      <c r="D173" s="175"/>
      <c r="E173" s="174" t="s">
        <v>1833</v>
      </c>
    </row>
    <row r="174" spans="3:5" ht="29" x14ac:dyDescent="0.35">
      <c r="C174" s="174" t="s">
        <v>1679</v>
      </c>
      <c r="D174" s="175"/>
      <c r="E174" s="174" t="s">
        <v>1833</v>
      </c>
    </row>
    <row r="175" spans="3:5" x14ac:dyDescent="0.35">
      <c r="C175" s="174" t="s">
        <v>1678</v>
      </c>
      <c r="D175" s="175"/>
      <c r="E175" s="174" t="s">
        <v>1833</v>
      </c>
    </row>
    <row r="176" spans="3:5" ht="29" x14ac:dyDescent="0.35">
      <c r="C176" s="174" t="s">
        <v>1322</v>
      </c>
      <c r="D176" s="175"/>
      <c r="E176" s="174" t="s">
        <v>1836</v>
      </c>
    </row>
    <row r="177" spans="3:5" ht="29" x14ac:dyDescent="0.35">
      <c r="C177" s="174" t="s">
        <v>1332</v>
      </c>
      <c r="D177" s="175"/>
      <c r="E177" s="174" t="s">
        <v>1836</v>
      </c>
    </row>
    <row r="178" spans="3:5" ht="29" x14ac:dyDescent="0.35">
      <c r="C178" s="174" t="s">
        <v>1333</v>
      </c>
      <c r="D178" s="175"/>
      <c r="E178" s="174" t="s">
        <v>1836</v>
      </c>
    </row>
    <row r="179" spans="3:5" ht="29" x14ac:dyDescent="0.35">
      <c r="C179" s="174" t="s">
        <v>1366</v>
      </c>
      <c r="D179" s="175"/>
      <c r="E179" s="174" t="s">
        <v>1834</v>
      </c>
    </row>
    <row r="180" spans="3:5" x14ac:dyDescent="0.35">
      <c r="C180" s="174" t="s">
        <v>1367</v>
      </c>
      <c r="D180" s="175"/>
      <c r="E180" s="174" t="s">
        <v>1832</v>
      </c>
    </row>
    <row r="181" spans="3:5" x14ac:dyDescent="0.35">
      <c r="C181" s="174" t="s">
        <v>1368</v>
      </c>
      <c r="D181" s="175"/>
      <c r="E181" s="174" t="s">
        <v>1832</v>
      </c>
    </row>
    <row r="182" spans="3:5" x14ac:dyDescent="0.35">
      <c r="C182" s="174" t="s">
        <v>1369</v>
      </c>
      <c r="D182" s="175"/>
      <c r="E182" s="174" t="s">
        <v>1832</v>
      </c>
    </row>
    <row r="183" spans="3:5" ht="29" x14ac:dyDescent="0.35">
      <c r="C183" s="174" t="s">
        <v>1370</v>
      </c>
      <c r="D183" s="175"/>
      <c r="E183" s="174" t="s">
        <v>1832</v>
      </c>
    </row>
    <row r="184" spans="3:5" ht="29" x14ac:dyDescent="0.35">
      <c r="C184" s="174" t="s">
        <v>1371</v>
      </c>
      <c r="D184" s="175"/>
      <c r="E184" s="174" t="s">
        <v>1836</v>
      </c>
    </row>
    <row r="185" spans="3:5" ht="29" x14ac:dyDescent="0.35">
      <c r="C185" s="174" t="s">
        <v>1372</v>
      </c>
      <c r="D185" s="175"/>
      <c r="E185" s="174" t="s">
        <v>1851</v>
      </c>
    </row>
    <row r="186" spans="3:5" ht="29" x14ac:dyDescent="0.35">
      <c r="C186" s="174" t="s">
        <v>1373</v>
      </c>
      <c r="D186" s="175"/>
      <c r="E186" s="174" t="s">
        <v>1851</v>
      </c>
    </row>
    <row r="187" spans="3:5" ht="29" x14ac:dyDescent="0.35">
      <c r="C187" s="174" t="s">
        <v>1374</v>
      </c>
      <c r="D187" s="175"/>
      <c r="E187" s="174" t="s">
        <v>1834</v>
      </c>
    </row>
    <row r="188" spans="3:5" x14ac:dyDescent="0.35">
      <c r="C188" s="174" t="s">
        <v>1404</v>
      </c>
      <c r="D188" s="175"/>
      <c r="E188" s="174" t="s">
        <v>1832</v>
      </c>
    </row>
    <row r="189" spans="3:5" x14ac:dyDescent="0.35">
      <c r="C189" s="174" t="s">
        <v>1430</v>
      </c>
      <c r="D189" s="175"/>
      <c r="E189" s="174" t="s">
        <v>1832</v>
      </c>
    </row>
    <row r="190" spans="3:5" ht="29" x14ac:dyDescent="0.35">
      <c r="C190" s="174" t="s">
        <v>1431</v>
      </c>
      <c r="D190" s="175"/>
      <c r="E190" s="174" t="s">
        <v>1840</v>
      </c>
    </row>
    <row r="191" spans="3:5" ht="29" x14ac:dyDescent="0.35">
      <c r="C191" s="174" t="s">
        <v>1432</v>
      </c>
      <c r="D191" s="175"/>
      <c r="E191" s="174" t="s">
        <v>1835</v>
      </c>
    </row>
    <row r="192" spans="3:5" ht="43.5" x14ac:dyDescent="0.35">
      <c r="C192" s="174" t="s">
        <v>1433</v>
      </c>
      <c r="D192" s="175"/>
      <c r="E192" s="174" t="s">
        <v>1832</v>
      </c>
    </row>
    <row r="193" spans="3:5" x14ac:dyDescent="0.35">
      <c r="C193" s="174" t="s">
        <v>2067</v>
      </c>
      <c r="D193" s="175"/>
      <c r="E193" s="174" t="s">
        <v>1852</v>
      </c>
    </row>
    <row r="194" spans="3:5" x14ac:dyDescent="0.35">
      <c r="C194" s="174" t="s">
        <v>1526</v>
      </c>
      <c r="D194" s="175"/>
      <c r="E194" s="174" t="s">
        <v>1832</v>
      </c>
    </row>
    <row r="195" spans="3:5" x14ac:dyDescent="0.35">
      <c r="C195" s="174" t="s">
        <v>1687</v>
      </c>
      <c r="D195" s="175"/>
      <c r="E195" s="174" t="s">
        <v>1833</v>
      </c>
    </row>
    <row r="196" spans="3:5" x14ac:dyDescent="0.35">
      <c r="C196" s="174" t="s">
        <v>1533</v>
      </c>
      <c r="D196" s="175"/>
      <c r="E196" s="174" t="s">
        <v>1832</v>
      </c>
    </row>
    <row r="197" spans="3:5" x14ac:dyDescent="0.35">
      <c r="C197" s="174" t="s">
        <v>1534</v>
      </c>
      <c r="D197" s="175"/>
      <c r="E197" s="174" t="s">
        <v>1832</v>
      </c>
    </row>
    <row r="198" spans="3:5" ht="43.5" x14ac:dyDescent="0.35">
      <c r="C198" s="174" t="s">
        <v>1535</v>
      </c>
      <c r="D198" s="175"/>
      <c r="E198" s="174" t="s">
        <v>1835</v>
      </c>
    </row>
    <row r="199" spans="3:5" ht="43.5" x14ac:dyDescent="0.35">
      <c r="C199" s="174" t="s">
        <v>1536</v>
      </c>
      <c r="D199" s="175"/>
      <c r="E199" s="174" t="s">
        <v>1840</v>
      </c>
    </row>
    <row r="200" spans="3:5" ht="29" x14ac:dyDescent="0.35">
      <c r="C200" s="174" t="s">
        <v>1537</v>
      </c>
      <c r="D200" s="175"/>
      <c r="E200" s="174" t="s">
        <v>1834</v>
      </c>
    </row>
  </sheetData>
  <sheetProtection algorithmName="SHA-512" hashValue="XALDRyR/HjCtpZxWzI6vor9tE+m27rFmQ9/pSaimkvhjnHUKE+hk7CbuYt767YdQwaYAGs/Tml9yCOc8tkCi5g==" saltValue="hKkLtHDSRh/E1/gCfWYoog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">
    <cfRule type="cellIs" dxfId="227" priority="4" operator="equal">
      <formula>"Błędna wartość formuły walidacyjnej"</formula>
    </cfRule>
    <cfRule type="cellIs" dxfId="226" priority="5" operator="equal">
      <formula>"Weryfikacja formuły OK"</formula>
    </cfRule>
  </conditionalFormatting>
  <conditionalFormatting sqref="H6:H88">
    <cfRule type="cellIs" dxfId="225" priority="2" operator="equal">
      <formula>"Błędna wartość formuły walidacyjnej"</formula>
    </cfRule>
    <cfRule type="cellIs" dxfId="224" priority="3" operator="equal">
      <formula>"Weryfikacja formuły OK"</formula>
    </cfRule>
  </conditionalFormatting>
  <conditionalFormatting sqref="H1">
    <cfRule type="containsText" dxfId="223" priority="1" operator="containsText" text="Skoroszyt jest zwalidowany poprawnie">
      <formula>NOT(ISERROR(SEARCH("Skoroszyt jest zwalidowany poprawnie",H1)))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499" customWidth="1"/>
    <col min="2" max="2" width="8.26953125" style="518" customWidth="1"/>
    <col min="3" max="3" width="51.81640625" style="518" customWidth="1"/>
    <col min="4" max="4" width="21.54296875" style="518" customWidth="1"/>
    <col min="5" max="5" width="20.54296875" style="518" customWidth="1"/>
    <col min="6" max="6" width="21.81640625" style="518" customWidth="1"/>
    <col min="7" max="7" width="25.7265625" style="518" customWidth="1"/>
    <col min="8" max="8" width="22.81640625" style="4" customWidth="1"/>
    <col min="9" max="16384" width="8.7265625" style="4"/>
  </cols>
  <sheetData>
    <row r="1" spans="2:8" ht="15.5" x14ac:dyDescent="0.35">
      <c r="B1" s="459" t="s">
        <v>0</v>
      </c>
      <c r="G1" s="393" t="s">
        <v>1630</v>
      </c>
    </row>
    <row r="2" spans="2:8" x14ac:dyDescent="0.35">
      <c r="B2" s="519" t="s">
        <v>1646</v>
      </c>
    </row>
    <row r="3" spans="2:8" ht="15" thickBot="1" x14ac:dyDescent="0.4"/>
    <row r="4" spans="2:8" ht="29" x14ac:dyDescent="0.35">
      <c r="B4" s="921" t="s">
        <v>338</v>
      </c>
      <c r="C4" s="923" t="s">
        <v>339</v>
      </c>
      <c r="D4" s="520" t="s">
        <v>1647</v>
      </c>
      <c r="E4" s="521" t="s">
        <v>340</v>
      </c>
      <c r="F4" s="522" t="s">
        <v>341</v>
      </c>
      <c r="G4" s="523" t="s">
        <v>342</v>
      </c>
    </row>
    <row r="5" spans="2:8" ht="15" thickBot="1" x14ac:dyDescent="0.4">
      <c r="B5" s="922"/>
      <c r="C5" s="924"/>
      <c r="D5" s="524" t="s">
        <v>112</v>
      </c>
      <c r="E5" s="525" t="s">
        <v>113</v>
      </c>
      <c r="F5" s="526" t="s">
        <v>114</v>
      </c>
      <c r="G5" s="527" t="s">
        <v>115</v>
      </c>
    </row>
    <row r="6" spans="2:8" x14ac:dyDescent="0.35">
      <c r="B6" s="528" t="s">
        <v>343</v>
      </c>
      <c r="C6" s="529" t="s">
        <v>344</v>
      </c>
      <c r="D6" s="97">
        <v>0</v>
      </c>
      <c r="E6" s="98">
        <v>0</v>
      </c>
      <c r="F6" s="99">
        <v>0</v>
      </c>
      <c r="G6" s="538"/>
      <c r="H6" s="469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530" t="s">
        <v>345</v>
      </c>
      <c r="C7" s="531" t="s">
        <v>346</v>
      </c>
      <c r="D7" s="100">
        <v>0</v>
      </c>
      <c r="E7" s="101">
        <v>0</v>
      </c>
      <c r="F7" s="102">
        <v>0</v>
      </c>
      <c r="G7" s="539"/>
      <c r="H7" s="469" t="str">
        <f t="shared" si="0"/>
        <v>Weryfikacja wiersza OK</v>
      </c>
    </row>
    <row r="8" spans="2:8" ht="29" x14ac:dyDescent="0.35">
      <c r="B8" s="530" t="s">
        <v>347</v>
      </c>
      <c r="C8" s="532" t="s">
        <v>348</v>
      </c>
      <c r="D8" s="100">
        <v>0</v>
      </c>
      <c r="E8" s="101">
        <v>0</v>
      </c>
      <c r="F8" s="102">
        <v>0</v>
      </c>
      <c r="G8" s="539"/>
      <c r="H8" s="469" t="str">
        <f t="shared" si="0"/>
        <v>Weryfikacja wiersza OK</v>
      </c>
    </row>
    <row r="9" spans="2:8" x14ac:dyDescent="0.35">
      <c r="B9" s="530" t="s">
        <v>349</v>
      </c>
      <c r="C9" s="531" t="s">
        <v>350</v>
      </c>
      <c r="D9" s="100">
        <v>0</v>
      </c>
      <c r="E9" s="101">
        <v>0</v>
      </c>
      <c r="F9" s="102">
        <v>0</v>
      </c>
      <c r="G9" s="539"/>
      <c r="H9" s="469" t="str">
        <f t="shared" si="0"/>
        <v>Weryfikacja wiersza OK</v>
      </c>
    </row>
    <row r="10" spans="2:8" x14ac:dyDescent="0.35">
      <c r="B10" s="530" t="s">
        <v>351</v>
      </c>
      <c r="C10" s="531" t="s">
        <v>352</v>
      </c>
      <c r="D10" s="100">
        <v>0</v>
      </c>
      <c r="E10" s="101">
        <v>0</v>
      </c>
      <c r="F10" s="102">
        <v>0</v>
      </c>
      <c r="G10" s="539"/>
      <c r="H10" s="469" t="str">
        <f t="shared" si="0"/>
        <v>Weryfikacja wiersza OK</v>
      </c>
    </row>
    <row r="11" spans="2:8" ht="29" x14ac:dyDescent="0.35">
      <c r="B11" s="530" t="s">
        <v>353</v>
      </c>
      <c r="C11" s="532" t="s">
        <v>354</v>
      </c>
      <c r="D11" s="100">
        <v>0</v>
      </c>
      <c r="E11" s="101">
        <v>0</v>
      </c>
      <c r="F11" s="102">
        <v>0</v>
      </c>
      <c r="G11" s="539"/>
      <c r="H11" s="469" t="str">
        <f t="shared" si="0"/>
        <v>Weryfikacja wiersza OK</v>
      </c>
    </row>
    <row r="12" spans="2:8" x14ac:dyDescent="0.35">
      <c r="B12" s="530" t="s">
        <v>355</v>
      </c>
      <c r="C12" s="532" t="s">
        <v>356</v>
      </c>
      <c r="D12" s="540"/>
      <c r="E12" s="541"/>
      <c r="F12" s="542"/>
      <c r="G12" s="103">
        <v>0</v>
      </c>
      <c r="H12" s="469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533" t="s">
        <v>357</v>
      </c>
      <c r="C13" s="534" t="s">
        <v>238</v>
      </c>
      <c r="D13" s="543"/>
      <c r="E13" s="544"/>
      <c r="F13" s="545"/>
      <c r="G13" s="104">
        <v>0</v>
      </c>
      <c r="H13" s="469" t="str">
        <f>IF(ISBLANK(G13),"",IF(ISNUMBER(G13),"Weryfikacja wiersza OK","Wartość w kolumnie D musi być liczbą"))</f>
        <v>Weryfikacja wiersza OK</v>
      </c>
    </row>
    <row r="15" spans="2:8" x14ac:dyDescent="0.35">
      <c r="C15" s="535"/>
      <c r="D15" s="536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536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536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536" t="str">
        <f>IF(COUNTBLANK(G12:G13)=2,"",IF(COUNTBLANK(G12:G13)=0,IF(ROUND(G13-9.375%*G12,2)=0,"OK","W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537" t="str">
        <f>IF(COUNTBLANK(D15:G15)=4,"",IF(COUNTIFS(D15:G15,"OK")=4,"Arkusz jest zwalidowany poprawnie","Arkusz jest niepoprawny"))</f>
        <v>Arkusz jest zwalidowany poprawnie</v>
      </c>
      <c r="D16" s="537"/>
      <c r="E16" s="537"/>
      <c r="F16" s="537"/>
      <c r="G16" s="537"/>
    </row>
  </sheetData>
  <sheetProtection algorithmName="SHA-512" hashValue="Sujixjr+wXRpvddqD9NQ4AlsSfZrJlvsN7J1+8TpEraCn15zBZqVds4hdCqA7i647mNtG3R4rHJ0mKBXOpEFFg==" saltValue="4LOv8XFCwuXM0BJCMquD5g==" spinCount="100000" sheet="1" objects="1" scenarios="1"/>
  <mergeCells count="2">
    <mergeCell ref="B4:B5"/>
    <mergeCell ref="C4:C5"/>
  </mergeCells>
  <conditionalFormatting sqref="H6:H13">
    <cfRule type="containsText" dxfId="188" priority="3" operator="containsText" text="Weryfikacja wiersza OK">
      <formula>NOT(ISERROR(SEARCH("Weryfikacja wiersza OK",H6)))</formula>
    </cfRule>
  </conditionalFormatting>
  <conditionalFormatting sqref="D15:G15">
    <cfRule type="containsText" dxfId="187" priority="2" operator="containsText" text="OK">
      <formula>NOT(ISERROR(SEARCH("OK",D15)))</formula>
    </cfRule>
  </conditionalFormatting>
  <conditionalFormatting sqref="C16:G16">
    <cfRule type="containsText" dxfId="186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59" t="s">
        <v>0</v>
      </c>
      <c r="D1" s="393" t="s">
        <v>1630</v>
      </c>
    </row>
    <row r="2" spans="2:5" x14ac:dyDescent="0.35">
      <c r="B2" s="519" t="s">
        <v>653</v>
      </c>
    </row>
    <row r="3" spans="2:5" ht="15" thickBot="1" x14ac:dyDescent="0.4"/>
    <row r="4" spans="2:5" ht="29" x14ac:dyDescent="0.35">
      <c r="B4" s="925" t="s">
        <v>654</v>
      </c>
      <c r="C4" s="926"/>
      <c r="D4" s="407" t="s">
        <v>10</v>
      </c>
    </row>
    <row r="5" spans="2:5" ht="15" thickBot="1" x14ac:dyDescent="0.4">
      <c r="B5" s="927"/>
      <c r="C5" s="928"/>
      <c r="D5" s="418" t="s">
        <v>112</v>
      </c>
    </row>
    <row r="6" spans="2:5" x14ac:dyDescent="0.35">
      <c r="B6" s="546" t="s">
        <v>655</v>
      </c>
      <c r="C6" s="420" t="s">
        <v>201</v>
      </c>
      <c r="D6" s="260">
        <v>0</v>
      </c>
      <c r="E6" s="469" t="str">
        <f>IF(ISBLANK(D6),"",IF(ISNUMBER(D6),"Weryfikacja wiersza OK","Wartość w kolumnie a musi być liczbą"))</f>
        <v>Weryfikacja wiersza OK</v>
      </c>
    </row>
    <row r="7" spans="2:5" x14ac:dyDescent="0.35">
      <c r="B7" s="547" t="s">
        <v>656</v>
      </c>
      <c r="C7" s="399" t="s">
        <v>657</v>
      </c>
      <c r="D7" s="261">
        <v>0</v>
      </c>
      <c r="E7" s="469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47" t="s">
        <v>658</v>
      </c>
      <c r="C8" s="399" t="s">
        <v>659</v>
      </c>
      <c r="D8" s="261">
        <v>0</v>
      </c>
      <c r="E8" s="469" t="str">
        <f t="shared" si="0"/>
        <v>Weryfikacja wiersza OK</v>
      </c>
    </row>
    <row r="9" spans="2:5" x14ac:dyDescent="0.35">
      <c r="B9" s="547" t="s">
        <v>660</v>
      </c>
      <c r="C9" s="413" t="s">
        <v>661</v>
      </c>
      <c r="D9" s="261">
        <v>0</v>
      </c>
      <c r="E9" s="469" t="str">
        <f t="shared" si="0"/>
        <v>Weryfikacja wiersza OK</v>
      </c>
    </row>
    <row r="10" spans="2:5" x14ac:dyDescent="0.35">
      <c r="B10" s="547" t="s">
        <v>662</v>
      </c>
      <c r="C10" s="399" t="s">
        <v>663</v>
      </c>
      <c r="D10" s="261">
        <v>0</v>
      </c>
      <c r="E10" s="469" t="str">
        <f t="shared" si="0"/>
        <v>Weryfikacja wiersza OK</v>
      </c>
    </row>
    <row r="11" spans="2:5" x14ac:dyDescent="0.35">
      <c r="B11" s="547" t="s">
        <v>664</v>
      </c>
      <c r="C11" s="399" t="s">
        <v>665</v>
      </c>
      <c r="D11" s="261">
        <v>0</v>
      </c>
      <c r="E11" s="469" t="str">
        <f t="shared" si="0"/>
        <v>Weryfikacja wiersza OK</v>
      </c>
    </row>
    <row r="12" spans="2:5" x14ac:dyDescent="0.35">
      <c r="B12" s="547" t="s">
        <v>666</v>
      </c>
      <c r="C12" s="399" t="s">
        <v>199</v>
      </c>
      <c r="D12" s="261">
        <v>0</v>
      </c>
      <c r="E12" s="469" t="str">
        <f t="shared" si="0"/>
        <v>Weryfikacja wiersza OK</v>
      </c>
    </row>
    <row r="13" spans="2:5" ht="15" thickBot="1" x14ac:dyDescent="0.4">
      <c r="B13" s="548" t="s">
        <v>667</v>
      </c>
      <c r="C13" s="549" t="s">
        <v>668</v>
      </c>
      <c r="D13" s="264">
        <v>0</v>
      </c>
      <c r="E13" s="469" t="str">
        <f t="shared" si="0"/>
        <v>Weryfikacja wiersza OK</v>
      </c>
    </row>
    <row r="14" spans="2:5" ht="15" thickBot="1" x14ac:dyDescent="0.4">
      <c r="B14" s="550" t="s">
        <v>669</v>
      </c>
      <c r="C14" s="551" t="s">
        <v>73</v>
      </c>
      <c r="D14" s="265">
        <v>0</v>
      </c>
      <c r="E14" s="469" t="str">
        <f t="shared" si="0"/>
        <v>Weryfikacja wiersza OK</v>
      </c>
    </row>
    <row r="15" spans="2:5" ht="19.5" customHeight="1" x14ac:dyDescent="0.35"/>
    <row r="16" spans="2:5" x14ac:dyDescent="0.35">
      <c r="C16" s="393" t="s">
        <v>1855</v>
      </c>
    </row>
    <row r="17" spans="3:4" x14ac:dyDescent="0.35">
      <c r="C17" s="4" t="s">
        <v>655</v>
      </c>
      <c r="D17" s="6" t="str">
        <f>IF(D6="","",IF(ROUND(SUM(D7:D8),2)=ROUND(D6,2),"OK","Błąd sumy częściowej"))</f>
        <v>OK</v>
      </c>
    </row>
    <row r="18" spans="3:4" x14ac:dyDescent="0.35">
      <c r="C18" s="4" t="s">
        <v>660</v>
      </c>
      <c r="D18" s="6" t="str">
        <f>IF(D9="","",IF(ROUND(SUM(D10:D13),2)=ROUND(D9,2),"OK","Błąd sumy częściowej"))</f>
        <v>OK</v>
      </c>
    </row>
    <row r="19" spans="3:4" x14ac:dyDescent="0.35">
      <c r="C19" s="4" t="s">
        <v>669</v>
      </c>
      <c r="D19" s="6" t="str">
        <f>IF(D14="","",IF(ROUND(SUM(D6,D9),2)=ROUND(D14,2),"OK","Błąd sumy częściowej"))</f>
        <v>OK</v>
      </c>
    </row>
    <row r="21" spans="3:4" x14ac:dyDescent="0.35">
      <c r="C21" s="404" t="s">
        <v>1876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2lZTWE3f8C/Gea9ilvo8sMZh0qkxPc7UH8cbFYCrqBMQ//3XPoLRBB4uzl2Miubwb3yhHhjHJJKVCTo00szGgQ==" saltValue="GRTjd/rjxoM79IBvsOBlvA==" spinCount="100000" sheet="1" objects="1" scenarios="1"/>
  <mergeCells count="1">
    <mergeCell ref="B4:C5"/>
  </mergeCells>
  <conditionalFormatting sqref="E6:E14">
    <cfRule type="containsText" dxfId="185" priority="3" operator="containsText" text="Weryfikacja wiersza OK">
      <formula>NOT(ISERROR(SEARCH("Weryfikacja wiersza OK",E6)))</formula>
    </cfRule>
  </conditionalFormatting>
  <conditionalFormatting sqref="D17:D19">
    <cfRule type="containsText" dxfId="184" priority="2" operator="containsText" text="OK">
      <formula>NOT(ISERROR(SEARCH("OK",D17)))</formula>
    </cfRule>
  </conditionalFormatting>
  <conditionalFormatting sqref="D21">
    <cfRule type="containsText" dxfId="183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59" t="s">
        <v>0</v>
      </c>
      <c r="D1" s="393" t="s">
        <v>1630</v>
      </c>
    </row>
    <row r="2" spans="2:5" x14ac:dyDescent="0.35">
      <c r="B2" s="519" t="s">
        <v>670</v>
      </c>
    </row>
    <row r="3" spans="2:5" ht="15" thickBot="1" x14ac:dyDescent="0.4"/>
    <row r="4" spans="2:5" ht="29" x14ac:dyDescent="0.35">
      <c r="B4" s="925" t="s">
        <v>475</v>
      </c>
      <c r="C4" s="926"/>
      <c r="D4" s="407" t="s">
        <v>10</v>
      </c>
    </row>
    <row r="5" spans="2:5" ht="15" thickBot="1" x14ac:dyDescent="0.4">
      <c r="B5" s="927"/>
      <c r="C5" s="928"/>
      <c r="D5" s="418" t="s">
        <v>112</v>
      </c>
    </row>
    <row r="6" spans="2:5" x14ac:dyDescent="0.35">
      <c r="B6" s="546" t="s">
        <v>671</v>
      </c>
      <c r="C6" s="420" t="s">
        <v>393</v>
      </c>
      <c r="D6" s="260">
        <v>0</v>
      </c>
      <c r="E6" s="469" t="str">
        <f>IF(ISBLANK(D6),"",IF(ISNUMBER(D6),"Weryfikacja wiersza OK","Wartość w kolumnie a musi być liczbą"))</f>
        <v>Weryfikacja wiersza OK</v>
      </c>
    </row>
    <row r="7" spans="2:5" x14ac:dyDescent="0.35">
      <c r="B7" s="547" t="s">
        <v>672</v>
      </c>
      <c r="C7" s="399" t="s">
        <v>66</v>
      </c>
      <c r="D7" s="261">
        <v>0</v>
      </c>
      <c r="E7" s="469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47" t="s">
        <v>673</v>
      </c>
      <c r="C8" s="399" t="s">
        <v>67</v>
      </c>
      <c r="D8" s="261">
        <v>0</v>
      </c>
      <c r="E8" s="469" t="str">
        <f t="shared" si="0"/>
        <v>Weryfikacja wiersza OK</v>
      </c>
    </row>
    <row r="9" spans="2:5" x14ac:dyDescent="0.35">
      <c r="B9" s="547" t="s">
        <v>674</v>
      </c>
      <c r="C9" s="399" t="s">
        <v>16</v>
      </c>
      <c r="D9" s="261">
        <v>0</v>
      </c>
      <c r="E9" s="469" t="str">
        <f t="shared" si="0"/>
        <v>Weryfikacja wiersza OK</v>
      </c>
    </row>
    <row r="10" spans="2:5" x14ac:dyDescent="0.35">
      <c r="B10" s="547" t="s">
        <v>675</v>
      </c>
      <c r="C10" s="399" t="s">
        <v>22</v>
      </c>
      <c r="D10" s="261">
        <v>0</v>
      </c>
      <c r="E10" s="469" t="str">
        <f t="shared" si="0"/>
        <v>Weryfikacja wiersza OK</v>
      </c>
    </row>
    <row r="11" spans="2:5" x14ac:dyDescent="0.35">
      <c r="B11" s="547" t="s">
        <v>676</v>
      </c>
      <c r="C11" s="413" t="s">
        <v>198</v>
      </c>
      <c r="D11" s="261">
        <v>0</v>
      </c>
      <c r="E11" s="469" t="str">
        <f t="shared" si="0"/>
        <v>Weryfikacja wiersza OK</v>
      </c>
    </row>
    <row r="12" spans="2:5" x14ac:dyDescent="0.35">
      <c r="B12" s="547" t="s">
        <v>677</v>
      </c>
      <c r="C12" s="399" t="s">
        <v>71</v>
      </c>
      <c r="D12" s="261">
        <v>0</v>
      </c>
      <c r="E12" s="469" t="str">
        <f t="shared" si="0"/>
        <v>Weryfikacja wiersza OK</v>
      </c>
    </row>
    <row r="13" spans="2:5" x14ac:dyDescent="0.35">
      <c r="B13" s="547" t="s">
        <v>678</v>
      </c>
      <c r="C13" s="399" t="s">
        <v>679</v>
      </c>
      <c r="D13" s="261">
        <v>0</v>
      </c>
      <c r="E13" s="469" t="str">
        <f t="shared" si="0"/>
        <v>Weryfikacja wiersza OK</v>
      </c>
    </row>
    <row r="14" spans="2:5" x14ac:dyDescent="0.35">
      <c r="B14" s="547" t="s">
        <v>680</v>
      </c>
      <c r="C14" s="399" t="s">
        <v>22</v>
      </c>
      <c r="D14" s="261">
        <v>0</v>
      </c>
      <c r="E14" s="469" t="str">
        <f t="shared" si="0"/>
        <v>Weryfikacja wiersza OK</v>
      </c>
    </row>
    <row r="15" spans="2:5" x14ac:dyDescent="0.35">
      <c r="B15" s="547" t="s">
        <v>681</v>
      </c>
      <c r="C15" s="413" t="s">
        <v>682</v>
      </c>
      <c r="D15" s="261">
        <v>0</v>
      </c>
      <c r="E15" s="469" t="str">
        <f t="shared" si="0"/>
        <v>Weryfikacja wiersza OK</v>
      </c>
    </row>
    <row r="16" spans="2:5" x14ac:dyDescent="0.35">
      <c r="B16" s="547" t="s">
        <v>683</v>
      </c>
      <c r="C16" s="399" t="s">
        <v>43</v>
      </c>
      <c r="D16" s="261">
        <v>0</v>
      </c>
      <c r="E16" s="469" t="str">
        <f t="shared" si="0"/>
        <v>Weryfikacja wiersza OK</v>
      </c>
    </row>
    <row r="17" spans="2:5" x14ac:dyDescent="0.35">
      <c r="B17" s="547" t="s">
        <v>684</v>
      </c>
      <c r="C17" s="399" t="s">
        <v>44</v>
      </c>
      <c r="D17" s="261">
        <v>0</v>
      </c>
      <c r="E17" s="469" t="str">
        <f t="shared" si="0"/>
        <v>Weryfikacja wiersza OK</v>
      </c>
    </row>
    <row r="18" spans="2:5" x14ac:dyDescent="0.35">
      <c r="B18" s="547" t="s">
        <v>685</v>
      </c>
      <c r="C18" s="399" t="s">
        <v>45</v>
      </c>
      <c r="D18" s="261">
        <v>0</v>
      </c>
      <c r="E18" s="469" t="str">
        <f t="shared" si="0"/>
        <v>Weryfikacja wiersza OK</v>
      </c>
    </row>
    <row r="19" spans="2:5" x14ac:dyDescent="0.35">
      <c r="B19" s="547" t="s">
        <v>686</v>
      </c>
      <c r="C19" s="399" t="s">
        <v>46</v>
      </c>
      <c r="D19" s="261">
        <v>0</v>
      </c>
      <c r="E19" s="469" t="str">
        <f t="shared" si="0"/>
        <v>Weryfikacja wiersza OK</v>
      </c>
    </row>
    <row r="20" spans="2:5" x14ac:dyDescent="0.35">
      <c r="B20" s="547" t="s">
        <v>687</v>
      </c>
      <c r="C20" s="399" t="s">
        <v>48</v>
      </c>
      <c r="D20" s="261">
        <v>0</v>
      </c>
      <c r="E20" s="469" t="str">
        <f t="shared" si="0"/>
        <v>Weryfikacja wiersza OK</v>
      </c>
    </row>
    <row r="21" spans="2:5" x14ac:dyDescent="0.35">
      <c r="B21" s="547" t="s">
        <v>688</v>
      </c>
      <c r="C21" s="399" t="s">
        <v>47</v>
      </c>
      <c r="D21" s="261">
        <v>0</v>
      </c>
      <c r="E21" s="469" t="str">
        <f t="shared" si="0"/>
        <v>Weryfikacja wiersza OK</v>
      </c>
    </row>
    <row r="22" spans="2:5" ht="15" thickBot="1" x14ac:dyDescent="0.4">
      <c r="B22" s="548" t="s">
        <v>689</v>
      </c>
      <c r="C22" s="549" t="s">
        <v>22</v>
      </c>
      <c r="D22" s="264">
        <v>0</v>
      </c>
      <c r="E22" s="469" t="str">
        <f t="shared" si="0"/>
        <v>Weryfikacja wiersza OK</v>
      </c>
    </row>
    <row r="23" spans="2:5" ht="15" thickBot="1" x14ac:dyDescent="0.4">
      <c r="B23" s="550" t="s">
        <v>690</v>
      </c>
      <c r="C23" s="551" t="s">
        <v>73</v>
      </c>
      <c r="D23" s="265">
        <v>0</v>
      </c>
      <c r="E23" s="469" t="str">
        <f t="shared" si="0"/>
        <v>Weryfikacja wiersza OK</v>
      </c>
    </row>
    <row r="25" spans="2:5" x14ac:dyDescent="0.35">
      <c r="C25" s="393" t="s">
        <v>1855</v>
      </c>
    </row>
    <row r="26" spans="2:5" x14ac:dyDescent="0.35">
      <c r="C26" s="4" t="s">
        <v>671</v>
      </c>
      <c r="D26" s="6" t="str">
        <f>IF(D6="","",IF(ROUND(SUM(D7:D10),2)=ROUND(D6,2),"OK","Błąd sumy częściowej"))</f>
        <v>OK</v>
      </c>
    </row>
    <row r="27" spans="2:5" x14ac:dyDescent="0.35">
      <c r="C27" s="4" t="s">
        <v>676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681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690</v>
      </c>
      <c r="D29" s="6" t="str">
        <f>IF(D23="","",IF(ROUND(SUM(D6, D11, D15),2)=ROUND(D23,2),"OK","Błąd sumy częściowej"))</f>
        <v>OK</v>
      </c>
    </row>
    <row r="31" spans="2:5" x14ac:dyDescent="0.35">
      <c r="C31" s="404" t="s">
        <v>1876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NoKqm6K6tHXuf82V5bN6izMqnGTAR57NmJ3iKcERdjCFduVmEDXp1g25N1rotXeN3lNDXlvydcEpNmjsZf3Qww==" saltValue="TzhnzjoGGZebcad6x6VeDQ==" spinCount="100000" sheet="1" objects="1" scenarios="1"/>
  <mergeCells count="1">
    <mergeCell ref="B4:C5"/>
  </mergeCells>
  <conditionalFormatting sqref="E6:E23">
    <cfRule type="containsText" dxfId="182" priority="3" operator="containsText" text="Weryfikacja wiersza OK">
      <formula>NOT(ISERROR(SEARCH("Weryfikacja wiersza OK",E6)))</formula>
    </cfRule>
  </conditionalFormatting>
  <conditionalFormatting sqref="D26:D29">
    <cfRule type="containsText" dxfId="181" priority="2" operator="containsText" text="OK">
      <formula>NOT(ISERROR(SEARCH("OK",D26)))</formula>
    </cfRule>
  </conditionalFormatting>
  <conditionalFormatting sqref="D31">
    <cfRule type="containsText" dxfId="180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406"/>
    <col min="3" max="3" width="63.7265625" style="406" bestFit="1" customWidth="1"/>
    <col min="4" max="5" width="13.54296875" style="406" customWidth="1"/>
    <col min="6" max="6" width="23.453125" style="406" customWidth="1"/>
    <col min="7" max="16384" width="9.1796875" style="406"/>
  </cols>
  <sheetData>
    <row r="1" spans="2:7" ht="15.5" x14ac:dyDescent="0.35">
      <c r="B1" s="459" t="s">
        <v>0</v>
      </c>
      <c r="E1" s="393" t="s">
        <v>1630</v>
      </c>
    </row>
    <row r="2" spans="2:7" x14ac:dyDescent="0.35">
      <c r="B2" s="519" t="s">
        <v>710</v>
      </c>
    </row>
    <row r="3" spans="2:7" ht="15" thickBot="1" x14ac:dyDescent="0.4"/>
    <row r="4" spans="2:7" ht="29" x14ac:dyDescent="0.35">
      <c r="B4" s="925" t="s">
        <v>480</v>
      </c>
      <c r="C4" s="926"/>
      <c r="D4" s="726" t="s">
        <v>691</v>
      </c>
      <c r="E4" s="552" t="s">
        <v>10</v>
      </c>
    </row>
    <row r="5" spans="2:7" ht="15" thickBot="1" x14ac:dyDescent="0.4">
      <c r="B5" s="927"/>
      <c r="C5" s="928"/>
      <c r="D5" s="553" t="s">
        <v>112</v>
      </c>
      <c r="E5" s="554" t="s">
        <v>113</v>
      </c>
    </row>
    <row r="6" spans="2:7" x14ac:dyDescent="0.35">
      <c r="B6" s="546" t="s">
        <v>692</v>
      </c>
      <c r="C6" s="420" t="s">
        <v>393</v>
      </c>
      <c r="D6" s="266">
        <v>0</v>
      </c>
      <c r="E6" s="267">
        <v>0</v>
      </c>
      <c r="F6" s="469" t="str">
        <f>IF(COUNTBLANK(D6:E6)=2,"",IF(COUNTBLANK(D6:E6)=0,"Weryfikacja wiersza OK","Należy wypełnić wszystkie pola w bieżącym wierszu"))</f>
        <v>Weryfikacja wiersza OK</v>
      </c>
      <c r="G6" s="469"/>
    </row>
    <row r="7" spans="2:7" x14ac:dyDescent="0.35">
      <c r="B7" s="547" t="s">
        <v>693</v>
      </c>
      <c r="C7" s="399" t="s">
        <v>66</v>
      </c>
      <c r="D7" s="268">
        <v>0</v>
      </c>
      <c r="E7" s="269">
        <v>0</v>
      </c>
      <c r="F7" s="469" t="str">
        <f t="shared" ref="F7:F23" si="0">IF(COUNTBLANK(D7:E7)=2,"",IF(COUNTBLANK(D7:E7)=0,"Weryfikacja wiersza OK","Należy wypełnić wszystkie pola w bieżącym wierszu"))</f>
        <v>Weryfikacja wiersza OK</v>
      </c>
      <c r="G7" s="469"/>
    </row>
    <row r="8" spans="2:7" x14ac:dyDescent="0.35">
      <c r="B8" s="547" t="s">
        <v>694</v>
      </c>
      <c r="C8" s="399" t="s">
        <v>67</v>
      </c>
      <c r="D8" s="268">
        <v>0</v>
      </c>
      <c r="E8" s="269">
        <v>0</v>
      </c>
      <c r="F8" s="469" t="str">
        <f t="shared" si="0"/>
        <v>Weryfikacja wiersza OK</v>
      </c>
      <c r="G8" s="469"/>
    </row>
    <row r="9" spans="2:7" x14ac:dyDescent="0.35">
      <c r="B9" s="547" t="s">
        <v>695</v>
      </c>
      <c r="C9" s="399" t="s">
        <v>16</v>
      </c>
      <c r="D9" s="268">
        <v>0</v>
      </c>
      <c r="E9" s="269">
        <v>0</v>
      </c>
      <c r="F9" s="469" t="str">
        <f t="shared" si="0"/>
        <v>Weryfikacja wiersza OK</v>
      </c>
      <c r="G9" s="469"/>
    </row>
    <row r="10" spans="2:7" x14ac:dyDescent="0.35">
      <c r="B10" s="547" t="s">
        <v>696</v>
      </c>
      <c r="C10" s="399" t="s">
        <v>22</v>
      </c>
      <c r="D10" s="268">
        <v>0</v>
      </c>
      <c r="E10" s="269">
        <v>0</v>
      </c>
      <c r="F10" s="469" t="str">
        <f t="shared" si="0"/>
        <v>Weryfikacja wiersza OK</v>
      </c>
      <c r="G10" s="469"/>
    </row>
    <row r="11" spans="2:7" x14ac:dyDescent="0.35">
      <c r="B11" s="547" t="s">
        <v>697</v>
      </c>
      <c r="C11" s="413" t="s">
        <v>198</v>
      </c>
      <c r="D11" s="270">
        <v>0</v>
      </c>
      <c r="E11" s="271">
        <v>0</v>
      </c>
      <c r="F11" s="469" t="str">
        <f t="shared" si="0"/>
        <v>Weryfikacja wiersza OK</v>
      </c>
      <c r="G11" s="469"/>
    </row>
    <row r="12" spans="2:7" x14ac:dyDescent="0.35">
      <c r="B12" s="547" t="s">
        <v>698</v>
      </c>
      <c r="C12" s="399" t="s">
        <v>71</v>
      </c>
      <c r="D12" s="268">
        <v>0</v>
      </c>
      <c r="E12" s="269">
        <v>0</v>
      </c>
      <c r="F12" s="469" t="str">
        <f t="shared" si="0"/>
        <v>Weryfikacja wiersza OK</v>
      </c>
      <c r="G12" s="469"/>
    </row>
    <row r="13" spans="2:7" x14ac:dyDescent="0.35">
      <c r="B13" s="547" t="s">
        <v>699</v>
      </c>
      <c r="C13" s="399" t="s">
        <v>679</v>
      </c>
      <c r="D13" s="268">
        <v>0</v>
      </c>
      <c r="E13" s="269">
        <v>0</v>
      </c>
      <c r="F13" s="469" t="str">
        <f t="shared" si="0"/>
        <v>Weryfikacja wiersza OK</v>
      </c>
      <c r="G13" s="469"/>
    </row>
    <row r="14" spans="2:7" x14ac:dyDescent="0.35">
      <c r="B14" s="547" t="s">
        <v>700</v>
      </c>
      <c r="C14" s="399" t="s">
        <v>22</v>
      </c>
      <c r="D14" s="268">
        <v>0</v>
      </c>
      <c r="E14" s="269">
        <v>0</v>
      </c>
      <c r="F14" s="469" t="str">
        <f t="shared" si="0"/>
        <v>Weryfikacja wiersza OK</v>
      </c>
      <c r="G14" s="469"/>
    </row>
    <row r="15" spans="2:7" x14ac:dyDescent="0.35">
      <c r="B15" s="547" t="s">
        <v>701</v>
      </c>
      <c r="C15" s="413" t="s">
        <v>682</v>
      </c>
      <c r="D15" s="270">
        <v>0</v>
      </c>
      <c r="E15" s="271">
        <v>0</v>
      </c>
      <c r="F15" s="469" t="str">
        <f t="shared" si="0"/>
        <v>Weryfikacja wiersza OK</v>
      </c>
      <c r="G15" s="469"/>
    </row>
    <row r="16" spans="2:7" x14ac:dyDescent="0.35">
      <c r="B16" s="547" t="s">
        <v>702</v>
      </c>
      <c r="C16" s="399" t="s">
        <v>43</v>
      </c>
      <c r="D16" s="268">
        <v>0</v>
      </c>
      <c r="E16" s="269">
        <v>0</v>
      </c>
      <c r="F16" s="469" t="str">
        <f t="shared" si="0"/>
        <v>Weryfikacja wiersza OK</v>
      </c>
      <c r="G16" s="469"/>
    </row>
    <row r="17" spans="2:7" x14ac:dyDescent="0.35">
      <c r="B17" s="547" t="s">
        <v>703</v>
      </c>
      <c r="C17" s="399" t="s">
        <v>44</v>
      </c>
      <c r="D17" s="268">
        <v>0</v>
      </c>
      <c r="E17" s="269">
        <v>0</v>
      </c>
      <c r="F17" s="469" t="str">
        <f t="shared" si="0"/>
        <v>Weryfikacja wiersza OK</v>
      </c>
      <c r="G17" s="469"/>
    </row>
    <row r="18" spans="2:7" x14ac:dyDescent="0.35">
      <c r="B18" s="547" t="s">
        <v>704</v>
      </c>
      <c r="C18" s="399" t="s">
        <v>45</v>
      </c>
      <c r="D18" s="268">
        <v>0</v>
      </c>
      <c r="E18" s="269">
        <v>0</v>
      </c>
      <c r="F18" s="469" t="str">
        <f t="shared" si="0"/>
        <v>Weryfikacja wiersza OK</v>
      </c>
      <c r="G18" s="469"/>
    </row>
    <row r="19" spans="2:7" x14ac:dyDescent="0.35">
      <c r="B19" s="547" t="s">
        <v>705</v>
      </c>
      <c r="C19" s="399" t="s">
        <v>46</v>
      </c>
      <c r="D19" s="268">
        <v>0</v>
      </c>
      <c r="E19" s="269">
        <v>0</v>
      </c>
      <c r="F19" s="469" t="str">
        <f t="shared" si="0"/>
        <v>Weryfikacja wiersza OK</v>
      </c>
      <c r="G19" s="469"/>
    </row>
    <row r="20" spans="2:7" x14ac:dyDescent="0.35">
      <c r="B20" s="547" t="s">
        <v>706</v>
      </c>
      <c r="C20" s="399" t="s">
        <v>48</v>
      </c>
      <c r="D20" s="268">
        <v>0</v>
      </c>
      <c r="E20" s="269">
        <v>0</v>
      </c>
      <c r="F20" s="469" t="str">
        <f t="shared" si="0"/>
        <v>Weryfikacja wiersza OK</v>
      </c>
      <c r="G20" s="469"/>
    </row>
    <row r="21" spans="2:7" x14ac:dyDescent="0.35">
      <c r="B21" s="547" t="s">
        <v>707</v>
      </c>
      <c r="C21" s="412" t="s">
        <v>47</v>
      </c>
      <c r="D21" s="268">
        <v>0</v>
      </c>
      <c r="E21" s="269">
        <v>0</v>
      </c>
      <c r="F21" s="469" t="str">
        <f t="shared" si="0"/>
        <v>Weryfikacja wiersza OK</v>
      </c>
      <c r="G21" s="469"/>
    </row>
    <row r="22" spans="2:7" ht="15" thickBot="1" x14ac:dyDescent="0.4">
      <c r="B22" s="548" t="s">
        <v>708</v>
      </c>
      <c r="C22" s="549" t="s">
        <v>22</v>
      </c>
      <c r="D22" s="272">
        <v>0</v>
      </c>
      <c r="E22" s="273">
        <v>0</v>
      </c>
      <c r="F22" s="469" t="str">
        <f t="shared" si="0"/>
        <v>Weryfikacja wiersza OK</v>
      </c>
      <c r="G22" s="469"/>
    </row>
    <row r="23" spans="2:7" ht="15" thickBot="1" x14ac:dyDescent="0.4">
      <c r="B23" s="550" t="s">
        <v>709</v>
      </c>
      <c r="C23" s="551" t="s">
        <v>73</v>
      </c>
      <c r="D23" s="274">
        <v>0</v>
      </c>
      <c r="E23" s="275">
        <v>0</v>
      </c>
      <c r="F23" s="469" t="str">
        <f t="shared" si="0"/>
        <v>Weryfikacja wiersza OK</v>
      </c>
      <c r="G23" s="469"/>
    </row>
    <row r="25" spans="2:7" x14ac:dyDescent="0.35">
      <c r="C25" s="393" t="s">
        <v>1855</v>
      </c>
      <c r="D25" s="4"/>
    </row>
    <row r="26" spans="2:7" x14ac:dyDescent="0.35">
      <c r="B26" s="393"/>
      <c r="C26" s="406" t="s">
        <v>692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93"/>
      <c r="C27" s="406" t="s">
        <v>697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93"/>
      <c r="C28" s="406" t="s">
        <v>701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93"/>
      <c r="C29" s="406" t="s">
        <v>709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93"/>
    </row>
    <row r="31" spans="2:7" x14ac:dyDescent="0.35">
      <c r="B31" s="393"/>
      <c r="C31" s="404" t="s">
        <v>1876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93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3s1LjHJ92pjHW1/fVBt5anyQisYugND7cNzra4hVeHHXpo5zJTR3a3XsE4uThMvP/hSkmt/D8He52lcO5aIErg==" saltValue="6REqqWtI7Gf8ySdfTsXeUQ==" spinCount="100000" sheet="1" objects="1" scenarios="1"/>
  <mergeCells count="1">
    <mergeCell ref="B4:C5"/>
  </mergeCells>
  <conditionalFormatting sqref="F6:G23">
    <cfRule type="containsText" dxfId="179" priority="6" operator="containsText" text="Weryfikacja wiersza OK">
      <formula>NOT(ISERROR(SEARCH("Weryfikacja wiersza OK",F6)))</formula>
    </cfRule>
  </conditionalFormatting>
  <conditionalFormatting sqref="F6:G6 F7:F23">
    <cfRule type="cellIs" dxfId="178" priority="5" operator="equal">
      <formula>"Weryfikacja bieżącego wiersza: OK"</formula>
    </cfRule>
  </conditionalFormatting>
  <conditionalFormatting sqref="F7:G23">
    <cfRule type="cellIs" dxfId="177" priority="4" operator="equal">
      <formula>"Weryfikacja bieżącego wiersza: OK"</formula>
    </cfRule>
  </conditionalFormatting>
  <conditionalFormatting sqref="D26:E29">
    <cfRule type="containsText" dxfId="176" priority="3" operator="containsText" text="OK">
      <formula>NOT(ISERROR(SEARCH("OK",D26)))</formula>
    </cfRule>
  </conditionalFormatting>
  <conditionalFormatting sqref="D32:D34">
    <cfRule type="containsText" dxfId="175" priority="2" operator="containsText" text="OK">
      <formula>NOT(ISERROR(SEARCH("OK",D32)))</formula>
    </cfRule>
  </conditionalFormatting>
  <conditionalFormatting sqref="D31">
    <cfRule type="containsText" dxfId="174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459" t="s">
        <v>0</v>
      </c>
      <c r="H1" s="393" t="s">
        <v>1630</v>
      </c>
    </row>
    <row r="2" spans="2:9" x14ac:dyDescent="0.35">
      <c r="B2" s="519" t="s">
        <v>711</v>
      </c>
    </row>
    <row r="3" spans="2:9" ht="15" thickBot="1" x14ac:dyDescent="0.4"/>
    <row r="4" spans="2:9" ht="58" x14ac:dyDescent="0.35">
      <c r="B4" s="925" t="s">
        <v>485</v>
      </c>
      <c r="C4" s="926"/>
      <c r="D4" s="726" t="s">
        <v>691</v>
      </c>
      <c r="E4" s="557" t="s">
        <v>712</v>
      </c>
      <c r="F4" s="557" t="s">
        <v>713</v>
      </c>
      <c r="G4" s="557" t="s">
        <v>17</v>
      </c>
      <c r="H4" s="552" t="s">
        <v>10</v>
      </c>
    </row>
    <row r="5" spans="2:9" ht="15" thickBot="1" x14ac:dyDescent="0.4">
      <c r="B5" s="927"/>
      <c r="C5" s="928"/>
      <c r="D5" s="553" t="s">
        <v>112</v>
      </c>
      <c r="E5" s="555" t="s">
        <v>113</v>
      </c>
      <c r="F5" s="555" t="s">
        <v>114</v>
      </c>
      <c r="G5" s="555" t="s">
        <v>115</v>
      </c>
      <c r="H5" s="554" t="s">
        <v>120</v>
      </c>
    </row>
    <row r="6" spans="2:9" ht="16.5" customHeight="1" x14ac:dyDescent="0.35">
      <c r="B6" s="425" t="s">
        <v>714</v>
      </c>
      <c r="C6" s="420" t="s">
        <v>393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69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97" t="s">
        <v>715</v>
      </c>
      <c r="C7" s="399" t="s">
        <v>66</v>
      </c>
      <c r="D7" s="286">
        <v>0</v>
      </c>
      <c r="E7" s="277">
        <v>0</v>
      </c>
      <c r="F7" s="277">
        <v>0</v>
      </c>
      <c r="G7" s="277">
        <v>0</v>
      </c>
      <c r="H7" s="269">
        <v>0</v>
      </c>
      <c r="I7" s="469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97" t="s">
        <v>716</v>
      </c>
      <c r="C8" s="399" t="s">
        <v>67</v>
      </c>
      <c r="D8" s="286">
        <v>0</v>
      </c>
      <c r="E8" s="277">
        <v>0</v>
      </c>
      <c r="F8" s="277">
        <v>0</v>
      </c>
      <c r="G8" s="277">
        <v>0</v>
      </c>
      <c r="H8" s="269">
        <v>0</v>
      </c>
      <c r="I8" s="469" t="str">
        <f t="shared" si="0"/>
        <v>Weryfikacja wiersza OK</v>
      </c>
    </row>
    <row r="9" spans="2:9" ht="16.5" customHeight="1" x14ac:dyDescent="0.35">
      <c r="B9" s="397" t="s">
        <v>717</v>
      </c>
      <c r="C9" s="399" t="s">
        <v>16</v>
      </c>
      <c r="D9" s="286">
        <v>0</v>
      </c>
      <c r="E9" s="277">
        <v>0</v>
      </c>
      <c r="F9" s="277">
        <v>0</v>
      </c>
      <c r="G9" s="277">
        <v>0</v>
      </c>
      <c r="H9" s="269">
        <v>0</v>
      </c>
      <c r="I9" s="469" t="str">
        <f t="shared" si="0"/>
        <v>Weryfikacja wiersza OK</v>
      </c>
    </row>
    <row r="10" spans="2:9" ht="16.5" customHeight="1" x14ac:dyDescent="0.35">
      <c r="B10" s="397" t="s">
        <v>718</v>
      </c>
      <c r="C10" s="399" t="s">
        <v>22</v>
      </c>
      <c r="D10" s="286">
        <v>0</v>
      </c>
      <c r="E10" s="277">
        <v>0</v>
      </c>
      <c r="F10" s="277">
        <v>0</v>
      </c>
      <c r="G10" s="277">
        <v>0</v>
      </c>
      <c r="H10" s="269">
        <v>0</v>
      </c>
      <c r="I10" s="469" t="str">
        <f t="shared" si="0"/>
        <v>Weryfikacja wiersza OK</v>
      </c>
    </row>
    <row r="11" spans="2:9" ht="16.5" customHeight="1" x14ac:dyDescent="0.35">
      <c r="B11" s="397" t="s">
        <v>719</v>
      </c>
      <c r="C11" s="413" t="s">
        <v>198</v>
      </c>
      <c r="D11" s="287">
        <v>0</v>
      </c>
      <c r="E11" s="278">
        <v>0</v>
      </c>
      <c r="F11" s="278">
        <v>0</v>
      </c>
      <c r="G11" s="278">
        <v>0</v>
      </c>
      <c r="H11" s="271">
        <v>0</v>
      </c>
      <c r="I11" s="469" t="str">
        <f t="shared" si="0"/>
        <v>Weryfikacja wiersza OK</v>
      </c>
    </row>
    <row r="12" spans="2:9" ht="16.5" customHeight="1" x14ac:dyDescent="0.35">
      <c r="B12" s="397" t="s">
        <v>720</v>
      </c>
      <c r="C12" s="399" t="s">
        <v>71</v>
      </c>
      <c r="D12" s="286">
        <v>0</v>
      </c>
      <c r="E12" s="277">
        <v>0</v>
      </c>
      <c r="F12" s="277">
        <v>0</v>
      </c>
      <c r="G12" s="277">
        <v>0</v>
      </c>
      <c r="H12" s="269">
        <v>0</v>
      </c>
      <c r="I12" s="469" t="str">
        <f t="shared" si="0"/>
        <v>Weryfikacja wiersza OK</v>
      </c>
    </row>
    <row r="13" spans="2:9" ht="16.5" customHeight="1" x14ac:dyDescent="0.35">
      <c r="B13" s="397" t="s">
        <v>721</v>
      </c>
      <c r="C13" s="399" t="s">
        <v>679</v>
      </c>
      <c r="D13" s="286">
        <v>0</v>
      </c>
      <c r="E13" s="277">
        <v>0</v>
      </c>
      <c r="F13" s="277">
        <v>0</v>
      </c>
      <c r="G13" s="277">
        <v>0</v>
      </c>
      <c r="H13" s="269">
        <v>0</v>
      </c>
      <c r="I13" s="469" t="str">
        <f t="shared" si="0"/>
        <v>Weryfikacja wiersza OK</v>
      </c>
    </row>
    <row r="14" spans="2:9" ht="16.5" customHeight="1" x14ac:dyDescent="0.35">
      <c r="B14" s="397" t="s">
        <v>722</v>
      </c>
      <c r="C14" s="399" t="s">
        <v>22</v>
      </c>
      <c r="D14" s="286">
        <v>0</v>
      </c>
      <c r="E14" s="277">
        <v>0</v>
      </c>
      <c r="F14" s="277">
        <v>0</v>
      </c>
      <c r="G14" s="277">
        <v>0</v>
      </c>
      <c r="H14" s="269">
        <v>0</v>
      </c>
      <c r="I14" s="469" t="str">
        <f t="shared" si="0"/>
        <v>Weryfikacja wiersza OK</v>
      </c>
    </row>
    <row r="15" spans="2:9" ht="16.5" customHeight="1" x14ac:dyDescent="0.35">
      <c r="B15" s="397" t="s">
        <v>723</v>
      </c>
      <c r="C15" s="413" t="s">
        <v>682</v>
      </c>
      <c r="D15" s="287">
        <v>0</v>
      </c>
      <c r="E15" s="278">
        <v>0</v>
      </c>
      <c r="F15" s="278">
        <v>0</v>
      </c>
      <c r="G15" s="278">
        <v>0</v>
      </c>
      <c r="H15" s="271">
        <v>0</v>
      </c>
      <c r="I15" s="469" t="str">
        <f t="shared" si="0"/>
        <v>Weryfikacja wiersza OK</v>
      </c>
    </row>
    <row r="16" spans="2:9" ht="16.5" customHeight="1" x14ac:dyDescent="0.35">
      <c r="B16" s="397" t="s">
        <v>724</v>
      </c>
      <c r="C16" s="399" t="s">
        <v>43</v>
      </c>
      <c r="D16" s="286">
        <v>0</v>
      </c>
      <c r="E16" s="277">
        <v>0</v>
      </c>
      <c r="F16" s="277">
        <v>0</v>
      </c>
      <c r="G16" s="277">
        <v>0</v>
      </c>
      <c r="H16" s="269">
        <v>0</v>
      </c>
      <c r="I16" s="469" t="str">
        <f t="shared" si="0"/>
        <v>Weryfikacja wiersza OK</v>
      </c>
    </row>
    <row r="17" spans="2:9" ht="16.5" customHeight="1" x14ac:dyDescent="0.35">
      <c r="B17" s="397" t="s">
        <v>725</v>
      </c>
      <c r="C17" s="399" t="s">
        <v>44</v>
      </c>
      <c r="D17" s="286">
        <v>0</v>
      </c>
      <c r="E17" s="277">
        <v>0</v>
      </c>
      <c r="F17" s="277">
        <v>0</v>
      </c>
      <c r="G17" s="277">
        <v>0</v>
      </c>
      <c r="H17" s="269">
        <v>0</v>
      </c>
      <c r="I17" s="469" t="str">
        <f t="shared" si="0"/>
        <v>Weryfikacja wiersza OK</v>
      </c>
    </row>
    <row r="18" spans="2:9" ht="16.5" customHeight="1" x14ac:dyDescent="0.35">
      <c r="B18" s="397" t="s">
        <v>726</v>
      </c>
      <c r="C18" s="399" t="s">
        <v>45</v>
      </c>
      <c r="D18" s="286">
        <v>0</v>
      </c>
      <c r="E18" s="277">
        <v>0</v>
      </c>
      <c r="F18" s="277">
        <v>0</v>
      </c>
      <c r="G18" s="277">
        <v>0</v>
      </c>
      <c r="H18" s="269">
        <v>0</v>
      </c>
      <c r="I18" s="469" t="str">
        <f t="shared" si="0"/>
        <v>Weryfikacja wiersza OK</v>
      </c>
    </row>
    <row r="19" spans="2:9" ht="16.5" customHeight="1" x14ac:dyDescent="0.35">
      <c r="B19" s="397" t="s">
        <v>727</v>
      </c>
      <c r="C19" s="399" t="s">
        <v>46</v>
      </c>
      <c r="D19" s="286">
        <v>0</v>
      </c>
      <c r="E19" s="277">
        <v>0</v>
      </c>
      <c r="F19" s="277">
        <v>0</v>
      </c>
      <c r="G19" s="277">
        <v>0</v>
      </c>
      <c r="H19" s="269">
        <v>0</v>
      </c>
      <c r="I19" s="469" t="str">
        <f t="shared" si="0"/>
        <v>Weryfikacja wiersza OK</v>
      </c>
    </row>
    <row r="20" spans="2:9" ht="16.5" customHeight="1" x14ac:dyDescent="0.35">
      <c r="B20" s="397" t="s">
        <v>728</v>
      </c>
      <c r="C20" s="399" t="s">
        <v>48</v>
      </c>
      <c r="D20" s="286">
        <v>0</v>
      </c>
      <c r="E20" s="277">
        <v>0</v>
      </c>
      <c r="F20" s="277">
        <v>0</v>
      </c>
      <c r="G20" s="277">
        <v>0</v>
      </c>
      <c r="H20" s="269">
        <v>0</v>
      </c>
      <c r="I20" s="469" t="str">
        <f t="shared" si="0"/>
        <v>Weryfikacja wiersza OK</v>
      </c>
    </row>
    <row r="21" spans="2:9" ht="16.5" customHeight="1" x14ac:dyDescent="0.35">
      <c r="B21" s="397" t="s">
        <v>729</v>
      </c>
      <c r="C21" s="399" t="s">
        <v>47</v>
      </c>
      <c r="D21" s="286">
        <v>0</v>
      </c>
      <c r="E21" s="277">
        <v>0</v>
      </c>
      <c r="F21" s="277">
        <v>0</v>
      </c>
      <c r="G21" s="277">
        <v>0</v>
      </c>
      <c r="H21" s="269">
        <v>0</v>
      </c>
      <c r="I21" s="469" t="str">
        <f t="shared" si="0"/>
        <v>Weryfikacja wiersza OK</v>
      </c>
    </row>
    <row r="22" spans="2:9" ht="16.5" customHeight="1" thickBot="1" x14ac:dyDescent="0.4">
      <c r="B22" s="556" t="s">
        <v>730</v>
      </c>
      <c r="C22" s="549" t="s">
        <v>22</v>
      </c>
      <c r="D22" s="288">
        <v>0</v>
      </c>
      <c r="E22" s="279">
        <v>0</v>
      </c>
      <c r="F22" s="279">
        <v>0</v>
      </c>
      <c r="G22" s="279">
        <v>0</v>
      </c>
      <c r="H22" s="273">
        <v>0</v>
      </c>
      <c r="I22" s="469" t="str">
        <f t="shared" si="0"/>
        <v>Weryfikacja wiersza OK</v>
      </c>
    </row>
    <row r="23" spans="2:9" ht="16.5" customHeight="1" thickBot="1" x14ac:dyDescent="0.4">
      <c r="B23" s="400" t="s">
        <v>731</v>
      </c>
      <c r="C23" s="551" t="s">
        <v>73</v>
      </c>
      <c r="D23" s="298">
        <v>0</v>
      </c>
      <c r="E23" s="280">
        <v>0</v>
      </c>
      <c r="F23" s="280">
        <v>0</v>
      </c>
      <c r="G23" s="280">
        <v>0</v>
      </c>
      <c r="H23" s="275">
        <v>0</v>
      </c>
      <c r="I23" s="469" t="str">
        <f t="shared" si="0"/>
        <v>Weryfikacja wiersza OK</v>
      </c>
    </row>
    <row r="25" spans="2:9" x14ac:dyDescent="0.35">
      <c r="C25" s="393" t="s">
        <v>1855</v>
      </c>
    </row>
    <row r="26" spans="2:9" x14ac:dyDescent="0.35">
      <c r="C26" s="4" t="s">
        <v>1860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1861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1862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1863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404" t="s">
        <v>1876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93"/>
      <c r="D41" s="6"/>
    </row>
    <row r="42" spans="2:4" x14ac:dyDescent="0.35">
      <c r="B42" s="393"/>
      <c r="D42" s="6"/>
    </row>
    <row r="43" spans="2:4" x14ac:dyDescent="0.35">
      <c r="B43" s="393"/>
      <c r="D43" s="6"/>
    </row>
    <row r="44" spans="2:4" x14ac:dyDescent="0.35">
      <c r="B44" s="393"/>
      <c r="D44" s="6"/>
    </row>
    <row r="45" spans="2:4" x14ac:dyDescent="0.35">
      <c r="B45" s="393"/>
    </row>
    <row r="46" spans="2:4" x14ac:dyDescent="0.35">
      <c r="B46" s="393"/>
      <c r="D46" s="6"/>
    </row>
    <row r="47" spans="2:4" x14ac:dyDescent="0.35">
      <c r="B47" s="393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iCZCJKasWyMEUnJ4+NaNt4o0mQELEFUnQ0CeaoinK5mfSjYTp2ni+j4zo5Cc+ZSTAnKkwmkVkpbXNCxhnKYFNA==" saltValue="7VHobpFU2oEac3SknyB6LQ==" spinCount="100000" sheet="1" objects="1" scenarios="1"/>
  <mergeCells count="1">
    <mergeCell ref="B4:C5"/>
  </mergeCells>
  <conditionalFormatting sqref="I6:I23">
    <cfRule type="containsText" dxfId="173" priority="25" operator="containsText" text="Weryfikacja wiersza OK">
      <formula>NOT(ISERROR(SEARCH("Weryfikacja wiersza OK",I6)))</formula>
    </cfRule>
  </conditionalFormatting>
  <conditionalFormatting sqref="I6:I23">
    <cfRule type="cellIs" dxfId="172" priority="24" operator="equal">
      <formula>"Weryfikacja bieżącego wiersza: OK"</formula>
    </cfRule>
  </conditionalFormatting>
  <conditionalFormatting sqref="D30 D35 D40 D45">
    <cfRule type="cellIs" dxfId="171" priority="8" operator="equal">
      <formula>"Błąd sumy częściowej"</formula>
    </cfRule>
    <cfRule type="cellIs" dxfId="170" priority="9" operator="equal">
      <formula>"Błąd sumy częściowej"</formula>
    </cfRule>
  </conditionalFormatting>
  <conditionalFormatting sqref="D26:H29">
    <cfRule type="containsText" dxfId="169" priority="6" operator="containsText" text="OK">
      <formula>NOT(ISERROR(SEARCH("OK",D26)))</formula>
    </cfRule>
  </conditionalFormatting>
  <conditionalFormatting sqref="D32:D34">
    <cfRule type="containsText" dxfId="168" priority="5" operator="containsText" text="OK">
      <formula>NOT(ISERROR(SEARCH("OK",D32)))</formula>
    </cfRule>
  </conditionalFormatting>
  <conditionalFormatting sqref="D36:D39">
    <cfRule type="containsText" dxfId="167" priority="4" operator="containsText" text="OK">
      <formula>NOT(ISERROR(SEARCH("OK",D36)))</formula>
    </cfRule>
  </conditionalFormatting>
  <conditionalFormatting sqref="D41:D44">
    <cfRule type="containsText" dxfId="166" priority="3" operator="containsText" text="OK">
      <formula>NOT(ISERROR(SEARCH("OK",D41)))</formula>
    </cfRule>
  </conditionalFormatting>
  <conditionalFormatting sqref="D46:D49">
    <cfRule type="containsText" dxfId="165" priority="2" operator="containsText" text="OK">
      <formula>NOT(ISERROR(SEARCH("OK",D46)))</formula>
    </cfRule>
  </conditionalFormatting>
  <conditionalFormatting sqref="D31">
    <cfRule type="containsText" dxfId="164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406"/>
    <col min="3" max="3" width="65" style="406" bestFit="1" customWidth="1"/>
    <col min="4" max="8" width="13.54296875" style="406" customWidth="1"/>
    <col min="9" max="16384" width="8.7265625" style="4"/>
  </cols>
  <sheetData>
    <row r="1" spans="2:9" ht="15.5" x14ac:dyDescent="0.35">
      <c r="B1" s="459" t="s">
        <v>0</v>
      </c>
      <c r="H1" s="393" t="s">
        <v>1630</v>
      </c>
    </row>
    <row r="2" spans="2:9" x14ac:dyDescent="0.35">
      <c r="B2" s="519" t="s">
        <v>755</v>
      </c>
    </row>
    <row r="3" spans="2:9" ht="15" thickBot="1" x14ac:dyDescent="0.4"/>
    <row r="4" spans="2:9" ht="87" x14ac:dyDescent="0.35">
      <c r="B4" s="925" t="s">
        <v>491</v>
      </c>
      <c r="C4" s="929"/>
      <c r="D4" s="557" t="s">
        <v>691</v>
      </c>
      <c r="E4" s="557" t="s">
        <v>732</v>
      </c>
      <c r="F4" s="557" t="s">
        <v>733</v>
      </c>
      <c r="G4" s="557" t="s">
        <v>17</v>
      </c>
      <c r="H4" s="552" t="s">
        <v>10</v>
      </c>
    </row>
    <row r="5" spans="2:9" ht="15" thickBot="1" x14ac:dyDescent="0.4">
      <c r="B5" s="927"/>
      <c r="C5" s="930"/>
      <c r="D5" s="555" t="s">
        <v>112</v>
      </c>
      <c r="E5" s="555" t="s">
        <v>113</v>
      </c>
      <c r="F5" s="555" t="s">
        <v>114</v>
      </c>
      <c r="G5" s="555" t="s">
        <v>115</v>
      </c>
      <c r="H5" s="554" t="s">
        <v>120</v>
      </c>
    </row>
    <row r="6" spans="2:9" x14ac:dyDescent="0.35">
      <c r="B6" s="425" t="s">
        <v>734</v>
      </c>
      <c r="C6" s="558" t="s">
        <v>87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69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97" t="s">
        <v>735</v>
      </c>
      <c r="C7" s="559" t="s">
        <v>43</v>
      </c>
      <c r="D7" s="286">
        <v>0</v>
      </c>
      <c r="E7" s="277">
        <v>0</v>
      </c>
      <c r="F7" s="277">
        <v>0</v>
      </c>
      <c r="G7" s="277">
        <v>0</v>
      </c>
      <c r="H7" s="269">
        <v>0</v>
      </c>
      <c r="I7" s="469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97" t="s">
        <v>736</v>
      </c>
      <c r="C8" s="559" t="s">
        <v>44</v>
      </c>
      <c r="D8" s="286">
        <v>0</v>
      </c>
      <c r="E8" s="277">
        <v>0</v>
      </c>
      <c r="F8" s="277">
        <v>0</v>
      </c>
      <c r="G8" s="277">
        <v>0</v>
      </c>
      <c r="H8" s="269">
        <v>0</v>
      </c>
      <c r="I8" s="469" t="str">
        <f t="shared" si="0"/>
        <v>Weryfikacja wiersza OK</v>
      </c>
    </row>
    <row r="9" spans="2:9" x14ac:dyDescent="0.35">
      <c r="B9" s="397" t="s">
        <v>737</v>
      </c>
      <c r="C9" s="559" t="s">
        <v>45</v>
      </c>
      <c r="D9" s="286">
        <v>0</v>
      </c>
      <c r="E9" s="277">
        <v>0</v>
      </c>
      <c r="F9" s="277">
        <v>0</v>
      </c>
      <c r="G9" s="277">
        <v>0</v>
      </c>
      <c r="H9" s="269">
        <v>0</v>
      </c>
      <c r="I9" s="469" t="str">
        <f t="shared" si="0"/>
        <v>Weryfikacja wiersza OK</v>
      </c>
    </row>
    <row r="10" spans="2:9" x14ac:dyDescent="0.35">
      <c r="B10" s="397" t="s">
        <v>738</v>
      </c>
      <c r="C10" s="559" t="s">
        <v>46</v>
      </c>
      <c r="D10" s="286">
        <v>0</v>
      </c>
      <c r="E10" s="277">
        <v>0</v>
      </c>
      <c r="F10" s="277">
        <v>0</v>
      </c>
      <c r="G10" s="277">
        <v>0</v>
      </c>
      <c r="H10" s="269">
        <v>0</v>
      </c>
      <c r="I10" s="469" t="str">
        <f t="shared" si="0"/>
        <v>Weryfikacja wiersza OK</v>
      </c>
    </row>
    <row r="11" spans="2:9" x14ac:dyDescent="0.35">
      <c r="B11" s="397" t="s">
        <v>739</v>
      </c>
      <c r="C11" s="559" t="s">
        <v>48</v>
      </c>
      <c r="D11" s="286">
        <v>0</v>
      </c>
      <c r="E11" s="277">
        <v>0</v>
      </c>
      <c r="F11" s="277">
        <v>0</v>
      </c>
      <c r="G11" s="277">
        <v>0</v>
      </c>
      <c r="H11" s="269">
        <v>0</v>
      </c>
      <c r="I11" s="469" t="str">
        <f t="shared" si="0"/>
        <v>Weryfikacja wiersza OK</v>
      </c>
    </row>
    <row r="12" spans="2:9" x14ac:dyDescent="0.35">
      <c r="B12" s="397" t="s">
        <v>740</v>
      </c>
      <c r="C12" s="559" t="s">
        <v>47</v>
      </c>
      <c r="D12" s="286">
        <v>0</v>
      </c>
      <c r="E12" s="277">
        <v>0</v>
      </c>
      <c r="F12" s="277">
        <v>0</v>
      </c>
      <c r="G12" s="277">
        <v>0</v>
      </c>
      <c r="H12" s="269">
        <v>0</v>
      </c>
      <c r="I12" s="469" t="str">
        <f t="shared" si="0"/>
        <v>Weryfikacja wiersza OK</v>
      </c>
    </row>
    <row r="13" spans="2:9" x14ac:dyDescent="0.35">
      <c r="B13" s="397" t="s">
        <v>741</v>
      </c>
      <c r="C13" s="559" t="s">
        <v>22</v>
      </c>
      <c r="D13" s="286">
        <v>0</v>
      </c>
      <c r="E13" s="277">
        <v>0</v>
      </c>
      <c r="F13" s="277">
        <v>0</v>
      </c>
      <c r="G13" s="277">
        <v>0</v>
      </c>
      <c r="H13" s="269">
        <v>0</v>
      </c>
      <c r="I13" s="469" t="str">
        <f t="shared" si="0"/>
        <v>Weryfikacja wiersza OK</v>
      </c>
    </row>
    <row r="14" spans="2:9" x14ac:dyDescent="0.35">
      <c r="B14" s="397" t="s">
        <v>742</v>
      </c>
      <c r="C14" s="560" t="s">
        <v>198</v>
      </c>
      <c r="D14" s="287">
        <v>0</v>
      </c>
      <c r="E14" s="278">
        <v>0</v>
      </c>
      <c r="F14" s="278">
        <v>0</v>
      </c>
      <c r="G14" s="278">
        <v>0</v>
      </c>
      <c r="H14" s="271">
        <v>0</v>
      </c>
      <c r="I14" s="469" t="str">
        <f t="shared" si="0"/>
        <v>Weryfikacja wiersza OK</v>
      </c>
    </row>
    <row r="15" spans="2:9" x14ac:dyDescent="0.35">
      <c r="B15" s="397" t="s">
        <v>743</v>
      </c>
      <c r="C15" s="559" t="s">
        <v>71</v>
      </c>
      <c r="D15" s="286">
        <v>0</v>
      </c>
      <c r="E15" s="277">
        <v>0</v>
      </c>
      <c r="F15" s="277">
        <v>0</v>
      </c>
      <c r="G15" s="277">
        <v>0</v>
      </c>
      <c r="H15" s="269">
        <v>0</v>
      </c>
      <c r="I15" s="469" t="str">
        <f t="shared" si="0"/>
        <v>Weryfikacja wiersza OK</v>
      </c>
    </row>
    <row r="16" spans="2:9" x14ac:dyDescent="0.35">
      <c r="B16" s="397" t="s">
        <v>744</v>
      </c>
      <c r="C16" s="559" t="s">
        <v>679</v>
      </c>
      <c r="D16" s="286">
        <v>0</v>
      </c>
      <c r="E16" s="277">
        <v>0</v>
      </c>
      <c r="F16" s="277">
        <v>0</v>
      </c>
      <c r="G16" s="277">
        <v>0</v>
      </c>
      <c r="H16" s="269">
        <v>0</v>
      </c>
      <c r="I16" s="469" t="str">
        <f t="shared" si="0"/>
        <v>Weryfikacja wiersza OK</v>
      </c>
    </row>
    <row r="17" spans="2:9" x14ac:dyDescent="0.35">
      <c r="B17" s="397" t="s">
        <v>745</v>
      </c>
      <c r="C17" s="559" t="s">
        <v>22</v>
      </c>
      <c r="D17" s="286">
        <v>0</v>
      </c>
      <c r="E17" s="277">
        <v>0</v>
      </c>
      <c r="F17" s="277">
        <v>0</v>
      </c>
      <c r="G17" s="277">
        <v>0</v>
      </c>
      <c r="H17" s="269">
        <v>0</v>
      </c>
      <c r="I17" s="469" t="str">
        <f t="shared" si="0"/>
        <v>Weryfikacja wiersza OK</v>
      </c>
    </row>
    <row r="18" spans="2:9" x14ac:dyDescent="0.35">
      <c r="B18" s="397" t="s">
        <v>746</v>
      </c>
      <c r="C18" s="560" t="s">
        <v>682</v>
      </c>
      <c r="D18" s="287">
        <v>0</v>
      </c>
      <c r="E18" s="278">
        <v>0</v>
      </c>
      <c r="F18" s="278">
        <v>0</v>
      </c>
      <c r="G18" s="278">
        <v>0</v>
      </c>
      <c r="H18" s="271">
        <v>0</v>
      </c>
      <c r="I18" s="469" t="str">
        <f t="shared" si="0"/>
        <v>Weryfikacja wiersza OK</v>
      </c>
    </row>
    <row r="19" spans="2:9" x14ac:dyDescent="0.35">
      <c r="B19" s="397" t="s">
        <v>747</v>
      </c>
      <c r="C19" s="559" t="s">
        <v>43</v>
      </c>
      <c r="D19" s="286">
        <v>0</v>
      </c>
      <c r="E19" s="277">
        <v>0</v>
      </c>
      <c r="F19" s="277">
        <v>0</v>
      </c>
      <c r="G19" s="277">
        <v>0</v>
      </c>
      <c r="H19" s="269">
        <v>0</v>
      </c>
      <c r="I19" s="469" t="str">
        <f t="shared" si="0"/>
        <v>Weryfikacja wiersza OK</v>
      </c>
    </row>
    <row r="20" spans="2:9" x14ac:dyDescent="0.35">
      <c r="B20" s="397" t="s">
        <v>748</v>
      </c>
      <c r="C20" s="559" t="s">
        <v>44</v>
      </c>
      <c r="D20" s="286">
        <v>0</v>
      </c>
      <c r="E20" s="277">
        <v>0</v>
      </c>
      <c r="F20" s="277">
        <v>0</v>
      </c>
      <c r="G20" s="277">
        <v>0</v>
      </c>
      <c r="H20" s="269">
        <v>0</v>
      </c>
      <c r="I20" s="469" t="str">
        <f t="shared" si="0"/>
        <v>Weryfikacja wiersza OK</v>
      </c>
    </row>
    <row r="21" spans="2:9" x14ac:dyDescent="0.35">
      <c r="B21" s="397" t="s">
        <v>749</v>
      </c>
      <c r="C21" s="559" t="s">
        <v>45</v>
      </c>
      <c r="D21" s="286">
        <v>0</v>
      </c>
      <c r="E21" s="277">
        <v>0</v>
      </c>
      <c r="F21" s="277">
        <v>0</v>
      </c>
      <c r="G21" s="277">
        <v>0</v>
      </c>
      <c r="H21" s="269">
        <v>0</v>
      </c>
      <c r="I21" s="469" t="str">
        <f t="shared" si="0"/>
        <v>Weryfikacja wiersza OK</v>
      </c>
    </row>
    <row r="22" spans="2:9" x14ac:dyDescent="0.35">
      <c r="B22" s="397" t="s">
        <v>750</v>
      </c>
      <c r="C22" s="559" t="s">
        <v>46</v>
      </c>
      <c r="D22" s="286">
        <v>0</v>
      </c>
      <c r="E22" s="277">
        <v>0</v>
      </c>
      <c r="F22" s="277">
        <v>0</v>
      </c>
      <c r="G22" s="277">
        <v>0</v>
      </c>
      <c r="H22" s="269">
        <v>0</v>
      </c>
      <c r="I22" s="469" t="str">
        <f t="shared" si="0"/>
        <v>Weryfikacja wiersza OK</v>
      </c>
    </row>
    <row r="23" spans="2:9" x14ac:dyDescent="0.35">
      <c r="B23" s="397" t="s">
        <v>751</v>
      </c>
      <c r="C23" s="559" t="s">
        <v>48</v>
      </c>
      <c r="D23" s="286">
        <v>0</v>
      </c>
      <c r="E23" s="277">
        <v>0</v>
      </c>
      <c r="F23" s="277">
        <v>0</v>
      </c>
      <c r="G23" s="277">
        <v>0</v>
      </c>
      <c r="H23" s="269">
        <v>0</v>
      </c>
      <c r="I23" s="469" t="str">
        <f t="shared" si="0"/>
        <v>Weryfikacja wiersza OK</v>
      </c>
    </row>
    <row r="24" spans="2:9" x14ac:dyDescent="0.35">
      <c r="B24" s="397" t="s">
        <v>752</v>
      </c>
      <c r="C24" s="559" t="s">
        <v>47</v>
      </c>
      <c r="D24" s="286">
        <v>0</v>
      </c>
      <c r="E24" s="277">
        <v>0</v>
      </c>
      <c r="F24" s="277">
        <v>0</v>
      </c>
      <c r="G24" s="277">
        <v>0</v>
      </c>
      <c r="H24" s="269">
        <v>0</v>
      </c>
      <c r="I24" s="469" t="str">
        <f t="shared" si="0"/>
        <v>Weryfikacja wiersza OK</v>
      </c>
    </row>
    <row r="25" spans="2:9" ht="15" thickBot="1" x14ac:dyDescent="0.4">
      <c r="B25" s="556" t="s">
        <v>753</v>
      </c>
      <c r="C25" s="561" t="s">
        <v>22</v>
      </c>
      <c r="D25" s="288">
        <v>0</v>
      </c>
      <c r="E25" s="279">
        <v>0</v>
      </c>
      <c r="F25" s="279">
        <v>0</v>
      </c>
      <c r="G25" s="279">
        <v>0</v>
      </c>
      <c r="H25" s="273">
        <v>0</v>
      </c>
      <c r="I25" s="469" t="str">
        <f t="shared" si="0"/>
        <v>Weryfikacja wiersza OK</v>
      </c>
    </row>
    <row r="26" spans="2:9" ht="15" thickBot="1" x14ac:dyDescent="0.4">
      <c r="B26" s="400" t="s">
        <v>754</v>
      </c>
      <c r="C26" s="562" t="s">
        <v>73</v>
      </c>
      <c r="D26" s="298">
        <v>0</v>
      </c>
      <c r="E26" s="280">
        <v>0</v>
      </c>
      <c r="F26" s="280">
        <v>0</v>
      </c>
      <c r="G26" s="280">
        <v>0</v>
      </c>
      <c r="H26" s="275">
        <v>0</v>
      </c>
      <c r="I26" s="469" t="str">
        <f t="shared" si="0"/>
        <v>Weryfikacja wiersza OK</v>
      </c>
    </row>
    <row r="28" spans="2:9" x14ac:dyDescent="0.35">
      <c r="C28" s="393" t="s">
        <v>1855</v>
      </c>
    </row>
    <row r="29" spans="2:9" x14ac:dyDescent="0.35">
      <c r="B29" s="393"/>
      <c r="C29" s="406" t="s">
        <v>1856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93"/>
      <c r="C30" s="406" t="s">
        <v>1857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93"/>
      <c r="C31" s="406" t="s">
        <v>1858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93"/>
      <c r="C32" s="406" t="s">
        <v>1859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93"/>
    </row>
    <row r="34" spans="2:4" x14ac:dyDescent="0.35">
      <c r="B34" s="393"/>
      <c r="C34" s="404" t="s">
        <v>1876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93"/>
      <c r="D35" s="6"/>
    </row>
    <row r="36" spans="2:4" x14ac:dyDescent="0.35">
      <c r="B36" s="393"/>
      <c r="D36" s="6"/>
    </row>
    <row r="37" spans="2:4" x14ac:dyDescent="0.35">
      <c r="B37" s="393"/>
      <c r="D37" s="6"/>
    </row>
    <row r="38" spans="2:4" x14ac:dyDescent="0.35">
      <c r="B38" s="393"/>
    </row>
    <row r="39" spans="2:4" x14ac:dyDescent="0.35">
      <c r="B39" s="393"/>
      <c r="D39" s="6"/>
    </row>
    <row r="40" spans="2:4" x14ac:dyDescent="0.35">
      <c r="B40" s="393"/>
      <c r="D40" s="6"/>
    </row>
    <row r="41" spans="2:4" x14ac:dyDescent="0.35">
      <c r="B41" s="393"/>
      <c r="D41" s="6"/>
    </row>
    <row r="42" spans="2:4" x14ac:dyDescent="0.35">
      <c r="B42" s="393"/>
      <c r="D42" s="6"/>
    </row>
    <row r="43" spans="2:4" x14ac:dyDescent="0.35">
      <c r="B43" s="393"/>
    </row>
    <row r="44" spans="2:4" x14ac:dyDescent="0.35">
      <c r="B44" s="393"/>
      <c r="D44" s="6"/>
    </row>
    <row r="45" spans="2:4" x14ac:dyDescent="0.35">
      <c r="B45" s="393"/>
      <c r="D45" s="6"/>
    </row>
    <row r="46" spans="2:4" x14ac:dyDescent="0.35">
      <c r="B46" s="393"/>
      <c r="D46" s="6"/>
    </row>
    <row r="47" spans="2:4" x14ac:dyDescent="0.35">
      <c r="B47" s="393"/>
      <c r="D47" s="6"/>
    </row>
    <row r="48" spans="2:4" x14ac:dyDescent="0.35">
      <c r="B48" s="393"/>
    </row>
    <row r="49" spans="2:4" x14ac:dyDescent="0.35">
      <c r="B49" s="393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xXP3GAU2fw/UqJEghKDT9Y6qVSy4ihjtV232Lo7SBBypasbwW9qgqRNzg1tam99tuk6b0eprtH/uBOGHHuA0yQ==" saltValue="fiVOAUOrOIv8IzkpNEusIg==" spinCount="100000" sheet="1" objects="1" scenarios="1"/>
  <mergeCells count="1">
    <mergeCell ref="B4:C5"/>
  </mergeCells>
  <conditionalFormatting sqref="I6:I26">
    <cfRule type="containsText" dxfId="163" priority="8" operator="containsText" text="Weryfikacja wiersza OK">
      <formula>NOT(ISERROR(SEARCH("Weryfikacja wiersza OK",I6)))</formula>
    </cfRule>
  </conditionalFormatting>
  <conditionalFormatting sqref="I6:I26">
    <cfRule type="cellIs" dxfId="162" priority="7" operator="equal">
      <formula>"Weryfikacja bieżącego wiersza: OK"</formula>
    </cfRule>
  </conditionalFormatting>
  <conditionalFormatting sqref="D50:D53">
    <cfRule type="containsText" dxfId="161" priority="2" operator="containsText" text="OK">
      <formula>NOT(ISERROR(SEARCH("OK",D50)))</formula>
    </cfRule>
  </conditionalFormatting>
  <conditionalFormatting sqref="D29:H32">
    <cfRule type="containsText" dxfId="160" priority="6" operator="containsText" text="OK">
      <formula>NOT(ISERROR(SEARCH("OK",D29)))</formula>
    </cfRule>
  </conditionalFormatting>
  <conditionalFormatting sqref="D35:D37">
    <cfRule type="containsText" dxfId="159" priority="5" operator="containsText" text="OK">
      <formula>NOT(ISERROR(SEARCH("OK",D35)))</formula>
    </cfRule>
  </conditionalFormatting>
  <conditionalFormatting sqref="D39:D42">
    <cfRule type="containsText" dxfId="158" priority="4" operator="containsText" text="OK">
      <formula>NOT(ISERROR(SEARCH("OK",D39)))</formula>
    </cfRule>
  </conditionalFormatting>
  <conditionalFormatting sqref="D44:D47">
    <cfRule type="containsText" dxfId="157" priority="3" operator="containsText" text="OK">
      <formula>NOT(ISERROR(SEARCH("OK",D44)))</formula>
    </cfRule>
  </conditionalFormatting>
  <conditionalFormatting sqref="D34">
    <cfRule type="containsText" dxfId="156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459" t="s">
        <v>0</v>
      </c>
      <c r="H1" s="393" t="s">
        <v>1630</v>
      </c>
    </row>
    <row r="2" spans="2:9" x14ac:dyDescent="0.35">
      <c r="B2" s="519" t="s">
        <v>756</v>
      </c>
    </row>
    <row r="3" spans="2:9" ht="15" thickBot="1" x14ac:dyDescent="0.4"/>
    <row r="4" spans="2:9" ht="72.5" x14ac:dyDescent="0.35">
      <c r="B4" s="925" t="s">
        <v>496</v>
      </c>
      <c r="C4" s="926"/>
      <c r="D4" s="717" t="s">
        <v>691</v>
      </c>
      <c r="E4" s="715" t="s">
        <v>732</v>
      </c>
      <c r="F4" s="715" t="s">
        <v>733</v>
      </c>
      <c r="G4" s="715" t="s">
        <v>17</v>
      </c>
      <c r="H4" s="716" t="s">
        <v>10</v>
      </c>
    </row>
    <row r="5" spans="2:9" ht="15" thickBot="1" x14ac:dyDescent="0.4">
      <c r="B5" s="927"/>
      <c r="C5" s="928"/>
      <c r="D5" s="553" t="s">
        <v>112</v>
      </c>
      <c r="E5" s="555" t="s">
        <v>113</v>
      </c>
      <c r="F5" s="555" t="s">
        <v>114</v>
      </c>
      <c r="G5" s="555" t="s">
        <v>115</v>
      </c>
      <c r="H5" s="554" t="s">
        <v>120</v>
      </c>
    </row>
    <row r="6" spans="2:9" x14ac:dyDescent="0.35">
      <c r="B6" s="425" t="s">
        <v>757</v>
      </c>
      <c r="C6" s="563" t="s">
        <v>198</v>
      </c>
      <c r="D6" s="292">
        <v>0</v>
      </c>
      <c r="E6" s="293">
        <v>0</v>
      </c>
      <c r="F6" s="293">
        <v>0</v>
      </c>
      <c r="G6" s="293">
        <v>0</v>
      </c>
      <c r="H6" s="294">
        <v>0</v>
      </c>
      <c r="I6" s="469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97" t="s">
        <v>758</v>
      </c>
      <c r="C7" s="399" t="s">
        <v>71</v>
      </c>
      <c r="D7" s="286">
        <v>0</v>
      </c>
      <c r="E7" s="268">
        <v>0</v>
      </c>
      <c r="F7" s="268">
        <v>0</v>
      </c>
      <c r="G7" s="268">
        <v>0</v>
      </c>
      <c r="H7" s="381">
        <v>0</v>
      </c>
      <c r="I7" s="469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97" t="s">
        <v>759</v>
      </c>
      <c r="C8" s="399" t="s">
        <v>679</v>
      </c>
      <c r="D8" s="286">
        <v>0</v>
      </c>
      <c r="E8" s="268">
        <v>0</v>
      </c>
      <c r="F8" s="268">
        <v>0</v>
      </c>
      <c r="G8" s="268">
        <v>0</v>
      </c>
      <c r="H8" s="381">
        <v>0</v>
      </c>
      <c r="I8" s="469" t="str">
        <f t="shared" si="0"/>
        <v>Weryfikacja wiersza OK</v>
      </c>
    </row>
    <row r="9" spans="2:9" x14ac:dyDescent="0.35">
      <c r="B9" s="397" t="s">
        <v>760</v>
      </c>
      <c r="C9" s="399" t="s">
        <v>22</v>
      </c>
      <c r="D9" s="286">
        <v>0</v>
      </c>
      <c r="E9" s="268">
        <v>0</v>
      </c>
      <c r="F9" s="268">
        <v>0</v>
      </c>
      <c r="G9" s="268">
        <v>0</v>
      </c>
      <c r="H9" s="381">
        <v>0</v>
      </c>
      <c r="I9" s="469" t="str">
        <f t="shared" si="0"/>
        <v>Weryfikacja wiersza OK</v>
      </c>
    </row>
    <row r="10" spans="2:9" x14ac:dyDescent="0.35">
      <c r="B10" s="397" t="s">
        <v>761</v>
      </c>
      <c r="C10" s="564" t="s">
        <v>682</v>
      </c>
      <c r="D10" s="287">
        <v>0</v>
      </c>
      <c r="E10" s="270">
        <v>0</v>
      </c>
      <c r="F10" s="270">
        <v>0</v>
      </c>
      <c r="G10" s="270">
        <v>0</v>
      </c>
      <c r="H10" s="261">
        <v>0</v>
      </c>
      <c r="I10" s="469" t="str">
        <f t="shared" si="0"/>
        <v>Weryfikacja wiersza OK</v>
      </c>
    </row>
    <row r="11" spans="2:9" x14ac:dyDescent="0.35">
      <c r="B11" s="397" t="s">
        <v>762</v>
      </c>
      <c r="C11" s="399" t="s">
        <v>43</v>
      </c>
      <c r="D11" s="286">
        <v>0</v>
      </c>
      <c r="E11" s="268">
        <v>0</v>
      </c>
      <c r="F11" s="268">
        <v>0</v>
      </c>
      <c r="G11" s="268">
        <v>0</v>
      </c>
      <c r="H11" s="381">
        <v>0</v>
      </c>
      <c r="I11" s="469" t="str">
        <f t="shared" si="0"/>
        <v>Weryfikacja wiersza OK</v>
      </c>
    </row>
    <row r="12" spans="2:9" x14ac:dyDescent="0.35">
      <c r="B12" s="397" t="s">
        <v>763</v>
      </c>
      <c r="C12" s="399" t="s">
        <v>44</v>
      </c>
      <c r="D12" s="286">
        <v>0</v>
      </c>
      <c r="E12" s="268">
        <v>0</v>
      </c>
      <c r="F12" s="268">
        <v>0</v>
      </c>
      <c r="G12" s="268">
        <v>0</v>
      </c>
      <c r="H12" s="381">
        <v>0</v>
      </c>
      <c r="I12" s="469" t="str">
        <f t="shared" si="0"/>
        <v>Weryfikacja wiersza OK</v>
      </c>
    </row>
    <row r="13" spans="2:9" x14ac:dyDescent="0.35">
      <c r="B13" s="397" t="s">
        <v>764</v>
      </c>
      <c r="C13" s="399" t="s">
        <v>45</v>
      </c>
      <c r="D13" s="286">
        <v>0</v>
      </c>
      <c r="E13" s="268">
        <v>0</v>
      </c>
      <c r="F13" s="268">
        <v>0</v>
      </c>
      <c r="G13" s="268">
        <v>0</v>
      </c>
      <c r="H13" s="381">
        <v>0</v>
      </c>
      <c r="I13" s="469" t="str">
        <f t="shared" si="0"/>
        <v>Weryfikacja wiersza OK</v>
      </c>
    </row>
    <row r="14" spans="2:9" x14ac:dyDescent="0.35">
      <c r="B14" s="397" t="s">
        <v>765</v>
      </c>
      <c r="C14" s="399" t="s">
        <v>46</v>
      </c>
      <c r="D14" s="286">
        <v>0</v>
      </c>
      <c r="E14" s="268">
        <v>0</v>
      </c>
      <c r="F14" s="268">
        <v>0</v>
      </c>
      <c r="G14" s="268">
        <v>0</v>
      </c>
      <c r="H14" s="381">
        <v>0</v>
      </c>
      <c r="I14" s="469" t="str">
        <f t="shared" si="0"/>
        <v>Weryfikacja wiersza OK</v>
      </c>
    </row>
    <row r="15" spans="2:9" x14ac:dyDescent="0.35">
      <c r="B15" s="397" t="s">
        <v>766</v>
      </c>
      <c r="C15" s="399" t="s">
        <v>48</v>
      </c>
      <c r="D15" s="286">
        <v>0</v>
      </c>
      <c r="E15" s="268">
        <v>0</v>
      </c>
      <c r="F15" s="268">
        <v>0</v>
      </c>
      <c r="G15" s="268">
        <v>0</v>
      </c>
      <c r="H15" s="381">
        <v>0</v>
      </c>
      <c r="I15" s="469" t="str">
        <f t="shared" si="0"/>
        <v>Weryfikacja wiersza OK</v>
      </c>
    </row>
    <row r="16" spans="2:9" x14ac:dyDescent="0.35">
      <c r="B16" s="397" t="s">
        <v>767</v>
      </c>
      <c r="C16" s="399" t="s">
        <v>47</v>
      </c>
      <c r="D16" s="286">
        <v>0</v>
      </c>
      <c r="E16" s="268">
        <v>0</v>
      </c>
      <c r="F16" s="268">
        <v>0</v>
      </c>
      <c r="G16" s="268">
        <v>0</v>
      </c>
      <c r="H16" s="381">
        <v>0</v>
      </c>
      <c r="I16" s="469" t="str">
        <f t="shared" si="0"/>
        <v>Weryfikacja wiersza OK</v>
      </c>
    </row>
    <row r="17" spans="2:9" ht="15" thickBot="1" x14ac:dyDescent="0.4">
      <c r="B17" s="556" t="s">
        <v>768</v>
      </c>
      <c r="C17" s="549" t="s">
        <v>22</v>
      </c>
      <c r="D17" s="288">
        <v>0</v>
      </c>
      <c r="E17" s="272">
        <v>0</v>
      </c>
      <c r="F17" s="272">
        <v>0</v>
      </c>
      <c r="G17" s="272">
        <v>0</v>
      </c>
      <c r="H17" s="382">
        <v>0</v>
      </c>
      <c r="I17" s="469" t="str">
        <f t="shared" si="0"/>
        <v>Weryfikacja wiersza OK</v>
      </c>
    </row>
    <row r="18" spans="2:9" ht="15" thickBot="1" x14ac:dyDescent="0.4">
      <c r="B18" s="400" t="s">
        <v>769</v>
      </c>
      <c r="C18" s="565" t="s">
        <v>73</v>
      </c>
      <c r="D18" s="298">
        <v>0</v>
      </c>
      <c r="E18" s="274">
        <v>0</v>
      </c>
      <c r="F18" s="274">
        <v>0</v>
      </c>
      <c r="G18" s="274">
        <v>0</v>
      </c>
      <c r="H18" s="265">
        <v>0</v>
      </c>
      <c r="I18" s="469" t="str">
        <f t="shared" si="0"/>
        <v>Weryfikacja wiersza OK</v>
      </c>
    </row>
    <row r="20" spans="2:9" x14ac:dyDescent="0.35">
      <c r="C20" s="393" t="s">
        <v>1855</v>
      </c>
    </row>
    <row r="21" spans="2:9" x14ac:dyDescent="0.35">
      <c r="C21" s="4" t="s">
        <v>757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761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769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404" t="s">
        <v>1876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pX++nCKVaLO3xZRQ2VS2in/9RXNNmfNsPTrNZW9zEzH/vZgWvobHDXC4m75SbcBN/Gz8o3eqekGFZc+5H78ohg==" saltValue="VcrK5jitCa3EJotl38MK9Q==" spinCount="100000" sheet="1" objects="1" scenarios="1"/>
  <mergeCells count="1">
    <mergeCell ref="B4:C5"/>
  </mergeCells>
  <conditionalFormatting sqref="I6:I18">
    <cfRule type="containsText" dxfId="155" priority="4" operator="containsText" text="Weryfikacja wiersza OK">
      <formula>NOT(ISERROR(SEARCH("Weryfikacja wiersza OK",I6)))</formula>
    </cfRule>
  </conditionalFormatting>
  <conditionalFormatting sqref="I6:I18">
    <cfRule type="cellIs" dxfId="154" priority="3" operator="equal">
      <formula>"Weryfikacja bieżącego wiersza: OK"</formula>
    </cfRule>
  </conditionalFormatting>
  <conditionalFormatting sqref="D21:H23">
    <cfRule type="containsText" dxfId="153" priority="2" operator="containsText" text="OK">
      <formula>NOT(ISERROR(SEARCH("OK",D21)))</formula>
    </cfRule>
  </conditionalFormatting>
  <conditionalFormatting sqref="D25">
    <cfRule type="containsText" dxfId="152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4"/>
    <col min="2" max="2" width="12" style="4" customWidth="1"/>
    <col min="3" max="3" width="55" style="4" customWidth="1"/>
    <col min="4" max="4" width="13.7265625" style="4" customWidth="1"/>
    <col min="5" max="16384" width="8.7265625" style="4"/>
  </cols>
  <sheetData>
    <row r="1" spans="2:5" ht="15.5" x14ac:dyDescent="0.35">
      <c r="B1" s="459" t="s">
        <v>0</v>
      </c>
    </row>
    <row r="2" spans="2:5" x14ac:dyDescent="0.35">
      <c r="B2" s="519" t="s">
        <v>780</v>
      </c>
    </row>
    <row r="3" spans="2:5" ht="15" thickBot="1" x14ac:dyDescent="0.4"/>
    <row r="4" spans="2:5" ht="29" x14ac:dyDescent="0.35">
      <c r="B4" s="925" t="s">
        <v>508</v>
      </c>
      <c r="C4" s="926"/>
      <c r="D4" s="407" t="s">
        <v>10</v>
      </c>
    </row>
    <row r="5" spans="2:5" ht="15" thickBot="1" x14ac:dyDescent="0.4">
      <c r="B5" s="927"/>
      <c r="C5" s="928"/>
      <c r="D5" s="418" t="s">
        <v>112</v>
      </c>
    </row>
    <row r="6" spans="2:5" x14ac:dyDescent="0.35">
      <c r="B6" s="419" t="s">
        <v>781</v>
      </c>
      <c r="C6" s="566" t="s">
        <v>797</v>
      </c>
      <c r="D6" s="281">
        <v>0</v>
      </c>
      <c r="E6" s="469" t="str">
        <f>IF(ISBLANK(D6),"",IF(ISNUMBER(D6),"Weryfikacja wiersza OK","Wartość w kolumnie a musi być liczbą"))</f>
        <v>Weryfikacja wiersza OK</v>
      </c>
    </row>
    <row r="7" spans="2:5" x14ac:dyDescent="0.35">
      <c r="B7" s="421" t="s">
        <v>782</v>
      </c>
      <c r="C7" s="412" t="s">
        <v>506</v>
      </c>
      <c r="D7" s="258">
        <v>0</v>
      </c>
      <c r="E7" s="469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21" t="s">
        <v>783</v>
      </c>
      <c r="C8" s="282" t="s">
        <v>2075</v>
      </c>
      <c r="D8" s="258">
        <v>0</v>
      </c>
      <c r="E8" s="183" t="str">
        <f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21" t="s">
        <v>784</v>
      </c>
      <c r="C9" s="282" t="s">
        <v>2075</v>
      </c>
      <c r="D9" s="258">
        <v>0</v>
      </c>
      <c r="E9" s="183" t="str">
        <f t="shared" ref="E9:E15" si="1">IF(AND(ISBLANK(D9),ISBLANK(C9)),"",IF(AND(ISNUMBER(D9),ISTEXT(C9)),"Weryfikacja wiersza OK","Opis musi być tekstem a wartość w kolumnie A musi być liczbą"))</f>
        <v>Weryfikacja wiersza OK</v>
      </c>
    </row>
    <row r="10" spans="2:5" x14ac:dyDescent="0.35">
      <c r="B10" s="421" t="s">
        <v>785</v>
      </c>
      <c r="C10" s="282" t="s">
        <v>2075</v>
      </c>
      <c r="D10" s="258">
        <v>0</v>
      </c>
      <c r="E10" s="183" t="str">
        <f t="shared" si="1"/>
        <v>Weryfikacja wiersza OK</v>
      </c>
    </row>
    <row r="11" spans="2:5" x14ac:dyDescent="0.35">
      <c r="B11" s="421" t="s">
        <v>786</v>
      </c>
      <c r="C11" s="282" t="s">
        <v>2075</v>
      </c>
      <c r="D11" s="258">
        <v>0</v>
      </c>
      <c r="E11" s="183" t="str">
        <f t="shared" si="1"/>
        <v>Weryfikacja wiersza OK</v>
      </c>
    </row>
    <row r="12" spans="2:5" x14ac:dyDescent="0.35">
      <c r="B12" s="421" t="s">
        <v>787</v>
      </c>
      <c r="C12" s="282" t="s">
        <v>2075</v>
      </c>
      <c r="D12" s="258">
        <v>0</v>
      </c>
      <c r="E12" s="183" t="str">
        <f t="shared" si="1"/>
        <v>Weryfikacja wiersza OK</v>
      </c>
    </row>
    <row r="13" spans="2:5" x14ac:dyDescent="0.35">
      <c r="B13" s="421" t="s">
        <v>788</v>
      </c>
      <c r="C13" s="282" t="s">
        <v>2075</v>
      </c>
      <c r="D13" s="258">
        <v>0</v>
      </c>
      <c r="E13" s="183" t="str">
        <f t="shared" si="1"/>
        <v>Weryfikacja wiersza OK</v>
      </c>
    </row>
    <row r="14" spans="2:5" x14ac:dyDescent="0.35">
      <c r="B14" s="421" t="s">
        <v>789</v>
      </c>
      <c r="C14" s="282" t="s">
        <v>2075</v>
      </c>
      <c r="D14" s="258">
        <v>0</v>
      </c>
      <c r="E14" s="183" t="str">
        <f t="shared" si="1"/>
        <v>Weryfikacja wiersza OK</v>
      </c>
    </row>
    <row r="15" spans="2:5" x14ac:dyDescent="0.35">
      <c r="B15" s="421" t="s">
        <v>790</v>
      </c>
      <c r="C15" s="282" t="s">
        <v>2075</v>
      </c>
      <c r="D15" s="258">
        <v>0</v>
      </c>
      <c r="E15" s="183" t="str">
        <f t="shared" si="1"/>
        <v>Weryfikacja wiersza OK</v>
      </c>
    </row>
    <row r="16" spans="2:5" x14ac:dyDescent="0.35">
      <c r="B16" s="421" t="s">
        <v>791</v>
      </c>
      <c r="C16" s="412" t="s">
        <v>792</v>
      </c>
      <c r="D16" s="258">
        <v>0</v>
      </c>
      <c r="E16" s="469" t="str">
        <f t="shared" si="0"/>
        <v>Weryfikacja wiersza OK</v>
      </c>
    </row>
    <row r="17" spans="2:5" x14ac:dyDescent="0.35">
      <c r="B17" s="421" t="s">
        <v>793</v>
      </c>
      <c r="C17" s="567" t="s">
        <v>794</v>
      </c>
      <c r="D17" s="258">
        <v>0</v>
      </c>
      <c r="E17" s="469" t="str">
        <f t="shared" si="0"/>
        <v>Weryfikacja wiersza OK</v>
      </c>
    </row>
    <row r="18" spans="2:5" ht="15" thickBot="1" x14ac:dyDescent="0.4">
      <c r="B18" s="422" t="s">
        <v>795</v>
      </c>
      <c r="C18" s="568" t="s">
        <v>796</v>
      </c>
      <c r="D18" s="259">
        <v>0</v>
      </c>
      <c r="E18" s="469" t="str">
        <f t="shared" si="0"/>
        <v>Weryfikacja wiersza OK</v>
      </c>
    </row>
    <row r="20" spans="2:5" x14ac:dyDescent="0.35">
      <c r="C20" s="393" t="s">
        <v>1855</v>
      </c>
    </row>
    <row r="21" spans="2:5" x14ac:dyDescent="0.35">
      <c r="C21" s="4" t="s">
        <v>781</v>
      </c>
      <c r="D21" s="6" t="str">
        <f>IF(D6="","",IF(ROUND(SUM(D7:D16),2)=ROUND(D6,2),"OK","Błąd sumy częściowej"))</f>
        <v>OK</v>
      </c>
    </row>
    <row r="23" spans="2:5" x14ac:dyDescent="0.35">
      <c r="C23" s="404" t="s">
        <v>1876</v>
      </c>
      <c r="D23" s="6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H+3O6c/uSmGdGS4ocIP+udmSU5jIo+LnqMIEv62yGJ5GIG/I8V/0no42di+mhuCLe9EH5LozNpOW1Uy1GeOOmw==" saltValue="3pY14+UzW2EUDYsz1l4eZw==" spinCount="100000" sheet="1" objects="1" scenarios="1"/>
  <mergeCells count="1">
    <mergeCell ref="B4:C5"/>
  </mergeCells>
  <conditionalFormatting sqref="E6:E7 E16:E18">
    <cfRule type="containsText" dxfId="151" priority="7" operator="containsText" text="Weryfikacja wiersza OK">
      <formula>NOT(ISERROR(SEARCH("Weryfikacja wiersza OK",E6)))</formula>
    </cfRule>
  </conditionalFormatting>
  <conditionalFormatting sqref="E6:E7 E16:E18">
    <cfRule type="cellIs" dxfId="150" priority="6" operator="equal">
      <formula>"Weryfikacja bieżącego wiersza: OK"</formula>
    </cfRule>
  </conditionalFormatting>
  <conditionalFormatting sqref="E6:E7 E16:E18">
    <cfRule type="cellIs" dxfId="149" priority="5" operator="equal">
      <formula>"Weryfikacja OK"</formula>
    </cfRule>
  </conditionalFormatting>
  <conditionalFormatting sqref="D21">
    <cfRule type="containsText" dxfId="148" priority="4" operator="containsText" text="OK">
      <formula>NOT(ISERROR(SEARCH("OK",D21)))</formula>
    </cfRule>
  </conditionalFormatting>
  <conditionalFormatting sqref="D23">
    <cfRule type="containsText" dxfId="147" priority="3" operator="containsText" text="Arkusz jest zwalidowany poprawnie">
      <formula>NOT(ISERROR(SEARCH("Arkusz jest zwalidowany poprawnie",D23)))</formula>
    </cfRule>
  </conditionalFormatting>
  <conditionalFormatting sqref="E8:E15">
    <cfRule type="containsText" dxfId="146" priority="2" operator="containsText" text="Weryfikacja wiersza OK">
      <formula>NOT(ISERROR(SEARCH("Weryfikacja wiersza OK",E8)))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4"/>
    <col min="2" max="2" width="10.7265625" style="406" bestFit="1" customWidth="1"/>
    <col min="3" max="3" width="50.453125" style="406" customWidth="1"/>
    <col min="4" max="4" width="13.54296875" style="406" customWidth="1"/>
    <col min="5" max="16384" width="8.7265625" style="4"/>
  </cols>
  <sheetData>
    <row r="1" spans="2:5" ht="15.5" x14ac:dyDescent="0.35">
      <c r="B1" s="459" t="s">
        <v>0</v>
      </c>
    </row>
    <row r="2" spans="2:5" x14ac:dyDescent="0.35">
      <c r="B2" s="519" t="s">
        <v>818</v>
      </c>
    </row>
    <row r="3" spans="2:5" ht="15" thickBot="1" x14ac:dyDescent="0.4"/>
    <row r="4" spans="2:5" ht="29" x14ac:dyDescent="0.35">
      <c r="B4" s="925" t="s">
        <v>510</v>
      </c>
      <c r="C4" s="931"/>
      <c r="D4" s="569" t="s">
        <v>10</v>
      </c>
    </row>
    <row r="5" spans="2:5" ht="15" thickBot="1" x14ac:dyDescent="0.4">
      <c r="B5" s="927"/>
      <c r="C5" s="932"/>
      <c r="D5" s="570" t="s">
        <v>112</v>
      </c>
    </row>
    <row r="6" spans="2:5" x14ac:dyDescent="0.35">
      <c r="B6" s="409" t="s">
        <v>798</v>
      </c>
      <c r="C6" s="571" t="s">
        <v>799</v>
      </c>
      <c r="D6" s="283">
        <v>0</v>
      </c>
      <c r="E6" s="469" t="str">
        <f>IF(ISBLANK(D6),"",IF(ISNUMBER(D6),"Weryfikacja wiersza OK","Wartość w kolumnie a musi być liczbą"))</f>
        <v>Weryfikacja wiersza OK</v>
      </c>
    </row>
    <row r="7" spans="2:5" x14ac:dyDescent="0.35">
      <c r="B7" s="411" t="s">
        <v>800</v>
      </c>
      <c r="C7" s="572" t="s">
        <v>772</v>
      </c>
      <c r="D7" s="284">
        <v>0</v>
      </c>
      <c r="E7" s="469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11" t="s">
        <v>801</v>
      </c>
      <c r="C8" s="572" t="s">
        <v>776</v>
      </c>
      <c r="D8" s="284">
        <v>0</v>
      </c>
      <c r="E8" s="469" t="str">
        <f t="shared" si="0"/>
        <v>Weryfikacja wiersza OK</v>
      </c>
    </row>
    <row r="9" spans="2:5" x14ac:dyDescent="0.35">
      <c r="B9" s="411" t="s">
        <v>802</v>
      </c>
      <c r="C9" s="572" t="s">
        <v>107</v>
      </c>
      <c r="D9" s="284">
        <v>0</v>
      </c>
      <c r="E9" s="469" t="str">
        <f t="shared" si="0"/>
        <v>Weryfikacja wiersza OK</v>
      </c>
    </row>
    <row r="10" spans="2:5" x14ac:dyDescent="0.35">
      <c r="B10" s="411" t="s">
        <v>803</v>
      </c>
      <c r="C10" s="573" t="s">
        <v>510</v>
      </c>
      <c r="D10" s="284">
        <v>0</v>
      </c>
      <c r="E10" s="469" t="str">
        <f t="shared" si="0"/>
        <v>Weryfikacja wiersza OK</v>
      </c>
    </row>
    <row r="11" spans="2:5" x14ac:dyDescent="0.35">
      <c r="B11" s="411" t="s">
        <v>804</v>
      </c>
      <c r="C11" s="572" t="s">
        <v>805</v>
      </c>
      <c r="D11" s="284">
        <v>0</v>
      </c>
      <c r="E11" s="469" t="str">
        <f t="shared" si="0"/>
        <v>Weryfikacja wiersza OK</v>
      </c>
    </row>
    <row r="12" spans="2:5" x14ac:dyDescent="0.35">
      <c r="B12" s="411" t="s">
        <v>806</v>
      </c>
      <c r="C12" s="572" t="s">
        <v>807</v>
      </c>
      <c r="D12" s="284">
        <v>0</v>
      </c>
      <c r="E12" s="469" t="str">
        <f t="shared" si="0"/>
        <v>Weryfikacja wiersza OK</v>
      </c>
    </row>
    <row r="13" spans="2:5" x14ac:dyDescent="0.35">
      <c r="B13" s="411" t="s">
        <v>808</v>
      </c>
      <c r="C13" s="572" t="s">
        <v>809</v>
      </c>
      <c r="D13" s="284">
        <v>0</v>
      </c>
      <c r="E13" s="469" t="str">
        <f t="shared" si="0"/>
        <v>Weryfikacja wiersza OK</v>
      </c>
    </row>
    <row r="14" spans="2:5" x14ac:dyDescent="0.35">
      <c r="B14" s="411" t="s">
        <v>810</v>
      </c>
      <c r="C14" s="572" t="s">
        <v>811</v>
      </c>
      <c r="D14" s="284">
        <v>0</v>
      </c>
      <c r="E14" s="469" t="str">
        <f t="shared" si="0"/>
        <v>Weryfikacja wiersza OK</v>
      </c>
    </row>
    <row r="15" spans="2:5" ht="29" x14ac:dyDescent="0.35">
      <c r="B15" s="411" t="s">
        <v>812</v>
      </c>
      <c r="C15" s="574" t="s">
        <v>1648</v>
      </c>
      <c r="D15" s="284">
        <v>0</v>
      </c>
      <c r="E15" s="469" t="str">
        <f t="shared" si="0"/>
        <v>Weryfikacja wiersza OK</v>
      </c>
    </row>
    <row r="16" spans="2:5" x14ac:dyDescent="0.35">
      <c r="B16" s="411" t="s">
        <v>813</v>
      </c>
      <c r="C16" s="575" t="s">
        <v>814</v>
      </c>
      <c r="D16" s="284">
        <v>0</v>
      </c>
      <c r="E16" s="469" t="str">
        <f t="shared" si="0"/>
        <v>Weryfikacja wiersza OK</v>
      </c>
    </row>
    <row r="17" spans="2:5" x14ac:dyDescent="0.35">
      <c r="B17" s="411" t="s">
        <v>815</v>
      </c>
      <c r="C17" s="575" t="s">
        <v>816</v>
      </c>
      <c r="D17" s="284">
        <v>0</v>
      </c>
      <c r="E17" s="469" t="str">
        <f t="shared" si="0"/>
        <v>Weryfikacja wiersza OK</v>
      </c>
    </row>
    <row r="18" spans="2:5" ht="15" thickBot="1" x14ac:dyDescent="0.4">
      <c r="B18" s="416" t="s">
        <v>817</v>
      </c>
      <c r="C18" s="576" t="s">
        <v>463</v>
      </c>
      <c r="D18" s="285">
        <v>0</v>
      </c>
      <c r="E18" s="469" t="str">
        <f t="shared" si="0"/>
        <v>Weryfikacja wiersza OK</v>
      </c>
    </row>
    <row r="20" spans="2:5" x14ac:dyDescent="0.35">
      <c r="C20" s="393" t="s">
        <v>1855</v>
      </c>
    </row>
    <row r="21" spans="2:5" x14ac:dyDescent="0.35">
      <c r="C21" s="406" t="s">
        <v>798</v>
      </c>
      <c r="D21" s="6" t="str">
        <f>IF(D6="","",IF(ROUND(SUM(D9),2)=ROUND(D6,2),"OK","Błąd sumy częściowej"))</f>
        <v>OK</v>
      </c>
    </row>
    <row r="22" spans="2:5" x14ac:dyDescent="0.35">
      <c r="C22" s="406" t="s">
        <v>803</v>
      </c>
      <c r="D22" s="6" t="str">
        <f>IF(D10="","",IF(ROUND(SUM(D11:D14),2)=ROUND(D10,2),"OK","Błąd sumy częściowej"))</f>
        <v>OK</v>
      </c>
    </row>
    <row r="23" spans="2:5" x14ac:dyDescent="0.35">
      <c r="C23" s="406" t="s">
        <v>810</v>
      </c>
      <c r="D23" s="6" t="str">
        <f>IF(D14="","",IF(ROUND(SUM(D15:D18),2)=ROUND(D14,2),"OK","Błąd sumy częściowej"))</f>
        <v>OK</v>
      </c>
    </row>
    <row r="25" spans="2:5" x14ac:dyDescent="0.35">
      <c r="C25" s="404" t="s">
        <v>1876</v>
      </c>
      <c r="D25" s="6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K6ViiysTE2Gfx3roeLM4pA2U0ItxcTCdCR5NnGS7gdF0HOcot13kVBpzfvleoCpRKUpydqzXulZH4h0KFXC4XQ==" saltValue="emoXZ2cBW5E8kabLNY9Rmg==" spinCount="100000" sheet="1" objects="1" scenarios="1"/>
  <mergeCells count="1">
    <mergeCell ref="B4:C5"/>
  </mergeCells>
  <conditionalFormatting sqref="E6:E18">
    <cfRule type="containsText" dxfId="145" priority="5" operator="containsText" text="Weryfikacja wiersza OK">
      <formula>NOT(ISERROR(SEARCH("Weryfikacja wiersza OK",E6)))</formula>
    </cfRule>
  </conditionalFormatting>
  <conditionalFormatting sqref="E6:E18">
    <cfRule type="cellIs" dxfId="144" priority="4" operator="equal">
      <formula>"Weryfikacja bieżącego wiersza: OK"</formula>
    </cfRule>
  </conditionalFormatting>
  <conditionalFormatting sqref="E6:E18">
    <cfRule type="cellIs" dxfId="143" priority="3" operator="equal">
      <formula>"Weryfikacja OK"</formula>
    </cfRule>
  </conditionalFormatting>
  <conditionalFormatting sqref="D21:D23">
    <cfRule type="containsText" dxfId="142" priority="2" operator="containsText" text="OK">
      <formula>NOT(ISERROR(SEARCH("OK",D21)))</formula>
    </cfRule>
  </conditionalFormatting>
  <conditionalFormatting sqref="D25">
    <cfRule type="containsText" dxfId="141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406" customWidth="1"/>
    <col min="3" max="3" width="66.1796875" style="406" customWidth="1"/>
    <col min="4" max="6" width="13.7265625" style="406" customWidth="1"/>
    <col min="7" max="16384" width="8.7265625" style="4"/>
  </cols>
  <sheetData>
    <row r="1" spans="2:7" x14ac:dyDescent="0.35">
      <c r="B1" s="393" t="s">
        <v>0</v>
      </c>
      <c r="F1" s="393" t="s">
        <v>1630</v>
      </c>
    </row>
    <row r="2" spans="2:7" x14ac:dyDescent="0.35">
      <c r="B2" s="406" t="s">
        <v>819</v>
      </c>
    </row>
    <row r="3" spans="2:7" ht="15" thickBot="1" x14ac:dyDescent="0.4"/>
    <row r="4" spans="2:7" ht="72.5" x14ac:dyDescent="0.35">
      <c r="B4" s="925"/>
      <c r="C4" s="931"/>
      <c r="D4" s="583" t="s">
        <v>820</v>
      </c>
      <c r="E4" s="557" t="s">
        <v>821</v>
      </c>
      <c r="F4" s="552" t="s">
        <v>822</v>
      </c>
    </row>
    <row r="5" spans="2:7" ht="15" thickBot="1" x14ac:dyDescent="0.4">
      <c r="B5" s="927"/>
      <c r="C5" s="932"/>
      <c r="D5" s="584" t="s">
        <v>112</v>
      </c>
      <c r="E5" s="555" t="s">
        <v>113</v>
      </c>
      <c r="F5" s="554" t="s">
        <v>114</v>
      </c>
    </row>
    <row r="6" spans="2:7" x14ac:dyDescent="0.35">
      <c r="B6" s="546" t="s">
        <v>823</v>
      </c>
      <c r="C6" s="558" t="s">
        <v>81</v>
      </c>
      <c r="D6" s="292">
        <v>0</v>
      </c>
      <c r="E6" s="292">
        <v>0</v>
      </c>
      <c r="F6" s="577">
        <v>0</v>
      </c>
      <c r="G6" s="469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47" t="s">
        <v>824</v>
      </c>
      <c r="C7" s="559" t="s">
        <v>43</v>
      </c>
      <c r="D7" s="286">
        <v>0</v>
      </c>
      <c r="E7" s="286">
        <v>0</v>
      </c>
      <c r="F7" s="578">
        <v>0</v>
      </c>
      <c r="G7" s="469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47" t="s">
        <v>825</v>
      </c>
      <c r="C8" s="559" t="s">
        <v>44</v>
      </c>
      <c r="D8" s="286">
        <v>0</v>
      </c>
      <c r="E8" s="286">
        <v>0</v>
      </c>
      <c r="F8" s="578">
        <v>0</v>
      </c>
      <c r="G8" s="469" t="str">
        <f t="shared" si="0"/>
        <v>Weryfikacja wiersza OK</v>
      </c>
    </row>
    <row r="9" spans="2:7" x14ac:dyDescent="0.35">
      <c r="B9" s="547" t="s">
        <v>826</v>
      </c>
      <c r="C9" s="559" t="s">
        <v>45</v>
      </c>
      <c r="D9" s="286">
        <v>0</v>
      </c>
      <c r="E9" s="286">
        <v>0</v>
      </c>
      <c r="F9" s="578">
        <v>0</v>
      </c>
      <c r="G9" s="469" t="str">
        <f t="shared" si="0"/>
        <v>Weryfikacja wiersza OK</v>
      </c>
    </row>
    <row r="10" spans="2:7" x14ac:dyDescent="0.35">
      <c r="B10" s="547" t="s">
        <v>827</v>
      </c>
      <c r="C10" s="559" t="s">
        <v>46</v>
      </c>
      <c r="D10" s="286">
        <v>0</v>
      </c>
      <c r="E10" s="286">
        <v>0</v>
      </c>
      <c r="F10" s="578">
        <v>0</v>
      </c>
      <c r="G10" s="469" t="str">
        <f t="shared" si="0"/>
        <v>Weryfikacja wiersza OK</v>
      </c>
    </row>
    <row r="11" spans="2:7" x14ac:dyDescent="0.35">
      <c r="B11" s="547" t="s">
        <v>828</v>
      </c>
      <c r="C11" s="559" t="s">
        <v>48</v>
      </c>
      <c r="D11" s="286">
        <v>0</v>
      </c>
      <c r="E11" s="286">
        <v>0</v>
      </c>
      <c r="F11" s="578">
        <v>0</v>
      </c>
      <c r="G11" s="469" t="str">
        <f t="shared" si="0"/>
        <v>Weryfikacja wiersza OK</v>
      </c>
    </row>
    <row r="12" spans="2:7" x14ac:dyDescent="0.35">
      <c r="B12" s="547" t="s">
        <v>829</v>
      </c>
      <c r="C12" s="559" t="s">
        <v>47</v>
      </c>
      <c r="D12" s="286">
        <v>0</v>
      </c>
      <c r="E12" s="286">
        <v>0</v>
      </c>
      <c r="F12" s="578">
        <v>0</v>
      </c>
      <c r="G12" s="469" t="str">
        <f t="shared" si="0"/>
        <v>Weryfikacja wiersza OK</v>
      </c>
    </row>
    <row r="13" spans="2:7" x14ac:dyDescent="0.35">
      <c r="B13" s="547" t="s">
        <v>1657</v>
      </c>
      <c r="C13" s="559" t="s">
        <v>22</v>
      </c>
      <c r="D13" s="286">
        <v>0</v>
      </c>
      <c r="E13" s="286">
        <v>0</v>
      </c>
      <c r="F13" s="578">
        <v>0</v>
      </c>
      <c r="G13" s="469" t="str">
        <f t="shared" si="0"/>
        <v>Weryfikacja wiersza OK</v>
      </c>
    </row>
    <row r="14" spans="2:7" x14ac:dyDescent="0.35">
      <c r="B14" s="547" t="s">
        <v>830</v>
      </c>
      <c r="C14" s="560" t="s">
        <v>831</v>
      </c>
      <c r="D14" s="287">
        <v>0</v>
      </c>
      <c r="E14" s="287">
        <v>0</v>
      </c>
      <c r="F14" s="579">
        <v>0</v>
      </c>
      <c r="G14" s="469" t="str">
        <f t="shared" si="0"/>
        <v>Weryfikacja wiersza OK</v>
      </c>
    </row>
    <row r="15" spans="2:7" x14ac:dyDescent="0.35">
      <c r="B15" s="547" t="s">
        <v>832</v>
      </c>
      <c r="C15" s="559" t="s">
        <v>43</v>
      </c>
      <c r="D15" s="286">
        <v>0</v>
      </c>
      <c r="E15" s="286">
        <v>0</v>
      </c>
      <c r="F15" s="578">
        <v>0</v>
      </c>
      <c r="G15" s="469" t="str">
        <f t="shared" si="0"/>
        <v>Weryfikacja wiersza OK</v>
      </c>
    </row>
    <row r="16" spans="2:7" x14ac:dyDescent="0.35">
      <c r="B16" s="547" t="s">
        <v>833</v>
      </c>
      <c r="C16" s="559" t="s">
        <v>44</v>
      </c>
      <c r="D16" s="286">
        <v>0</v>
      </c>
      <c r="E16" s="286">
        <v>0</v>
      </c>
      <c r="F16" s="578">
        <v>0</v>
      </c>
      <c r="G16" s="469" t="str">
        <f t="shared" si="0"/>
        <v>Weryfikacja wiersza OK</v>
      </c>
    </row>
    <row r="17" spans="2:7" x14ac:dyDescent="0.35">
      <c r="B17" s="547" t="s">
        <v>834</v>
      </c>
      <c r="C17" s="559" t="s">
        <v>45</v>
      </c>
      <c r="D17" s="286">
        <v>0</v>
      </c>
      <c r="E17" s="286">
        <v>0</v>
      </c>
      <c r="F17" s="578">
        <v>0</v>
      </c>
      <c r="G17" s="469" t="str">
        <f t="shared" si="0"/>
        <v>Weryfikacja wiersza OK</v>
      </c>
    </row>
    <row r="18" spans="2:7" x14ac:dyDescent="0.35">
      <c r="B18" s="547" t="s">
        <v>835</v>
      </c>
      <c r="C18" s="559" t="s">
        <v>46</v>
      </c>
      <c r="D18" s="286">
        <v>0</v>
      </c>
      <c r="E18" s="286">
        <v>0</v>
      </c>
      <c r="F18" s="578">
        <v>0</v>
      </c>
      <c r="G18" s="469" t="str">
        <f t="shared" si="0"/>
        <v>Weryfikacja wiersza OK</v>
      </c>
    </row>
    <row r="19" spans="2:7" x14ac:dyDescent="0.35">
      <c r="B19" s="547" t="s">
        <v>836</v>
      </c>
      <c r="C19" s="559" t="s">
        <v>48</v>
      </c>
      <c r="D19" s="286">
        <v>0</v>
      </c>
      <c r="E19" s="286">
        <v>0</v>
      </c>
      <c r="F19" s="578">
        <v>0</v>
      </c>
      <c r="G19" s="469" t="str">
        <f t="shared" si="0"/>
        <v>Weryfikacja wiersza OK</v>
      </c>
    </row>
    <row r="20" spans="2:7" x14ac:dyDescent="0.35">
      <c r="B20" s="547" t="s">
        <v>837</v>
      </c>
      <c r="C20" s="559" t="s">
        <v>47</v>
      </c>
      <c r="D20" s="286">
        <v>0</v>
      </c>
      <c r="E20" s="286">
        <v>0</v>
      </c>
      <c r="F20" s="578">
        <v>0</v>
      </c>
      <c r="G20" s="469" t="str">
        <f t="shared" si="0"/>
        <v>Weryfikacja wiersza OK</v>
      </c>
    </row>
    <row r="21" spans="2:7" x14ac:dyDescent="0.35">
      <c r="B21" s="547" t="s">
        <v>838</v>
      </c>
      <c r="C21" s="559" t="s">
        <v>64</v>
      </c>
      <c r="D21" s="286">
        <v>0</v>
      </c>
      <c r="E21" s="286">
        <v>0</v>
      </c>
      <c r="F21" s="578">
        <v>0</v>
      </c>
      <c r="G21" s="469" t="str">
        <f t="shared" si="0"/>
        <v>Weryfikacja wiersza OK</v>
      </c>
    </row>
    <row r="22" spans="2:7" x14ac:dyDescent="0.35">
      <c r="B22" s="547" t="s">
        <v>839</v>
      </c>
      <c r="C22" s="574" t="s">
        <v>2073</v>
      </c>
      <c r="D22" s="286">
        <v>0</v>
      </c>
      <c r="E22" s="286">
        <v>0</v>
      </c>
      <c r="F22" s="578">
        <v>0</v>
      </c>
      <c r="G22" s="469" t="str">
        <f t="shared" si="0"/>
        <v>Weryfikacja wiersza OK</v>
      </c>
    </row>
    <row r="23" spans="2:7" x14ac:dyDescent="0.35">
      <c r="B23" s="547" t="s">
        <v>841</v>
      </c>
      <c r="C23" s="574" t="s">
        <v>2074</v>
      </c>
      <c r="D23" s="286">
        <v>0</v>
      </c>
      <c r="E23" s="286">
        <v>0</v>
      </c>
      <c r="F23" s="578">
        <v>0</v>
      </c>
      <c r="G23" s="469" t="str">
        <f t="shared" si="0"/>
        <v>Weryfikacja wiersza OK</v>
      </c>
    </row>
    <row r="24" spans="2:7" x14ac:dyDescent="0.35">
      <c r="B24" s="547" t="s">
        <v>843</v>
      </c>
      <c r="C24" s="559" t="s">
        <v>213</v>
      </c>
      <c r="D24" s="286">
        <v>0</v>
      </c>
      <c r="E24" s="286">
        <v>0</v>
      </c>
      <c r="F24" s="578">
        <v>0</v>
      </c>
      <c r="G24" s="469" t="str">
        <f t="shared" si="0"/>
        <v>Weryfikacja wiersza OK</v>
      </c>
    </row>
    <row r="25" spans="2:7" x14ac:dyDescent="0.35">
      <c r="B25" s="547" t="s">
        <v>844</v>
      </c>
      <c r="C25" s="559" t="s">
        <v>22</v>
      </c>
      <c r="D25" s="286">
        <v>0</v>
      </c>
      <c r="E25" s="286">
        <v>0</v>
      </c>
      <c r="F25" s="578">
        <v>0</v>
      </c>
      <c r="G25" s="469" t="str">
        <f t="shared" si="0"/>
        <v>Weryfikacja wiersza OK</v>
      </c>
    </row>
    <row r="26" spans="2:7" x14ac:dyDescent="0.35">
      <c r="B26" s="547" t="s">
        <v>845</v>
      </c>
      <c r="C26" s="560" t="s">
        <v>524</v>
      </c>
      <c r="D26" s="287">
        <v>0</v>
      </c>
      <c r="E26" s="287">
        <v>0</v>
      </c>
      <c r="F26" s="579">
        <v>0</v>
      </c>
      <c r="G26" s="469" t="str">
        <f t="shared" si="0"/>
        <v>Weryfikacja wiersza OK</v>
      </c>
    </row>
    <row r="27" spans="2:7" x14ac:dyDescent="0.35">
      <c r="B27" s="547" t="s">
        <v>846</v>
      </c>
      <c r="C27" s="559" t="s">
        <v>43</v>
      </c>
      <c r="D27" s="286">
        <v>0</v>
      </c>
      <c r="E27" s="286">
        <v>0</v>
      </c>
      <c r="F27" s="578">
        <v>0</v>
      </c>
      <c r="G27" s="469" t="str">
        <f t="shared" si="0"/>
        <v>Weryfikacja wiersza OK</v>
      </c>
    </row>
    <row r="28" spans="2:7" x14ac:dyDescent="0.35">
      <c r="B28" s="547" t="s">
        <v>847</v>
      </c>
      <c r="C28" s="559" t="s">
        <v>44</v>
      </c>
      <c r="D28" s="286">
        <v>0</v>
      </c>
      <c r="E28" s="286">
        <v>0</v>
      </c>
      <c r="F28" s="578">
        <v>0</v>
      </c>
      <c r="G28" s="469" t="str">
        <f t="shared" si="0"/>
        <v>Weryfikacja wiersza OK</v>
      </c>
    </row>
    <row r="29" spans="2:7" x14ac:dyDescent="0.35">
      <c r="B29" s="547" t="s">
        <v>848</v>
      </c>
      <c r="C29" s="559" t="s">
        <v>45</v>
      </c>
      <c r="D29" s="286">
        <v>0</v>
      </c>
      <c r="E29" s="286">
        <v>0</v>
      </c>
      <c r="F29" s="578">
        <v>0</v>
      </c>
      <c r="G29" s="469" t="str">
        <f t="shared" si="0"/>
        <v>Weryfikacja wiersza OK</v>
      </c>
    </row>
    <row r="30" spans="2:7" x14ac:dyDescent="0.35">
      <c r="B30" s="547" t="s">
        <v>849</v>
      </c>
      <c r="C30" s="559" t="s">
        <v>46</v>
      </c>
      <c r="D30" s="286">
        <v>0</v>
      </c>
      <c r="E30" s="286">
        <v>0</v>
      </c>
      <c r="F30" s="578">
        <v>0</v>
      </c>
      <c r="G30" s="469" t="str">
        <f t="shared" si="0"/>
        <v>Weryfikacja wiersza OK</v>
      </c>
    </row>
    <row r="31" spans="2:7" x14ac:dyDescent="0.35">
      <c r="B31" s="547" t="s">
        <v>850</v>
      </c>
      <c r="C31" s="559" t="s">
        <v>48</v>
      </c>
      <c r="D31" s="286">
        <v>0</v>
      </c>
      <c r="E31" s="286">
        <v>0</v>
      </c>
      <c r="F31" s="578">
        <v>0</v>
      </c>
      <c r="G31" s="469" t="str">
        <f t="shared" si="0"/>
        <v>Weryfikacja wiersza OK</v>
      </c>
    </row>
    <row r="32" spans="2:7" x14ac:dyDescent="0.35">
      <c r="B32" s="547" t="s">
        <v>851</v>
      </c>
      <c r="C32" s="559" t="s">
        <v>47</v>
      </c>
      <c r="D32" s="286">
        <v>0</v>
      </c>
      <c r="E32" s="286">
        <v>0</v>
      </c>
      <c r="F32" s="578">
        <v>0</v>
      </c>
      <c r="G32" s="469" t="str">
        <f t="shared" si="0"/>
        <v>Weryfikacja wiersza OK</v>
      </c>
    </row>
    <row r="33" spans="2:7" x14ac:dyDescent="0.35">
      <c r="B33" s="547" t="s">
        <v>852</v>
      </c>
      <c r="C33" s="559" t="s">
        <v>69</v>
      </c>
      <c r="D33" s="286">
        <v>0</v>
      </c>
      <c r="E33" s="286">
        <v>0</v>
      </c>
      <c r="F33" s="578">
        <v>0</v>
      </c>
      <c r="G33" s="469" t="str">
        <f t="shared" si="0"/>
        <v>Weryfikacja wiersza OK</v>
      </c>
    </row>
    <row r="34" spans="2:7" x14ac:dyDescent="0.35">
      <c r="B34" s="547" t="s">
        <v>853</v>
      </c>
      <c r="C34" s="559" t="s">
        <v>64</v>
      </c>
      <c r="D34" s="286">
        <v>0</v>
      </c>
      <c r="E34" s="286">
        <v>0</v>
      </c>
      <c r="F34" s="578">
        <v>0</v>
      </c>
      <c r="G34" s="469" t="str">
        <f t="shared" si="0"/>
        <v>Weryfikacja wiersza OK</v>
      </c>
    </row>
    <row r="35" spans="2:7" x14ac:dyDescent="0.35">
      <c r="B35" s="547" t="s">
        <v>854</v>
      </c>
      <c r="C35" s="574" t="s">
        <v>2073</v>
      </c>
      <c r="D35" s="286">
        <v>0</v>
      </c>
      <c r="E35" s="286">
        <v>0</v>
      </c>
      <c r="F35" s="578">
        <v>0</v>
      </c>
      <c r="G35" s="469" t="str">
        <f t="shared" si="0"/>
        <v>Weryfikacja wiersza OK</v>
      </c>
    </row>
    <row r="36" spans="2:7" x14ac:dyDescent="0.35">
      <c r="B36" s="547" t="s">
        <v>855</v>
      </c>
      <c r="C36" s="574" t="s">
        <v>2074</v>
      </c>
      <c r="D36" s="286">
        <v>0</v>
      </c>
      <c r="E36" s="286">
        <v>0</v>
      </c>
      <c r="F36" s="578">
        <v>0</v>
      </c>
      <c r="G36" s="469" t="str">
        <f t="shared" si="0"/>
        <v>Weryfikacja wiersza OK</v>
      </c>
    </row>
    <row r="37" spans="2:7" x14ac:dyDescent="0.35">
      <c r="B37" s="547" t="s">
        <v>856</v>
      </c>
      <c r="C37" s="559" t="s">
        <v>213</v>
      </c>
      <c r="D37" s="286">
        <v>0</v>
      </c>
      <c r="E37" s="286">
        <v>0</v>
      </c>
      <c r="F37" s="578">
        <v>0</v>
      </c>
      <c r="G37" s="469" t="str">
        <f t="shared" si="0"/>
        <v>Weryfikacja wiersza OK</v>
      </c>
    </row>
    <row r="38" spans="2:7" x14ac:dyDescent="0.35">
      <c r="B38" s="548" t="s">
        <v>857</v>
      </c>
      <c r="C38" s="561" t="s">
        <v>22</v>
      </c>
      <c r="D38" s="288">
        <v>0</v>
      </c>
      <c r="E38" s="288">
        <v>0</v>
      </c>
      <c r="F38" s="580">
        <v>0</v>
      </c>
      <c r="G38" s="469" t="str">
        <f t="shared" si="0"/>
        <v>Weryfikacja wiersza OK</v>
      </c>
    </row>
    <row r="39" spans="2:7" ht="15" thickBot="1" x14ac:dyDescent="0.4">
      <c r="B39" s="803" t="s">
        <v>2038</v>
      </c>
      <c r="C39" s="865" t="s">
        <v>2039</v>
      </c>
      <c r="D39" s="385">
        <v>0</v>
      </c>
      <c r="E39" s="385">
        <v>0</v>
      </c>
      <c r="F39" s="581">
        <v>0</v>
      </c>
      <c r="G39" s="469" t="str">
        <f t="shared" si="0"/>
        <v>Weryfikacja wiersza OK</v>
      </c>
    </row>
    <row r="40" spans="2:7" ht="15" thickBot="1" x14ac:dyDescent="0.4">
      <c r="B40" s="550" t="s">
        <v>858</v>
      </c>
      <c r="C40" s="562" t="s">
        <v>73</v>
      </c>
      <c r="D40" s="298">
        <v>0</v>
      </c>
      <c r="E40" s="298">
        <v>0</v>
      </c>
      <c r="F40" s="582">
        <v>0</v>
      </c>
      <c r="G40" s="469" t="str">
        <f t="shared" si="0"/>
        <v>Weryfikacja wiersza OK</v>
      </c>
    </row>
    <row r="42" spans="2:7" x14ac:dyDescent="0.35">
      <c r="C42" s="393" t="s">
        <v>1855</v>
      </c>
    </row>
    <row r="43" spans="2:7" x14ac:dyDescent="0.35">
      <c r="C43" s="406" t="s">
        <v>823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406" t="s">
        <v>830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406" t="s">
        <v>838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406" t="s">
        <v>845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406" t="s">
        <v>853</v>
      </c>
      <c r="D47" s="6"/>
      <c r="E47" s="6"/>
      <c r="F47" s="6"/>
    </row>
    <row r="48" spans="2:7" x14ac:dyDescent="0.35">
      <c r="C48" s="406" t="s">
        <v>858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404" t="s">
        <v>1876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KmUFVVpm0pS3XL0Nf8aJ0uAw45fgz+/965MRiBFKrZPT6Ix/RJW9i/XZYirJEZ/MtpwyFARyS+uCvUp3iK/Taw==" saltValue="eEKW+62lNlwaFdtPNA98ww==" spinCount="100000" sheet="1" objects="1" scenarios="1"/>
  <mergeCells count="1">
    <mergeCell ref="B4:C5"/>
  </mergeCells>
  <conditionalFormatting sqref="G6:G40">
    <cfRule type="containsText" dxfId="140" priority="6" operator="containsText" text="Weryfikacja wiersza OK">
      <formula>NOT(ISERROR(SEARCH("Weryfikacja wiersza OK",G6)))</formula>
    </cfRule>
  </conditionalFormatting>
  <conditionalFormatting sqref="G6:G40">
    <cfRule type="cellIs" dxfId="139" priority="5" operator="equal">
      <formula>"Weryfikacja bieżącego wiersza: OK"</formula>
    </cfRule>
  </conditionalFormatting>
  <conditionalFormatting sqref="G6:G40">
    <cfRule type="cellIs" dxfId="138" priority="4" operator="equal">
      <formula>"Weryfikacja OK"</formula>
    </cfRule>
  </conditionalFormatting>
  <conditionalFormatting sqref="D43:F43">
    <cfRule type="containsText" dxfId="137" priority="3" operator="containsText" text="OK">
      <formula>NOT(ISERROR(SEARCH("OK",D43)))</formula>
    </cfRule>
  </conditionalFormatting>
  <conditionalFormatting sqref="D44:F48">
    <cfRule type="containsText" dxfId="136" priority="2" operator="containsText" text="OK">
      <formula>NOT(ISERROR(SEARCH("OK",D44)))</formula>
    </cfRule>
  </conditionalFormatting>
  <conditionalFormatting sqref="D50">
    <cfRule type="containsText" dxfId="135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pageSetup paperSize="9" orientation="portrait" r:id="rId1"/>
  <ignoredErrors>
    <ignoredError sqref="D4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58"/>
  <sheetViews>
    <sheetView topLeftCell="A19" zoomScaleNormal="100" workbookViewId="0">
      <selection activeCell="B2" sqref="B2"/>
    </sheetView>
  </sheetViews>
  <sheetFormatPr defaultRowHeight="14.5" x14ac:dyDescent="0.35"/>
  <cols>
    <col min="2" max="2" width="4.54296875" bestFit="1" customWidth="1"/>
    <col min="3" max="3" width="9.54296875" customWidth="1"/>
    <col min="4" max="4" width="93.453125" customWidth="1"/>
    <col min="5" max="6" width="18.453125" customWidth="1"/>
    <col min="7" max="7" width="30.453125" customWidth="1"/>
  </cols>
  <sheetData>
    <row r="1" spans="2:7" ht="23" customHeight="1" x14ac:dyDescent="0.35">
      <c r="E1" s="872" t="s">
        <v>1867</v>
      </c>
      <c r="F1" s="873"/>
    </row>
    <row r="2" spans="2:7" x14ac:dyDescent="0.35">
      <c r="B2" s="866" t="s">
        <v>2078</v>
      </c>
      <c r="E2" s="186" t="s">
        <v>1868</v>
      </c>
      <c r="F2" s="187" t="s">
        <v>1869</v>
      </c>
    </row>
    <row r="3" spans="2:7" ht="46.5" thickBot="1" x14ac:dyDescent="0.4">
      <c r="B3" s="1" t="s">
        <v>2072</v>
      </c>
      <c r="E3" s="192" t="s">
        <v>2040</v>
      </c>
      <c r="F3" s="193" t="s">
        <v>2041</v>
      </c>
    </row>
    <row r="4" spans="2:7" ht="15" thickBot="1" x14ac:dyDescent="0.4">
      <c r="B4" s="874" t="s">
        <v>1870</v>
      </c>
      <c r="C4" s="876" t="s">
        <v>1871</v>
      </c>
      <c r="D4" s="878" t="s">
        <v>1872</v>
      </c>
      <c r="E4" s="880" t="s">
        <v>1873</v>
      </c>
      <c r="F4" s="881"/>
    </row>
    <row r="5" spans="2:7" ht="15" thickBot="1" x14ac:dyDescent="0.4">
      <c r="B5" s="875"/>
      <c r="C5" s="877"/>
      <c r="D5" s="879"/>
      <c r="E5" s="882" t="s">
        <v>1874</v>
      </c>
      <c r="F5" s="883"/>
      <c r="G5" s="194" t="s">
        <v>1875</v>
      </c>
    </row>
    <row r="6" spans="2:7" x14ac:dyDescent="0.35">
      <c r="B6" s="171" t="s">
        <v>1538</v>
      </c>
      <c r="C6" s="172" t="s">
        <v>1539</v>
      </c>
      <c r="D6" s="188" t="s">
        <v>28</v>
      </c>
      <c r="E6" s="386" t="s">
        <v>2042</v>
      </c>
      <c r="F6" s="387" t="s">
        <v>2042</v>
      </c>
      <c r="G6" s="195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163" t="s">
        <v>2043</v>
      </c>
      <c r="C7" s="167" t="s">
        <v>1541</v>
      </c>
      <c r="D7" s="189" t="s">
        <v>1542</v>
      </c>
      <c r="E7" s="388" t="s">
        <v>2042</v>
      </c>
      <c r="F7" s="389" t="s">
        <v>2042</v>
      </c>
      <c r="G7" s="196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163" t="s">
        <v>1540</v>
      </c>
      <c r="C8" s="167" t="s">
        <v>1544</v>
      </c>
      <c r="D8" s="189" t="s">
        <v>1545</v>
      </c>
      <c r="E8" s="388" t="s">
        <v>2042</v>
      </c>
      <c r="F8" s="389" t="s">
        <v>2042</v>
      </c>
      <c r="G8" s="196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163" t="s">
        <v>1543</v>
      </c>
      <c r="C9" s="167" t="s">
        <v>1547</v>
      </c>
      <c r="D9" s="189" t="s">
        <v>118</v>
      </c>
      <c r="E9" s="388" t="s">
        <v>2042</v>
      </c>
      <c r="F9" s="389" t="s">
        <v>2042</v>
      </c>
      <c r="G9" s="196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163" t="s">
        <v>1546</v>
      </c>
      <c r="C10" s="167" t="s">
        <v>404</v>
      </c>
      <c r="D10" s="189" t="s">
        <v>100</v>
      </c>
      <c r="E10" s="388" t="s">
        <v>2042</v>
      </c>
      <c r="F10" s="389" t="s">
        <v>2042</v>
      </c>
      <c r="G10" s="196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163" t="s">
        <v>2044</v>
      </c>
      <c r="C11" s="167" t="s">
        <v>408</v>
      </c>
      <c r="D11" s="189" t="s">
        <v>236</v>
      </c>
      <c r="E11" s="388" t="s">
        <v>2042</v>
      </c>
      <c r="F11" s="389" t="s">
        <v>2042</v>
      </c>
      <c r="G11" s="196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163" t="s">
        <v>1548</v>
      </c>
      <c r="C12" s="167" t="s">
        <v>409</v>
      </c>
      <c r="D12" s="189" t="s">
        <v>237</v>
      </c>
      <c r="E12" s="388" t="s">
        <v>2042</v>
      </c>
      <c r="F12" s="389" t="s">
        <v>2042</v>
      </c>
      <c r="G12" s="196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163" t="s">
        <v>1549</v>
      </c>
      <c r="C13" s="167" t="s">
        <v>410</v>
      </c>
      <c r="D13" s="189" t="s">
        <v>1552</v>
      </c>
      <c r="E13" s="388" t="s">
        <v>2042</v>
      </c>
      <c r="F13" s="389" t="s">
        <v>2042</v>
      </c>
      <c r="G13" s="196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163" t="s">
        <v>1550</v>
      </c>
      <c r="C14" s="167" t="s">
        <v>1554</v>
      </c>
      <c r="D14" s="189" t="s">
        <v>654</v>
      </c>
      <c r="E14" s="388" t="s">
        <v>2042</v>
      </c>
      <c r="F14" s="389" t="s">
        <v>2042</v>
      </c>
      <c r="G14" s="196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163" t="s">
        <v>1551</v>
      </c>
      <c r="C15" s="167" t="s">
        <v>1556</v>
      </c>
      <c r="D15" s="189" t="s">
        <v>475</v>
      </c>
      <c r="E15" s="388" t="s">
        <v>2042</v>
      </c>
      <c r="F15" s="389" t="s">
        <v>2042</v>
      </c>
      <c r="G15" s="196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163" t="s">
        <v>2045</v>
      </c>
      <c r="C16" s="167" t="s">
        <v>1558</v>
      </c>
      <c r="D16" s="189" t="s">
        <v>480</v>
      </c>
      <c r="E16" s="388" t="s">
        <v>2042</v>
      </c>
      <c r="F16" s="389" t="s">
        <v>2042</v>
      </c>
      <c r="G16" s="196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163" t="s">
        <v>2046</v>
      </c>
      <c r="C17" s="167" t="s">
        <v>1560</v>
      </c>
      <c r="D17" s="189" t="s">
        <v>485</v>
      </c>
      <c r="E17" s="388" t="s">
        <v>2042</v>
      </c>
      <c r="F17" s="389" t="s">
        <v>2042</v>
      </c>
      <c r="G17" s="196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163" t="s">
        <v>1553</v>
      </c>
      <c r="C18" s="167" t="s">
        <v>1562</v>
      </c>
      <c r="D18" s="189" t="s">
        <v>491</v>
      </c>
      <c r="E18" s="388" t="s">
        <v>2042</v>
      </c>
      <c r="F18" s="389" t="s">
        <v>2042</v>
      </c>
      <c r="G18" s="196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163" t="s">
        <v>1555</v>
      </c>
      <c r="C19" s="167" t="s">
        <v>1564</v>
      </c>
      <c r="D19" s="189" t="s">
        <v>496</v>
      </c>
      <c r="E19" s="388" t="s">
        <v>2042</v>
      </c>
      <c r="F19" s="389" t="s">
        <v>2042</v>
      </c>
      <c r="G19" s="196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163" t="s">
        <v>1557</v>
      </c>
      <c r="C20" s="167" t="s">
        <v>1566</v>
      </c>
      <c r="D20" s="189" t="s">
        <v>1567</v>
      </c>
      <c r="E20" s="388" t="s">
        <v>2042</v>
      </c>
      <c r="F20" s="389" t="s">
        <v>2042</v>
      </c>
      <c r="G20" s="196" t="str">
        <f>IF('RMK01'!D23="","W trakcie weryfikacji",IF('RMK01'!D23="Arkusz jest niepoprawny","Arkusz zawiera błędy","Zweryfikowany poprawnie"))</f>
        <v>Zweryfikowany poprawnie</v>
      </c>
    </row>
    <row r="21" spans="2:7" x14ac:dyDescent="0.35">
      <c r="B21" s="163" t="s">
        <v>1559</v>
      </c>
      <c r="C21" s="167" t="s">
        <v>1569</v>
      </c>
      <c r="D21" s="189" t="s">
        <v>510</v>
      </c>
      <c r="E21" s="388" t="s">
        <v>2042</v>
      </c>
      <c r="F21" s="389" t="s">
        <v>2042</v>
      </c>
      <c r="G21" s="196" t="str">
        <f>IF('PA01'!D25="","W trakcie weryfikacji",IF('PA01'!D25="Arkusz jest niepoprawny","Arkusz zawiera błędy","Zweryfikowany poprawnie"))</f>
        <v>Zweryfikowany poprawnie</v>
      </c>
    </row>
    <row r="22" spans="2:7" x14ac:dyDescent="0.35">
      <c r="B22" s="163" t="s">
        <v>1561</v>
      </c>
      <c r="C22" s="167" t="s">
        <v>1571</v>
      </c>
      <c r="D22" s="189" t="s">
        <v>1572</v>
      </c>
      <c r="E22" s="388" t="s">
        <v>2042</v>
      </c>
      <c r="F22" s="389" t="s">
        <v>2042</v>
      </c>
      <c r="G22" s="196" t="str">
        <f>IF('ZF02'!D50="","W trakcie weryfikacji",IF('ZF02'!D50="Arkusz jest niepoprawny","Arkusz zawiera błędy","Zweryfikowany poprawnie"))</f>
        <v>Zweryfikowany poprawnie</v>
      </c>
    </row>
    <row r="23" spans="2:7" x14ac:dyDescent="0.35">
      <c r="B23" s="163" t="s">
        <v>1563</v>
      </c>
      <c r="C23" s="167" t="s">
        <v>1574</v>
      </c>
      <c r="D23" s="189" t="s">
        <v>536</v>
      </c>
      <c r="E23" s="388" t="s">
        <v>2042</v>
      </c>
      <c r="F23" s="389" t="s">
        <v>2042</v>
      </c>
      <c r="G23" s="196" t="str">
        <f>IF('RE01'!D18="","W trakcie weryfikacji",IF('RE01'!D18="Arkusz jest niepoprawny","Arkusz zawiera błędy","Zweryfikowany poprawnie"))</f>
        <v>Zweryfikowany poprawnie</v>
      </c>
    </row>
    <row r="24" spans="2:7" x14ac:dyDescent="0.35">
      <c r="B24" s="163" t="s">
        <v>2047</v>
      </c>
      <c r="C24" s="167" t="s">
        <v>1576</v>
      </c>
      <c r="D24" s="189" t="s">
        <v>1577</v>
      </c>
      <c r="E24" s="388" t="s">
        <v>2042</v>
      </c>
      <c r="F24" s="389" t="s">
        <v>2042</v>
      </c>
      <c r="G24" s="196" t="str">
        <f>IF('RMK02'!D23="","W trakcie weryfikacji",IF('RMK02'!D23="Arkusz jest niepoprawny","Arkusz zawiera błędy","Zweryfikowany poprawnie"))</f>
        <v>Zweryfikowany poprawnie</v>
      </c>
    </row>
    <row r="25" spans="2:7" x14ac:dyDescent="0.35">
      <c r="B25" s="163" t="s">
        <v>2048</v>
      </c>
      <c r="C25" s="167" t="s">
        <v>1579</v>
      </c>
      <c r="D25" s="189" t="s">
        <v>1580</v>
      </c>
      <c r="E25" s="388" t="s">
        <v>2042</v>
      </c>
      <c r="F25" s="389" t="s">
        <v>2042</v>
      </c>
      <c r="G25" s="196" t="str">
        <f>IF(NLOK02!D15="","W trakcie weryfikacji",IF(NLOK02!D15="Arkusz jest niepoprawny","Arkusz zawiera błędy","Zweryfikowany poprawnie"))</f>
        <v>Zweryfikowany poprawnie</v>
      </c>
    </row>
    <row r="26" spans="2:7" x14ac:dyDescent="0.35">
      <c r="B26" s="163" t="s">
        <v>2049</v>
      </c>
      <c r="C26" s="167" t="s">
        <v>160</v>
      </c>
      <c r="D26" s="189" t="s">
        <v>1582</v>
      </c>
      <c r="E26" s="388" t="s">
        <v>2042</v>
      </c>
      <c r="F26" s="389" t="s">
        <v>2042</v>
      </c>
      <c r="G26" s="196" t="str">
        <f>IF('DPW03'!D17="","W trakcie weryfikacji",IF('DPW03'!D17="Arkusz jest niepoprawny","Arkusz zawiera błędy","Zweryfikowany poprawnie"))</f>
        <v>Zweryfikowany poprawnie</v>
      </c>
    </row>
    <row r="27" spans="2:7" ht="29" x14ac:dyDescent="0.35">
      <c r="B27" s="163" t="s">
        <v>2050</v>
      </c>
      <c r="C27" s="167" t="s">
        <v>130</v>
      </c>
      <c r="D27" s="189" t="s">
        <v>1628</v>
      </c>
      <c r="E27" s="388" t="s">
        <v>2042</v>
      </c>
      <c r="F27" s="389" t="s">
        <v>2042</v>
      </c>
      <c r="G27" s="196" t="str">
        <f>IF(NKIP01!D19="","W trakcie weryfikacji",IF(NKIP01!D19="Arkusz jest niepoprawny","Arkusz zawiera błędy","Zweryfikowany poprawnie"))</f>
        <v>Zweryfikowany poprawnie</v>
      </c>
    </row>
    <row r="28" spans="2:7" ht="29" x14ac:dyDescent="0.35">
      <c r="B28" s="163" t="s">
        <v>2051</v>
      </c>
      <c r="C28" s="167" t="s">
        <v>131</v>
      </c>
      <c r="D28" s="189" t="s">
        <v>1585</v>
      </c>
      <c r="E28" s="388" t="s">
        <v>2042</v>
      </c>
      <c r="F28" s="389" t="s">
        <v>2042</v>
      </c>
      <c r="G28" s="196" t="str">
        <f>IF(NKIP02!D19="","W trakcie weryfikacji",IF(NKIP02!D19="Arkusz jest niepoprawny","Arkusz zawiera błędy","Zweryfikowany poprawnie"))</f>
        <v>Zweryfikowany poprawnie</v>
      </c>
    </row>
    <row r="29" spans="2:7" ht="58" x14ac:dyDescent="0.35">
      <c r="B29" s="163" t="s">
        <v>2052</v>
      </c>
      <c r="C29" s="167" t="s">
        <v>147</v>
      </c>
      <c r="D29" s="190" t="s">
        <v>1587</v>
      </c>
      <c r="E29" s="388" t="s">
        <v>2042</v>
      </c>
      <c r="F29" s="389" t="s">
        <v>2042</v>
      </c>
      <c r="G29" s="196" t="str">
        <f>IF(NKIP03!D20="","W trakcie weryfikacji",IF(NKIP03!D20="Arkusz jest niepoprawny","Arkusz zawiera błędy","Zweryfikowany poprawnie"))</f>
        <v>Zweryfikowany poprawnie</v>
      </c>
    </row>
    <row r="30" spans="2:7" ht="58" x14ac:dyDescent="0.35">
      <c r="B30" s="163" t="s">
        <v>1565</v>
      </c>
      <c r="C30" s="167" t="s">
        <v>148</v>
      </c>
      <c r="D30" s="190" t="s">
        <v>1589</v>
      </c>
      <c r="E30" s="388" t="s">
        <v>2042</v>
      </c>
      <c r="F30" s="389" t="s">
        <v>2042</v>
      </c>
      <c r="G30" s="196" t="str">
        <f>IF(NKIP04!D20="","W trakcie weryfikacji",IF(NKIP04!D20="Arkusz jest niepoprawny","Arkusz zawiera błędy","Zweryfikowany poprawnie"))</f>
        <v>Zweryfikowany poprawnie</v>
      </c>
    </row>
    <row r="31" spans="2:7" ht="29" x14ac:dyDescent="0.35">
      <c r="B31" s="163" t="s">
        <v>1568</v>
      </c>
      <c r="C31" s="167" t="s">
        <v>1590</v>
      </c>
      <c r="D31" s="189" t="s">
        <v>1591</v>
      </c>
      <c r="E31" s="388" t="s">
        <v>2042</v>
      </c>
      <c r="F31" s="389" t="s">
        <v>2042</v>
      </c>
      <c r="G31" s="196" t="str">
        <f>IF(NKIP05!D48="","W trakcie weryfikacji",IF(NKIP05!D48="Arkusz jest niepoprawny","Arkusz zawiera błędy","Zweryfikowany poprawnie"))</f>
        <v>Zweryfikowany poprawnie</v>
      </c>
    </row>
    <row r="32" spans="2:7" ht="29" x14ac:dyDescent="0.35">
      <c r="B32" s="163" t="s">
        <v>1570</v>
      </c>
      <c r="C32" s="167" t="s">
        <v>1592</v>
      </c>
      <c r="D32" s="189" t="s">
        <v>1593</v>
      </c>
      <c r="E32" s="388" t="s">
        <v>2042</v>
      </c>
      <c r="F32" s="389" t="s">
        <v>2042</v>
      </c>
      <c r="G32" s="196" t="str">
        <f>IF(NKIP08!D18="","W trakcie weryfikacji",IF(NKIP08!D18="Arkusz jest niepoprawny","Arkusz zawiera błędy","Zweryfikowany poprawnie"))</f>
        <v>Zweryfikowany poprawnie</v>
      </c>
    </row>
    <row r="33" spans="2:7" ht="29" x14ac:dyDescent="0.35">
      <c r="B33" s="163" t="s">
        <v>1573</v>
      </c>
      <c r="C33" s="167" t="s">
        <v>1594</v>
      </c>
      <c r="D33" s="392" t="s">
        <v>2071</v>
      </c>
      <c r="E33" s="388" t="s">
        <v>2042</v>
      </c>
      <c r="F33" s="389" t="s">
        <v>2042</v>
      </c>
      <c r="G33" s="196" t="str">
        <f>IF(NKIP09!D18="","W trakcie weryfikacji",IF(NKIP09!D18="Arkusz jest niepoprawny","Arkusz zawiera błędy","Zweryfikowany poprawnie"))</f>
        <v>Zweryfikowany poprawnie</v>
      </c>
    </row>
    <row r="34" spans="2:7" ht="29" x14ac:dyDescent="0.35">
      <c r="B34" s="163" t="s">
        <v>2053</v>
      </c>
      <c r="C34" s="167" t="s">
        <v>1595</v>
      </c>
      <c r="D34" s="189" t="s">
        <v>1596</v>
      </c>
      <c r="E34" s="388" t="s">
        <v>2042</v>
      </c>
      <c r="F34" s="389" t="s">
        <v>2042</v>
      </c>
      <c r="G34" s="196" t="str">
        <f>IF(NKIP10!D20="","W trakcie weryfikacji",IF(NKIP10!D20="Arkusz jest niepoprawny","Arkusz zawiera błędy","Zweryfikowany poprawnie"))</f>
        <v>Zweryfikowany poprawnie</v>
      </c>
    </row>
    <row r="35" spans="2:7" ht="29" x14ac:dyDescent="0.35">
      <c r="B35" s="163" t="s">
        <v>1575</v>
      </c>
      <c r="C35" s="167" t="s">
        <v>1597</v>
      </c>
      <c r="D35" s="189" t="s">
        <v>1598</v>
      </c>
      <c r="E35" s="388" t="s">
        <v>2042</v>
      </c>
      <c r="F35" s="389" t="s">
        <v>2042</v>
      </c>
      <c r="G35" s="196" t="str">
        <f>IF(NKIP11!D20="","W trakcie weryfikacji",IF(NKIP11!D20="Arkusz jest niepoprawny","Arkusz zawiera błędy","Zweryfikowany poprawnie"))</f>
        <v>Zweryfikowany poprawnie</v>
      </c>
    </row>
    <row r="36" spans="2:7" ht="29" x14ac:dyDescent="0.35">
      <c r="B36" s="163" t="s">
        <v>2054</v>
      </c>
      <c r="C36" s="167" t="s">
        <v>218</v>
      </c>
      <c r="D36" s="189" t="s">
        <v>1599</v>
      </c>
      <c r="E36" s="388" t="s">
        <v>2042</v>
      </c>
      <c r="F36" s="389" t="s">
        <v>2042</v>
      </c>
      <c r="G36" s="196" t="str">
        <f>IF(NWTZ01!D19="","W trakcie weryfikacji",IF(NWTZ01!D19="Arkusz jest niepoprawny","Arkusz zawiera błędy","Zweryfikowany poprawnie"))</f>
        <v>Zweryfikowany poprawnie</v>
      </c>
    </row>
    <row r="37" spans="2:7" ht="29" x14ac:dyDescent="0.35">
      <c r="B37" s="163" t="s">
        <v>2055</v>
      </c>
      <c r="C37" s="167" t="s">
        <v>1600</v>
      </c>
      <c r="D37" s="189" t="s">
        <v>1601</v>
      </c>
      <c r="E37" s="388" t="s">
        <v>2042</v>
      </c>
      <c r="F37" s="389" t="s">
        <v>2042</v>
      </c>
      <c r="G37" s="196" t="str">
        <f>IF(NWTZ02!D19="","W trakcie weryfikacji",IF(NWTZ02!D19="Arkusz jest niepoprawny","Arkusz zawiera błędy","Zweryfikowany poprawnie"))</f>
        <v>Zweryfikowany poprawnie</v>
      </c>
    </row>
    <row r="38" spans="2:7" x14ac:dyDescent="0.35">
      <c r="B38" s="163" t="s">
        <v>2056</v>
      </c>
      <c r="C38" s="167" t="s">
        <v>1602</v>
      </c>
      <c r="D38" s="189" t="s">
        <v>1603</v>
      </c>
      <c r="E38" s="388" t="s">
        <v>2042</v>
      </c>
      <c r="F38" s="389" t="s">
        <v>2042</v>
      </c>
      <c r="G38" s="196" t="str">
        <f>IF('RSP01'!D22="","W trakcie weryfikacji",IF('RSP01'!D22="Arkusz jest niepoprawny","Arkusz zawiera błędy","Zweryfikowany poprawnie"))</f>
        <v>Zweryfikowany poprawnie</v>
      </c>
    </row>
    <row r="39" spans="2:7" x14ac:dyDescent="0.35">
      <c r="B39" s="163" t="s">
        <v>2057</v>
      </c>
      <c r="C39" s="167" t="s">
        <v>1604</v>
      </c>
      <c r="D39" s="189" t="s">
        <v>1605</v>
      </c>
      <c r="E39" s="388" t="s">
        <v>2042</v>
      </c>
      <c r="F39" s="389" t="s">
        <v>2042</v>
      </c>
      <c r="G39" s="196" t="str">
        <f>IF('RSP02'!D22="","W trakcie weryfikacji",IF('RSP02'!D22="Arkusz jest niepoprawny","Arkusz zawiera błędy","Zweryfikowany poprawnie"))</f>
        <v>Zweryfikowany poprawnie</v>
      </c>
    </row>
    <row r="40" spans="2:7" x14ac:dyDescent="0.35">
      <c r="B40" s="163" t="s">
        <v>2058</v>
      </c>
      <c r="C40" s="167" t="s">
        <v>1606</v>
      </c>
      <c r="D40" s="189" t="s">
        <v>1607</v>
      </c>
      <c r="E40" s="388" t="s">
        <v>2042</v>
      </c>
      <c r="F40" s="389" t="s">
        <v>2042</v>
      </c>
      <c r="G40" s="196" t="str">
        <f>IF('RSP03'!D13="","W trakcie weryfikacji",IF('RSP03'!D13="Arkusz jest niepoprawny","Arkusz zawiera błędy","Zweryfikowany poprawnie"))</f>
        <v>Zweryfikowany poprawnie</v>
      </c>
    </row>
    <row r="41" spans="2:7" ht="29" x14ac:dyDescent="0.35">
      <c r="B41" s="163" t="s">
        <v>2059</v>
      </c>
      <c r="C41" s="167" t="s">
        <v>1608</v>
      </c>
      <c r="D41" s="189" t="s">
        <v>1609</v>
      </c>
      <c r="E41" s="388" t="s">
        <v>2042</v>
      </c>
      <c r="F41" s="389" t="s">
        <v>2042</v>
      </c>
      <c r="G41" s="196" t="str">
        <f>IF('RSP04'!D40="","W trakcie weryfikacji",IF('RSP04'!D40="Arkusz jest niepoprawny","Arkusz zawiera błędy","Zweryfikowany poprawnie"))</f>
        <v>Zweryfikowany poprawnie</v>
      </c>
    </row>
    <row r="42" spans="2:7" x14ac:dyDescent="0.35">
      <c r="B42" s="163" t="s">
        <v>2060</v>
      </c>
      <c r="C42" s="167" t="s">
        <v>1610</v>
      </c>
      <c r="D42" s="189" t="s">
        <v>1611</v>
      </c>
      <c r="E42" s="388" t="s">
        <v>2042</v>
      </c>
      <c r="F42" s="389" t="s">
        <v>2042</v>
      </c>
      <c r="G42" s="196" t="str">
        <f>IF('RSP05'!D59="","W trakcie weryfikacji",IF('RSP05'!D59="Arkusz jest niepoprawny","Arkusz zawiera błędy","Zweryfikowany poprawnie"))</f>
        <v>Zweryfikowany poprawnie</v>
      </c>
    </row>
    <row r="43" spans="2:7" ht="29" x14ac:dyDescent="0.35">
      <c r="B43" s="163" t="s">
        <v>1578</v>
      </c>
      <c r="C43" s="167" t="s">
        <v>161</v>
      </c>
      <c r="D43" s="189" t="s">
        <v>1612</v>
      </c>
      <c r="E43" s="388" t="s">
        <v>2042</v>
      </c>
      <c r="F43" s="389" t="s">
        <v>2042</v>
      </c>
      <c r="G43" s="196" t="str">
        <f>IF('ZF01'!D21="","W trakcie weryfikacji",IF('ZF01'!D21="Arkusz jest niepoprawny","Arkusz zawiera błędy","Zweryfikowany poprawnie"))</f>
        <v>Zweryfikowany poprawnie</v>
      </c>
    </row>
    <row r="44" spans="2:7" x14ac:dyDescent="0.35">
      <c r="B44" s="163" t="s">
        <v>2061</v>
      </c>
      <c r="C44" s="167" t="s">
        <v>1613</v>
      </c>
      <c r="D44" s="189" t="s">
        <v>1614</v>
      </c>
      <c r="E44" s="388" t="s">
        <v>2042</v>
      </c>
      <c r="F44" s="389" t="s">
        <v>2042</v>
      </c>
      <c r="G44" s="196" t="str">
        <f>IF('ZF03'!D57="","W trakcie weryfikacji",IF('ZF03'!D57="Arkusz jest niepoprawny","Arkusz zawiera błędy","Zweryfikowany poprawnie"))</f>
        <v>Zweryfikowany poprawnie</v>
      </c>
    </row>
    <row r="45" spans="2:7" ht="29" x14ac:dyDescent="0.35">
      <c r="B45" s="163" t="s">
        <v>2062</v>
      </c>
      <c r="C45" s="167" t="s">
        <v>1615</v>
      </c>
      <c r="D45" s="189" t="s">
        <v>1616</v>
      </c>
      <c r="E45" s="388" t="s">
        <v>2042</v>
      </c>
      <c r="F45" s="389" t="s">
        <v>2042</v>
      </c>
      <c r="G45" s="196" t="str">
        <f>IF('ZF04'!D57="","W trakcie weryfikacji",IF('ZF04'!D57="Arkusz jest niepoprawny","Arkusz zawiera błędy","Zweryfikowany poprawnie"))</f>
        <v>Zweryfikowany poprawnie</v>
      </c>
    </row>
    <row r="46" spans="2:7" x14ac:dyDescent="0.35">
      <c r="B46" s="163" t="s">
        <v>1581</v>
      </c>
      <c r="C46" s="167" t="s">
        <v>1617</v>
      </c>
      <c r="D46" s="189" t="s">
        <v>1629</v>
      </c>
      <c r="E46" s="388" t="s">
        <v>2042</v>
      </c>
      <c r="F46" s="389" t="s">
        <v>2042</v>
      </c>
      <c r="G46" s="196" t="str">
        <f>IF('PO01'!D59="","W trakcie weryfikacji",IF('PO01'!D59="Arkusz jest niepoprawny","Arkusz zawiera błędy","Zweryfikowany poprawnie"))</f>
        <v>Zweryfikowany poprawnie</v>
      </c>
    </row>
    <row r="47" spans="2:7" x14ac:dyDescent="0.35">
      <c r="B47" s="163" t="s">
        <v>2063</v>
      </c>
      <c r="C47" s="167" t="s">
        <v>1618</v>
      </c>
      <c r="D47" s="189" t="s">
        <v>1619</v>
      </c>
      <c r="E47" s="388" t="s">
        <v>2042</v>
      </c>
      <c r="F47" s="389" t="s">
        <v>2042</v>
      </c>
      <c r="G47" s="196" t="str">
        <f>IF('PO02'!D18="","W trakcie weryfikacji",IF('PO02'!D18="Arkusz jest niepoprawny","Arkusz zawiera błędy","Zweryfikowany poprawnie"))</f>
        <v>Zweryfikowany poprawnie</v>
      </c>
    </row>
    <row r="48" spans="2:7" x14ac:dyDescent="0.35">
      <c r="B48" s="163" t="s">
        <v>2064</v>
      </c>
      <c r="C48" s="167" t="s">
        <v>1620</v>
      </c>
      <c r="D48" s="189" t="s">
        <v>1334</v>
      </c>
      <c r="E48" s="388" t="s">
        <v>2042</v>
      </c>
      <c r="F48" s="389" t="s">
        <v>2042</v>
      </c>
      <c r="G48" s="196" t="str">
        <f>IF('KO01'!D45="","W trakcie weryfikacji",IF('KO01'!D45="Arkusz jest niepoprawny","Arkusz zawiera błędy","Zweryfikowany poprawnie"))</f>
        <v>Zweryfikowany poprawnie</v>
      </c>
    </row>
    <row r="49" spans="2:7" x14ac:dyDescent="0.35">
      <c r="B49" s="163" t="s">
        <v>2065</v>
      </c>
      <c r="C49" s="167" t="s">
        <v>1621</v>
      </c>
      <c r="D49" s="189" t="s">
        <v>1622</v>
      </c>
      <c r="E49" s="388" t="s">
        <v>2042</v>
      </c>
      <c r="F49" s="389" t="s">
        <v>2042</v>
      </c>
      <c r="G49" s="196" t="str">
        <f>IF('PIK10'!D29="","W trakcie weryfikacji",IF('PIK10'!D29="Arkusz jest niepoprawny","Arkusz zawiera błędy","Zweryfikowany poprawnie"))</f>
        <v>Zweryfikowany poprawnie</v>
      </c>
    </row>
    <row r="50" spans="2:7" x14ac:dyDescent="0.35">
      <c r="B50" s="163" t="s">
        <v>2066</v>
      </c>
      <c r="C50" s="167" t="s">
        <v>1623</v>
      </c>
      <c r="D50" s="189" t="s">
        <v>1624</v>
      </c>
      <c r="E50" s="388" t="s">
        <v>2042</v>
      </c>
      <c r="F50" s="389" t="s">
        <v>2042</v>
      </c>
      <c r="G50" s="196" t="str">
        <f>IF('PIK11'!D25="","W trakcie weryfikacji",IF('PIK11'!D25="Arkusz jest niepoprawny","Arkusz zawiera błędy","Zweryfikowany poprawnie"))</f>
        <v>Zweryfikowany poprawnie</v>
      </c>
    </row>
    <row r="51" spans="2:7" x14ac:dyDescent="0.35">
      <c r="B51" s="163" t="s">
        <v>1583</v>
      </c>
      <c r="C51" s="167" t="s">
        <v>1853</v>
      </c>
      <c r="D51" s="189" t="s">
        <v>217</v>
      </c>
      <c r="E51" s="388" t="s">
        <v>2042</v>
      </c>
      <c r="F51" s="389" t="s">
        <v>2042</v>
      </c>
      <c r="G51" s="196" t="str">
        <f>IF(IK02A!D41="","W trakcie weryfikacji",IF(IK02A!D41="Arkusz jest niepoprawny","Arkusz zawiera błędy","Zweryfikowany poprawnie"))</f>
        <v>Zweryfikowany poprawnie</v>
      </c>
    </row>
    <row r="52" spans="2:7" x14ac:dyDescent="0.35">
      <c r="B52" s="163" t="s">
        <v>1584</v>
      </c>
      <c r="C52" s="167" t="s">
        <v>1625</v>
      </c>
      <c r="D52" s="189" t="s">
        <v>1626</v>
      </c>
      <c r="E52" s="388" t="s">
        <v>2042</v>
      </c>
      <c r="F52" s="389" t="s">
        <v>2042</v>
      </c>
      <c r="G52" s="196" t="str">
        <f>IF('PLK02'!D46="","W trakcie weryfikacji",IF('PLK02'!D46="Arkusz jest niepoprawny","Arkusz zawiera błędy","Zweryfikowany poprawnie"))</f>
        <v>Zweryfikowany poprawnie</v>
      </c>
    </row>
    <row r="53" spans="2:7" x14ac:dyDescent="0.35">
      <c r="B53" s="163" t="s">
        <v>1586</v>
      </c>
      <c r="C53" s="167" t="s">
        <v>407</v>
      </c>
      <c r="D53" s="189" t="s">
        <v>1521</v>
      </c>
      <c r="E53" s="388" t="s">
        <v>2042</v>
      </c>
      <c r="F53" s="389" t="s">
        <v>2042</v>
      </c>
      <c r="G53" s="196" t="str">
        <f>IF('RPL02'!D20="","W trakcie weryfikacji",IF('RPL02'!D20="Arkusz jest niepoprawny","Arkusz zawiera błędy","Zweryfikowany poprawnie"))</f>
        <v>Zweryfikowany poprawnie</v>
      </c>
    </row>
    <row r="54" spans="2:7" ht="15" thickBot="1" x14ac:dyDescent="0.4">
      <c r="B54" s="168" t="s">
        <v>1588</v>
      </c>
      <c r="C54" s="169" t="s">
        <v>1627</v>
      </c>
      <c r="D54" s="191" t="s">
        <v>1530</v>
      </c>
      <c r="E54" s="390" t="s">
        <v>2042</v>
      </c>
      <c r="F54" s="391" t="s">
        <v>2042</v>
      </c>
      <c r="G54" s="197" t="str">
        <f>IF('RO01'!D9="","W trakcie weryfikacji",IF('RO01'!D9="Arkusz jest niepoprawny","Arkusz zawiera błędy","Zweryfikowany poprawnie"))</f>
        <v>Zweryfikowany poprawnie</v>
      </c>
    </row>
    <row r="55" spans="2:7" x14ac:dyDescent="0.35">
      <c r="B55" s="2"/>
      <c r="C55" s="2"/>
      <c r="D55" s="2"/>
    </row>
    <row r="56" spans="2:7" x14ac:dyDescent="0.35">
      <c r="B56" s="2"/>
      <c r="C56" s="2"/>
      <c r="D56" s="2"/>
    </row>
    <row r="57" spans="2:7" x14ac:dyDescent="0.35">
      <c r="B57" s="170"/>
      <c r="C57" s="2"/>
      <c r="D57" s="2"/>
    </row>
    <row r="58" spans="2:7" x14ac:dyDescent="0.35">
      <c r="B58" s="170"/>
      <c r="C58" s="2"/>
      <c r="D58" s="2"/>
    </row>
  </sheetData>
  <sheetProtection algorithmName="SHA-512" hashValue="0AKHWA3HGGgR4XUFXcoKiMlWwaWmIRxdAhLnsDdZdg7P1HZOVysPgD/8zaQwkg1nnIlUJ/sKaMDjbThV7Hwypw==" saltValue="TNjz1Aj9e6GpeCodonUcGg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54">
    <cfRule type="containsText" dxfId="222" priority="10" operator="containsText" text="Arkusz zawiera błędy">
      <formula>NOT(ISERROR(SEARCH("Arkusz zawiera błędy",G6)))</formula>
    </cfRule>
    <cfRule type="containsText" dxfId="221" priority="11" operator="containsText" text="Zweryfikowany poprawnie">
      <formula>NOT(ISERROR(SEARCH("Zweryfikowany poprawnie",G6)))</formula>
    </cfRule>
  </conditionalFormatting>
  <conditionalFormatting sqref="G6:G54">
    <cfRule type="containsText" dxfId="220" priority="12" operator="containsText" text="Arkusz zawiera błedy">
      <formula>NOT(ISERROR(SEARCH("Arkusz zawiera błedy",G6)))</formula>
    </cfRule>
  </conditionalFormatting>
  <conditionalFormatting sqref="G6:G54">
    <cfRule type="containsText" dxfId="219" priority="7" operator="containsText" text="Zweryfikowany poprawnie">
      <formula>NOT(ISERROR(SEARCH("Zweryfikowany poprawnie",G6)))</formula>
    </cfRule>
    <cfRule type="containsText" dxfId="218" priority="8" operator="containsText" text="Arkusz zawiera błędy">
      <formula>NOT(ISERROR(SEARCH("Arkusz zawiera błędy",G6)))</formula>
    </cfRule>
    <cfRule type="containsText" dxfId="217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N18"/>
  <sheetViews>
    <sheetView workbookViewId="0">
      <selection activeCell="D7" sqref="D7:K13"/>
    </sheetView>
  </sheetViews>
  <sheetFormatPr defaultColWidth="8.7265625" defaultRowHeight="14.5" x14ac:dyDescent="0.35"/>
  <cols>
    <col min="1" max="2" width="8.7265625" style="4"/>
    <col min="3" max="3" width="57.453125" style="4" customWidth="1"/>
    <col min="4" max="11" width="13.54296875" style="4" customWidth="1"/>
    <col min="12" max="12" width="15.54296875" style="4" bestFit="1" customWidth="1"/>
    <col min="13" max="13" width="8.7265625" style="4"/>
    <col min="14" max="14" width="27.54296875" style="4" bestFit="1" customWidth="1"/>
    <col min="15" max="16384" width="8.7265625" style="4"/>
  </cols>
  <sheetData>
    <row r="1" spans="2:14" x14ac:dyDescent="0.35">
      <c r="B1" s="393" t="s">
        <v>0</v>
      </c>
    </row>
    <row r="2" spans="2:14" x14ac:dyDescent="0.35">
      <c r="B2" s="406" t="s">
        <v>875</v>
      </c>
    </row>
    <row r="3" spans="2:14" ht="15" thickBot="1" x14ac:dyDescent="0.4"/>
    <row r="4" spans="2:14" ht="40.5" customHeight="1" x14ac:dyDescent="0.35">
      <c r="B4" s="937" t="s">
        <v>536</v>
      </c>
      <c r="C4" s="935"/>
      <c r="D4" s="941" t="s">
        <v>859</v>
      </c>
      <c r="E4" s="933"/>
      <c r="F4" s="933" t="s">
        <v>860</v>
      </c>
      <c r="G4" s="933" t="s">
        <v>861</v>
      </c>
      <c r="H4" s="933" t="s">
        <v>862</v>
      </c>
      <c r="I4" s="933" t="s">
        <v>538</v>
      </c>
      <c r="J4" s="933" t="s">
        <v>627</v>
      </c>
      <c r="K4" s="935" t="s">
        <v>73</v>
      </c>
    </row>
    <row r="5" spans="2:14" ht="69" x14ac:dyDescent="0.35">
      <c r="B5" s="938"/>
      <c r="C5" s="936"/>
      <c r="D5" s="592" t="s">
        <v>1649</v>
      </c>
      <c r="E5" s="593" t="s">
        <v>863</v>
      </c>
      <c r="F5" s="934"/>
      <c r="G5" s="934"/>
      <c r="H5" s="934"/>
      <c r="I5" s="934"/>
      <c r="J5" s="934"/>
      <c r="K5" s="936"/>
    </row>
    <row r="6" spans="2:14" ht="15" thickBot="1" x14ac:dyDescent="0.4">
      <c r="B6" s="939"/>
      <c r="C6" s="940"/>
      <c r="D6" s="594" t="s">
        <v>112</v>
      </c>
      <c r="E6" s="595" t="s">
        <v>113</v>
      </c>
      <c r="F6" s="595" t="s">
        <v>114</v>
      </c>
      <c r="G6" s="595" t="s">
        <v>115</v>
      </c>
      <c r="H6" s="595" t="s">
        <v>120</v>
      </c>
      <c r="I6" s="595" t="s">
        <v>116</v>
      </c>
      <c r="J6" s="595" t="s">
        <v>172</v>
      </c>
      <c r="K6" s="596" t="s">
        <v>173</v>
      </c>
      <c r="N6" s="393" t="s">
        <v>1855</v>
      </c>
    </row>
    <row r="7" spans="2:14" x14ac:dyDescent="0.35">
      <c r="B7" s="597" t="s">
        <v>864</v>
      </c>
      <c r="C7" s="598" t="s">
        <v>773</v>
      </c>
      <c r="D7" s="585">
        <v>0</v>
      </c>
      <c r="E7" s="586">
        <v>0</v>
      </c>
      <c r="F7" s="586">
        <v>0</v>
      </c>
      <c r="G7" s="586">
        <v>0</v>
      </c>
      <c r="H7" s="586">
        <v>0</v>
      </c>
      <c r="I7" s="586">
        <v>0</v>
      </c>
      <c r="J7" s="586">
        <v>0</v>
      </c>
      <c r="K7" s="587">
        <v>0</v>
      </c>
      <c r="L7" s="469" t="str">
        <f>IF(COUNTBLANK(D7:K7)=8,"",IF(K7=SUM(D7:J7),"Weryfikacja wiersza OK","Niezgodność sumy"))</f>
        <v>Weryfikacja wiersza OK</v>
      </c>
      <c r="N7" s="6" t="str">
        <f>IF(K7="","",IF(ROUND(SUM(D7:J7),2)=ROUND(K7,2),"OK","Błąd sumy częściowej"))</f>
        <v>OK</v>
      </c>
    </row>
    <row r="8" spans="2:14" x14ac:dyDescent="0.35">
      <c r="B8" s="599" t="s">
        <v>865</v>
      </c>
      <c r="C8" s="600" t="s">
        <v>774</v>
      </c>
      <c r="D8" s="588">
        <v>0</v>
      </c>
      <c r="E8" s="289">
        <v>0</v>
      </c>
      <c r="F8" s="289">
        <v>0</v>
      </c>
      <c r="G8" s="289">
        <v>0</v>
      </c>
      <c r="H8" s="289">
        <v>0</v>
      </c>
      <c r="I8" s="289">
        <v>0</v>
      </c>
      <c r="J8" s="289">
        <v>0</v>
      </c>
      <c r="K8" s="589">
        <v>0</v>
      </c>
      <c r="L8" s="469" t="str">
        <f t="shared" ref="L8:L13" si="0">IF(COUNTBLANK(D8:K8)=8,"",IF(K8=SUM(D8:J8),"Weryfikacja wiersza OK","Niezgodność sumy"))</f>
        <v>Weryfikacja wiersza OK</v>
      </c>
      <c r="N8" s="6" t="str">
        <f t="shared" ref="N8:N13" si="1">IF(K8="","",IF(ROUND(SUM(D8:J8),2)=ROUND(K8,2),"OK","Błąd sumy częściowej"))</f>
        <v>OK</v>
      </c>
    </row>
    <row r="9" spans="2:14" x14ac:dyDescent="0.35">
      <c r="B9" s="599" t="s">
        <v>866</v>
      </c>
      <c r="C9" s="600" t="s">
        <v>867</v>
      </c>
      <c r="D9" s="588">
        <v>0</v>
      </c>
      <c r="E9" s="289">
        <v>0</v>
      </c>
      <c r="F9" s="289">
        <v>0</v>
      </c>
      <c r="G9" s="289">
        <v>0</v>
      </c>
      <c r="H9" s="289">
        <v>0</v>
      </c>
      <c r="I9" s="289">
        <v>0</v>
      </c>
      <c r="J9" s="289">
        <v>0</v>
      </c>
      <c r="K9" s="589">
        <v>0</v>
      </c>
      <c r="L9" s="469" t="str">
        <f t="shared" si="0"/>
        <v>Weryfikacja wiersza OK</v>
      </c>
      <c r="N9" s="6" t="str">
        <f t="shared" si="1"/>
        <v>OK</v>
      </c>
    </row>
    <row r="10" spans="2:14" x14ac:dyDescent="0.35">
      <c r="B10" s="599" t="s">
        <v>868</v>
      </c>
      <c r="C10" s="600" t="s">
        <v>869</v>
      </c>
      <c r="D10" s="588">
        <v>0</v>
      </c>
      <c r="E10" s="289">
        <v>0</v>
      </c>
      <c r="F10" s="289">
        <v>0</v>
      </c>
      <c r="G10" s="289">
        <v>0</v>
      </c>
      <c r="H10" s="289">
        <v>0</v>
      </c>
      <c r="I10" s="289">
        <v>0</v>
      </c>
      <c r="J10" s="289">
        <v>0</v>
      </c>
      <c r="K10" s="589">
        <v>0</v>
      </c>
      <c r="L10" s="469" t="str">
        <f t="shared" si="0"/>
        <v>Weryfikacja wiersza OK</v>
      </c>
      <c r="N10" s="6" t="str">
        <f t="shared" si="1"/>
        <v>OK</v>
      </c>
    </row>
    <row r="11" spans="2:14" ht="23" x14ac:dyDescent="0.35">
      <c r="B11" s="599" t="s">
        <v>870</v>
      </c>
      <c r="C11" s="600" t="s">
        <v>871</v>
      </c>
      <c r="D11" s="588">
        <v>0</v>
      </c>
      <c r="E11" s="289">
        <v>0</v>
      </c>
      <c r="F11" s="289">
        <v>0</v>
      </c>
      <c r="G11" s="289">
        <v>0</v>
      </c>
      <c r="H11" s="289">
        <v>0</v>
      </c>
      <c r="I11" s="289">
        <v>0</v>
      </c>
      <c r="J11" s="289">
        <v>0</v>
      </c>
      <c r="K11" s="589">
        <v>0</v>
      </c>
      <c r="L11" s="469" t="str">
        <f t="shared" si="0"/>
        <v>Weryfikacja wiersza OK</v>
      </c>
      <c r="N11" s="6" t="str">
        <f t="shared" si="1"/>
        <v>OK</v>
      </c>
    </row>
    <row r="12" spans="2:14" x14ac:dyDescent="0.35">
      <c r="B12" s="599" t="s">
        <v>872</v>
      </c>
      <c r="C12" s="600" t="s">
        <v>873</v>
      </c>
      <c r="D12" s="588">
        <v>0</v>
      </c>
      <c r="E12" s="289">
        <v>0</v>
      </c>
      <c r="F12" s="289">
        <v>0</v>
      </c>
      <c r="G12" s="289">
        <v>0</v>
      </c>
      <c r="H12" s="289">
        <v>0</v>
      </c>
      <c r="I12" s="289">
        <v>0</v>
      </c>
      <c r="J12" s="289">
        <v>0</v>
      </c>
      <c r="K12" s="589">
        <v>0</v>
      </c>
      <c r="L12" s="469" t="str">
        <f t="shared" si="0"/>
        <v>Weryfikacja wiersza OK</v>
      </c>
      <c r="N12" s="6" t="str">
        <f t="shared" si="1"/>
        <v>OK</v>
      </c>
    </row>
    <row r="13" spans="2:14" ht="15" thickBot="1" x14ac:dyDescent="0.4">
      <c r="B13" s="601" t="s">
        <v>874</v>
      </c>
      <c r="C13" s="602" t="s">
        <v>775</v>
      </c>
      <c r="D13" s="590">
        <v>0</v>
      </c>
      <c r="E13" s="290">
        <v>0</v>
      </c>
      <c r="F13" s="290">
        <v>0</v>
      </c>
      <c r="G13" s="290">
        <v>0</v>
      </c>
      <c r="H13" s="290">
        <v>0</v>
      </c>
      <c r="I13" s="290">
        <v>0</v>
      </c>
      <c r="J13" s="290">
        <v>0</v>
      </c>
      <c r="K13" s="591">
        <v>0</v>
      </c>
      <c r="L13" s="469" t="str">
        <f t="shared" si="0"/>
        <v>Weryfikacja wiersza OK</v>
      </c>
      <c r="N13" s="6" t="str">
        <f t="shared" si="1"/>
        <v>OK</v>
      </c>
    </row>
    <row r="15" spans="2:14" x14ac:dyDescent="0.35">
      <c r="C15" s="393" t="s">
        <v>1855</v>
      </c>
    </row>
    <row r="16" spans="2:14" x14ac:dyDescent="0.35">
      <c r="C16" s="4" t="s">
        <v>874</v>
      </c>
      <c r="D16" s="6" t="str">
        <f>IF(D13="","",IF(ROUND(SUM(D7+D8-D9-D10+D11+D12),2)=ROUND(D13,2),"OK","Błąd sumy częściowej"))</f>
        <v>OK</v>
      </c>
      <c r="E16" s="6" t="str">
        <f t="shared" ref="E16:K16" si="2">IF(E13="","",IF(ROUND(SUM(E7+E8-E9-E10+E11+E12),2)=ROUND(E13,2),"OK","Błąd sumy częściowej"))</f>
        <v>OK</v>
      </c>
      <c r="F16" s="6" t="str">
        <f t="shared" si="2"/>
        <v>OK</v>
      </c>
      <c r="G16" s="6" t="str">
        <f t="shared" si="2"/>
        <v>OK</v>
      </c>
      <c r="H16" s="6" t="str">
        <f t="shared" si="2"/>
        <v>OK</v>
      </c>
      <c r="I16" s="6" t="str">
        <f t="shared" si="2"/>
        <v>OK</v>
      </c>
      <c r="J16" s="6" t="str">
        <f t="shared" si="2"/>
        <v>OK</v>
      </c>
      <c r="K16" s="6" t="str">
        <f t="shared" si="2"/>
        <v>OK</v>
      </c>
    </row>
    <row r="18" spans="3:4" x14ac:dyDescent="0.35">
      <c r="C18" s="404" t="s">
        <v>1876</v>
      </c>
      <c r="D18" s="6" t="str">
        <f>IF(COUNTBLANK(L7:L13)=7,"",IF(AND(COUNTIF(L7:L13,"Weryfikacja wiersza OK")=7,COUNTIF(D16:K16,"OK")=8,COUNTIF(N7:N13,"OK")=7),"Arkusz jest zwalidowany poprawnie","Arkusz jest niepoprawny"))</f>
        <v>Arkusz jest zwalidowany poprawnie</v>
      </c>
    </row>
  </sheetData>
  <sheetProtection algorithmName="SHA-512" hashValue="9HDOaiZIHXSID2EXTMqVD5v7U2gvQPPf0DxWenK/t/eL6Z/gvSL/Tm1NczE2EmEOF1Edyf9cWLBj+vBxVn9Hyw==" saltValue="LO5yoB38GmTr3+SD3MBnzQ==" spinCount="100000" sheet="1" objects="1" scenarios="1"/>
  <mergeCells count="8">
    <mergeCell ref="J4:J5"/>
    <mergeCell ref="K4:K5"/>
    <mergeCell ref="B4:C6"/>
    <mergeCell ref="D4:E4"/>
    <mergeCell ref="F4:F5"/>
    <mergeCell ref="G4:G5"/>
    <mergeCell ref="H4:H5"/>
    <mergeCell ref="I4:I5"/>
  </mergeCells>
  <conditionalFormatting sqref="L7:L13">
    <cfRule type="containsText" dxfId="134" priority="6" operator="containsText" text="Weryfikacja wiersza OK">
      <formula>NOT(ISERROR(SEARCH("Weryfikacja wiersza OK",L7)))</formula>
    </cfRule>
  </conditionalFormatting>
  <conditionalFormatting sqref="L7:L13">
    <cfRule type="cellIs" dxfId="133" priority="5" operator="equal">
      <formula>"Weryfikacja bieżącego wiersza: OK"</formula>
    </cfRule>
  </conditionalFormatting>
  <conditionalFormatting sqref="L7:L13">
    <cfRule type="cellIs" dxfId="132" priority="4" operator="equal">
      <formula>"Weryfikacja OK"</formula>
    </cfRule>
  </conditionalFormatting>
  <conditionalFormatting sqref="N7:N13">
    <cfRule type="containsText" dxfId="131" priority="3" operator="containsText" text="OK">
      <formula>NOT(ISERROR(SEARCH("OK",N7)))</formula>
    </cfRule>
  </conditionalFormatting>
  <conditionalFormatting sqref="D18">
    <cfRule type="containsText" dxfId="130" priority="2" operator="containsText" text="Arkusz jest zwalidowany poprawnie">
      <formula>NOT(ISERROR(SEARCH("Arkusz jest zwalidowany poprawnie",D18)))</formula>
    </cfRule>
  </conditionalFormatting>
  <conditionalFormatting sqref="D16:K16">
    <cfRule type="containsText" dxfId="129" priority="1" operator="containsText" text="OK">
      <formula>NOT(ISERROR(SEARCH("OK",D16)))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/>
  <dimension ref="B1:E23"/>
  <sheetViews>
    <sheetView workbookViewId="0">
      <selection activeCell="D6" sqref="D6:D18 C8:C15"/>
    </sheetView>
  </sheetViews>
  <sheetFormatPr defaultColWidth="8.7265625" defaultRowHeight="14.5" x14ac:dyDescent="0.35"/>
  <cols>
    <col min="1" max="1" width="8.7265625" style="4"/>
    <col min="2" max="2" width="12" style="4" customWidth="1"/>
    <col min="3" max="3" width="43.81640625" style="4" customWidth="1"/>
    <col min="4" max="4" width="13.54296875" style="4" customWidth="1"/>
    <col min="5" max="5" width="31.7265625" style="4" bestFit="1" customWidth="1"/>
    <col min="6" max="16384" width="8.7265625" style="4"/>
  </cols>
  <sheetData>
    <row r="1" spans="2:5" x14ac:dyDescent="0.35">
      <c r="B1" s="393" t="s">
        <v>0</v>
      </c>
    </row>
    <row r="2" spans="2:5" x14ac:dyDescent="0.35">
      <c r="B2" s="406" t="s">
        <v>892</v>
      </c>
    </row>
    <row r="3" spans="2:5" ht="15" thickBot="1" x14ac:dyDescent="0.4"/>
    <row r="4" spans="2:5" ht="29" x14ac:dyDescent="0.35">
      <c r="B4" s="925" t="s">
        <v>508</v>
      </c>
      <c r="C4" s="931"/>
      <c r="D4" s="603" t="s">
        <v>10</v>
      </c>
    </row>
    <row r="5" spans="2:5" ht="15" thickBot="1" x14ac:dyDescent="0.4">
      <c r="B5" s="927"/>
      <c r="C5" s="932"/>
      <c r="D5" s="604" t="s">
        <v>112</v>
      </c>
    </row>
    <row r="6" spans="2:5" x14ac:dyDescent="0.35">
      <c r="B6" s="419" t="s">
        <v>877</v>
      </c>
      <c r="C6" s="571" t="s">
        <v>797</v>
      </c>
      <c r="D6" s="283">
        <v>0</v>
      </c>
      <c r="E6" s="469" t="str">
        <f>IF(ISBLANK(D6),"",IF(ISNUMBER(D6),"Weryfikacja wiersza OK","Wartość w kolumnie a musi być liczbą"))</f>
        <v>Weryfikacja wiersza OK</v>
      </c>
    </row>
    <row r="7" spans="2:5" x14ac:dyDescent="0.35">
      <c r="B7" s="421" t="s">
        <v>878</v>
      </c>
      <c r="C7" s="572" t="s">
        <v>879</v>
      </c>
      <c r="D7" s="284">
        <v>0</v>
      </c>
      <c r="E7" s="469" t="str">
        <f t="shared" ref="E7:E18" si="0">IF(ISBLANK(D7),"",IF(ISNUMBER(D7),"Weryfikacja wiersza OK","Wartość w kolumnie a musi być liczbą"))</f>
        <v>Weryfikacja wiersza OK</v>
      </c>
    </row>
    <row r="8" spans="2:5" x14ac:dyDescent="0.35">
      <c r="B8" s="421" t="s">
        <v>880</v>
      </c>
      <c r="C8" s="291" t="s">
        <v>2075</v>
      </c>
      <c r="D8" s="284">
        <v>0</v>
      </c>
      <c r="E8" s="183" t="str">
        <f t="shared" ref="E8:E15" si="1">IF(AND(ISBLANK(D8),ISBLANK(C8)),"",IF(AND(ISNUMBER(D8),ISTEXT(C8)),"Weryfikacja wiersza OK","Opis musi być tekstem a wartość w kolumnie A musi być liczbą"))</f>
        <v>Weryfikacja wiersza OK</v>
      </c>
    </row>
    <row r="9" spans="2:5" x14ac:dyDescent="0.35">
      <c r="B9" s="421" t="s">
        <v>881</v>
      </c>
      <c r="C9" s="291" t="s">
        <v>2075</v>
      </c>
      <c r="D9" s="284">
        <v>0</v>
      </c>
      <c r="E9" s="183" t="str">
        <f t="shared" si="1"/>
        <v>Weryfikacja wiersza OK</v>
      </c>
    </row>
    <row r="10" spans="2:5" x14ac:dyDescent="0.35">
      <c r="B10" s="421" t="s">
        <v>882</v>
      </c>
      <c r="C10" s="291" t="s">
        <v>2075</v>
      </c>
      <c r="D10" s="284">
        <v>0</v>
      </c>
      <c r="E10" s="183" t="str">
        <f t="shared" si="1"/>
        <v>Weryfikacja wiersza OK</v>
      </c>
    </row>
    <row r="11" spans="2:5" x14ac:dyDescent="0.35">
      <c r="B11" s="421" t="s">
        <v>883</v>
      </c>
      <c r="C11" s="291" t="s">
        <v>2075</v>
      </c>
      <c r="D11" s="284">
        <v>0</v>
      </c>
      <c r="E11" s="183" t="str">
        <f t="shared" si="1"/>
        <v>Weryfikacja wiersza OK</v>
      </c>
    </row>
    <row r="12" spans="2:5" x14ac:dyDescent="0.35">
      <c r="B12" s="421" t="s">
        <v>884</v>
      </c>
      <c r="C12" s="291" t="s">
        <v>2075</v>
      </c>
      <c r="D12" s="284">
        <v>0</v>
      </c>
      <c r="E12" s="183" t="str">
        <f t="shared" si="1"/>
        <v>Weryfikacja wiersza OK</v>
      </c>
    </row>
    <row r="13" spans="2:5" x14ac:dyDescent="0.35">
      <c r="B13" s="421" t="s">
        <v>885</v>
      </c>
      <c r="C13" s="291" t="s">
        <v>2075</v>
      </c>
      <c r="D13" s="284">
        <v>0</v>
      </c>
      <c r="E13" s="183" t="str">
        <f t="shared" si="1"/>
        <v>Weryfikacja wiersza OK</v>
      </c>
    </row>
    <row r="14" spans="2:5" x14ac:dyDescent="0.35">
      <c r="B14" s="421" t="s">
        <v>886</v>
      </c>
      <c r="C14" s="291" t="s">
        <v>2075</v>
      </c>
      <c r="D14" s="284">
        <v>0</v>
      </c>
      <c r="E14" s="183" t="str">
        <f t="shared" si="1"/>
        <v>Weryfikacja wiersza OK</v>
      </c>
    </row>
    <row r="15" spans="2:5" x14ac:dyDescent="0.35">
      <c r="B15" s="421" t="s">
        <v>887</v>
      </c>
      <c r="C15" s="291" t="s">
        <v>2075</v>
      </c>
      <c r="D15" s="284">
        <v>0</v>
      </c>
      <c r="E15" s="183" t="str">
        <f t="shared" si="1"/>
        <v>Weryfikacja wiersza OK</v>
      </c>
    </row>
    <row r="16" spans="2:5" x14ac:dyDescent="0.35">
      <c r="B16" s="421" t="s">
        <v>888</v>
      </c>
      <c r="C16" s="572" t="s">
        <v>792</v>
      </c>
      <c r="D16" s="284">
        <v>0</v>
      </c>
      <c r="E16" s="469" t="str">
        <f t="shared" si="0"/>
        <v>Weryfikacja wiersza OK</v>
      </c>
    </row>
    <row r="17" spans="2:5" x14ac:dyDescent="0.35">
      <c r="B17" s="421" t="s">
        <v>889</v>
      </c>
      <c r="C17" s="573" t="s">
        <v>794</v>
      </c>
      <c r="D17" s="284">
        <v>0</v>
      </c>
      <c r="E17" s="469" t="str">
        <f t="shared" si="0"/>
        <v>Weryfikacja wiersza OK</v>
      </c>
    </row>
    <row r="18" spans="2:5" ht="15" thickBot="1" x14ac:dyDescent="0.4">
      <c r="B18" s="422" t="s">
        <v>890</v>
      </c>
      <c r="C18" s="605" t="s">
        <v>796</v>
      </c>
      <c r="D18" s="285">
        <v>0</v>
      </c>
      <c r="E18" s="469" t="str">
        <f t="shared" si="0"/>
        <v>Weryfikacja wiersza OK</v>
      </c>
    </row>
    <row r="20" spans="2:5" x14ac:dyDescent="0.35">
      <c r="C20" s="393" t="s">
        <v>1855</v>
      </c>
    </row>
    <row r="21" spans="2:5" x14ac:dyDescent="0.35">
      <c r="C21" s="4" t="s">
        <v>877</v>
      </c>
      <c r="D21" s="6" t="str">
        <f>IF(D6="","",IF(ROUND(SUM(D7:D16),2)=ROUND(D6,2),"OK","Błąd sumy częściowej"))</f>
        <v>OK</v>
      </c>
    </row>
    <row r="23" spans="2:5" x14ac:dyDescent="0.35">
      <c r="C23" s="404" t="s">
        <v>1876</v>
      </c>
      <c r="D23" s="6" t="str">
        <f>IF(COUNTBLANK(E6:E18)=13,"",IF(AND(COUNTIF(E6:E18,"Weryfikacja wiersza OK")=13,COUNTIF(D21,"OK")=1),"Arkusz jest zwalidowany poprawnie","Arkusz jest niepoprawny"))</f>
        <v>Arkusz jest zwalidowany poprawnie</v>
      </c>
    </row>
  </sheetData>
  <sheetProtection algorithmName="SHA-512" hashValue="dNNYS1gYFR3TVTCDV1pFZNe9GM12Wv80nmRuCUXvwlkrnuZm1p90EZ9AWKgfwAzNaxcZBtMUw7RfpJYNHuhf/g==" saltValue="lN+HeFeo4gDoDkGEOtrqxw==" spinCount="100000" sheet="1" objects="1" scenarios="1"/>
  <mergeCells count="1">
    <mergeCell ref="B4:C5"/>
  </mergeCells>
  <conditionalFormatting sqref="E6:E7 E16:E18">
    <cfRule type="containsText" dxfId="128" priority="13" operator="containsText" text="Weryfikacja wiersza OK">
      <formula>NOT(ISERROR(SEARCH("Weryfikacja wiersza OK",E6)))</formula>
    </cfRule>
  </conditionalFormatting>
  <conditionalFormatting sqref="E6:E7 E16:E18">
    <cfRule type="cellIs" dxfId="127" priority="12" operator="equal">
      <formula>"Weryfikacja bieżącego wiersza: OK"</formula>
    </cfRule>
  </conditionalFormatting>
  <conditionalFormatting sqref="E6:E7 E16:E18">
    <cfRule type="cellIs" dxfId="126" priority="11" operator="equal">
      <formula>"Weryfikacja OK"</formula>
    </cfRule>
  </conditionalFormatting>
  <conditionalFormatting sqref="D21">
    <cfRule type="containsText" dxfId="125" priority="10" operator="containsText" text="OK">
      <formula>NOT(ISERROR(SEARCH("OK",D21)))</formula>
    </cfRule>
  </conditionalFormatting>
  <conditionalFormatting sqref="D23">
    <cfRule type="containsText" dxfId="124" priority="9" operator="containsText" text="Arkusz jest zwalidowany poprawnie">
      <formula>NOT(ISERROR(SEARCH("Arkusz jest zwalidowany poprawnie",D23)))</formula>
    </cfRule>
  </conditionalFormatting>
  <conditionalFormatting sqref="E8">
    <cfRule type="containsText" dxfId="123" priority="8" operator="containsText" text="Weryfikacja wiersza OK">
      <formula>NOT(ISERROR(SEARCH("Weryfikacja wiersza OK",E8)))</formula>
    </cfRule>
  </conditionalFormatting>
  <conditionalFormatting sqref="E9">
    <cfRule type="containsText" dxfId="122" priority="7" operator="containsText" text="Weryfikacja wiersza OK">
      <formula>NOT(ISERROR(SEARCH("Weryfikacja wiersza OK",E9)))</formula>
    </cfRule>
  </conditionalFormatting>
  <conditionalFormatting sqref="E10">
    <cfRule type="containsText" dxfId="121" priority="6" operator="containsText" text="Weryfikacja wiersza OK">
      <formula>NOT(ISERROR(SEARCH("Weryfikacja wiersza OK",E10)))</formula>
    </cfRule>
  </conditionalFormatting>
  <conditionalFormatting sqref="E11">
    <cfRule type="containsText" dxfId="120" priority="5" operator="containsText" text="Weryfikacja wiersza OK">
      <formula>NOT(ISERROR(SEARCH("Weryfikacja wiersza OK",E11)))</formula>
    </cfRule>
  </conditionalFormatting>
  <conditionalFormatting sqref="E12">
    <cfRule type="containsText" dxfId="119" priority="4" operator="containsText" text="Weryfikacja wiersza OK">
      <formula>NOT(ISERROR(SEARCH("Weryfikacja wiersza OK",E12)))</formula>
    </cfRule>
  </conditionalFormatting>
  <conditionalFormatting sqref="E13">
    <cfRule type="containsText" dxfId="118" priority="3" operator="containsText" text="Weryfikacja wiersza OK">
      <formula>NOT(ISERROR(SEARCH("Weryfikacja wiersza OK",E13)))</formula>
    </cfRule>
  </conditionalFormatting>
  <conditionalFormatting sqref="E14">
    <cfRule type="containsText" dxfId="117" priority="2" operator="containsText" text="Weryfikacja wiersza OK">
      <formula>NOT(ISERROR(SEARCH("Weryfikacja wiersza OK",E14)))</formula>
    </cfRule>
  </conditionalFormatting>
  <conditionalFormatting sqref="E15">
    <cfRule type="containsText" dxfId="116" priority="1" operator="containsText" text="Weryfikacja wiersza OK">
      <formula>NOT(ISERROR(SEARCH("Weryfikacja wiersza OK",E15)))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0</v>
      </c>
      <c r="I1" s="393" t="s">
        <v>1630</v>
      </c>
    </row>
    <row r="2" spans="2:36" x14ac:dyDescent="0.35">
      <c r="B2" s="499" t="s">
        <v>1656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499"/>
      <c r="Z2" s="499"/>
      <c r="AA2" s="499"/>
      <c r="AB2" s="499"/>
      <c r="AC2" s="499"/>
      <c r="AD2" s="499"/>
      <c r="AE2" s="499"/>
      <c r="AF2" s="499"/>
      <c r="AG2" s="499"/>
      <c r="AH2" s="499"/>
      <c r="AI2" s="499"/>
    </row>
    <row r="3" spans="2:36" ht="24" customHeight="1" thickBot="1" x14ac:dyDescent="0.4">
      <c r="B3" s="499"/>
      <c r="C3" s="499"/>
      <c r="D3" s="606"/>
      <c r="E3" s="606"/>
      <c r="F3" s="606"/>
      <c r="G3" s="606"/>
      <c r="H3" s="606"/>
      <c r="I3" s="606"/>
      <c r="J3" s="606"/>
      <c r="K3" s="606"/>
      <c r="L3" s="606"/>
      <c r="M3" s="606"/>
      <c r="N3" s="606"/>
      <c r="O3" s="606"/>
      <c r="P3" s="606"/>
      <c r="Q3" s="606"/>
      <c r="R3" s="606"/>
      <c r="S3" s="606"/>
      <c r="T3" s="606"/>
      <c r="U3" s="606"/>
      <c r="V3" s="606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499"/>
      <c r="AH3" s="499"/>
      <c r="AI3" s="499"/>
    </row>
    <row r="4" spans="2:36" ht="15" thickBot="1" x14ac:dyDescent="0.4">
      <c r="B4" s="894"/>
      <c r="C4" s="895"/>
      <c r="D4" s="946" t="s">
        <v>31</v>
      </c>
      <c r="E4" s="947"/>
      <c r="F4" s="947"/>
      <c r="G4" s="947"/>
      <c r="H4" s="947"/>
      <c r="I4" s="947"/>
      <c r="J4" s="947"/>
      <c r="K4" s="947"/>
      <c r="L4" s="948" t="s">
        <v>32</v>
      </c>
      <c r="M4" s="942"/>
      <c r="N4" s="942"/>
      <c r="O4" s="942"/>
      <c r="P4" s="942"/>
      <c r="Q4" s="943"/>
      <c r="R4" s="947" t="s">
        <v>33</v>
      </c>
      <c r="S4" s="947"/>
      <c r="T4" s="947"/>
      <c r="U4" s="947"/>
      <c r="V4" s="947"/>
      <c r="W4" s="949"/>
      <c r="X4" s="948" t="s">
        <v>34</v>
      </c>
      <c r="Y4" s="942"/>
      <c r="Z4" s="942"/>
      <c r="AA4" s="942"/>
      <c r="AB4" s="942"/>
      <c r="AC4" s="943"/>
      <c r="AD4" s="942" t="s">
        <v>35</v>
      </c>
      <c r="AE4" s="942"/>
      <c r="AF4" s="942"/>
      <c r="AG4" s="942"/>
      <c r="AH4" s="942"/>
      <c r="AI4" s="943"/>
    </row>
    <row r="5" spans="2:36" ht="130.5" customHeight="1" thickBot="1" x14ac:dyDescent="0.4">
      <c r="B5" s="944"/>
      <c r="C5" s="945"/>
      <c r="D5" s="608" t="s">
        <v>37</v>
      </c>
      <c r="E5" s="608" t="s">
        <v>39</v>
      </c>
      <c r="F5" s="609" t="s">
        <v>40</v>
      </c>
      <c r="G5" s="610" t="s">
        <v>899</v>
      </c>
      <c r="H5" s="608" t="s">
        <v>38</v>
      </c>
      <c r="I5" s="608" t="s">
        <v>900</v>
      </c>
      <c r="J5" s="608" t="s">
        <v>41</v>
      </c>
      <c r="K5" s="611" t="s">
        <v>901</v>
      </c>
      <c r="L5" s="612" t="s">
        <v>37</v>
      </c>
      <c r="M5" s="608" t="s">
        <v>39</v>
      </c>
      <c r="N5" s="610" t="s">
        <v>40</v>
      </c>
      <c r="O5" s="608" t="s">
        <v>38</v>
      </c>
      <c r="P5" s="608" t="s">
        <v>41</v>
      </c>
      <c r="Q5" s="613" t="s">
        <v>22</v>
      </c>
      <c r="R5" s="608" t="s">
        <v>37</v>
      </c>
      <c r="S5" s="608" t="s">
        <v>39</v>
      </c>
      <c r="T5" s="610" t="s">
        <v>40</v>
      </c>
      <c r="U5" s="608" t="s">
        <v>38</v>
      </c>
      <c r="V5" s="608" t="s">
        <v>41</v>
      </c>
      <c r="W5" s="613" t="s">
        <v>22</v>
      </c>
      <c r="X5" s="612" t="s">
        <v>37</v>
      </c>
      <c r="Y5" s="608" t="s">
        <v>39</v>
      </c>
      <c r="Z5" s="610" t="s">
        <v>40</v>
      </c>
      <c r="AA5" s="608" t="s">
        <v>38</v>
      </c>
      <c r="AB5" s="608" t="s">
        <v>41</v>
      </c>
      <c r="AC5" s="613" t="s">
        <v>22</v>
      </c>
      <c r="AD5" s="608" t="s">
        <v>37</v>
      </c>
      <c r="AE5" s="608" t="s">
        <v>39</v>
      </c>
      <c r="AF5" s="610" t="s">
        <v>40</v>
      </c>
      <c r="AG5" s="608" t="s">
        <v>38</v>
      </c>
      <c r="AH5" s="608" t="s">
        <v>41</v>
      </c>
      <c r="AI5" s="613" t="s">
        <v>22</v>
      </c>
    </row>
    <row r="6" spans="2:36" ht="18" customHeight="1" thickBot="1" x14ac:dyDescent="0.4">
      <c r="B6" s="896"/>
      <c r="C6" s="897"/>
      <c r="D6" s="767" t="s">
        <v>112</v>
      </c>
      <c r="E6" s="614" t="s">
        <v>113</v>
      </c>
      <c r="F6" s="614" t="s">
        <v>114</v>
      </c>
      <c r="G6" s="615" t="s">
        <v>115</v>
      </c>
      <c r="H6" s="614" t="s">
        <v>120</v>
      </c>
      <c r="I6" s="615" t="s">
        <v>116</v>
      </c>
      <c r="J6" s="615" t="s">
        <v>172</v>
      </c>
      <c r="K6" s="616" t="s">
        <v>173</v>
      </c>
      <c r="L6" s="617" t="s">
        <v>174</v>
      </c>
      <c r="M6" s="615" t="s">
        <v>175</v>
      </c>
      <c r="N6" s="614" t="s">
        <v>176</v>
      </c>
      <c r="O6" s="618" t="s">
        <v>177</v>
      </c>
      <c r="P6" s="615" t="s">
        <v>178</v>
      </c>
      <c r="Q6" s="619" t="s">
        <v>179</v>
      </c>
      <c r="R6" s="614" t="s">
        <v>180</v>
      </c>
      <c r="S6" s="614" t="s">
        <v>181</v>
      </c>
      <c r="T6" s="615" t="s">
        <v>182</v>
      </c>
      <c r="U6" s="614" t="s">
        <v>183</v>
      </c>
      <c r="V6" s="615" t="s">
        <v>184</v>
      </c>
      <c r="W6" s="619" t="s">
        <v>185</v>
      </c>
      <c r="X6" s="617" t="s">
        <v>186</v>
      </c>
      <c r="Y6" s="615" t="s">
        <v>187</v>
      </c>
      <c r="Z6" s="614" t="s">
        <v>188</v>
      </c>
      <c r="AA6" s="618" t="s">
        <v>189</v>
      </c>
      <c r="AB6" s="615" t="s">
        <v>121</v>
      </c>
      <c r="AC6" s="619" t="s">
        <v>190</v>
      </c>
      <c r="AD6" s="614" t="s">
        <v>191</v>
      </c>
      <c r="AE6" s="615" t="s">
        <v>192</v>
      </c>
      <c r="AF6" s="614" t="s">
        <v>193</v>
      </c>
      <c r="AG6" s="618" t="s">
        <v>194</v>
      </c>
      <c r="AH6" s="615" t="s">
        <v>195</v>
      </c>
      <c r="AI6" s="619" t="s">
        <v>196</v>
      </c>
    </row>
    <row r="7" spans="2:36" ht="19.5" customHeight="1" x14ac:dyDescent="0.35">
      <c r="B7" s="620" t="s">
        <v>895</v>
      </c>
      <c r="C7" s="621" t="s">
        <v>213</v>
      </c>
      <c r="D7" s="226">
        <v>0</v>
      </c>
      <c r="E7" s="227">
        <v>0</v>
      </c>
      <c r="F7" s="227">
        <v>0</v>
      </c>
      <c r="G7" s="227">
        <v>0</v>
      </c>
      <c r="H7" s="227">
        <v>0</v>
      </c>
      <c r="I7" s="227">
        <v>0</v>
      </c>
      <c r="J7" s="227">
        <v>0</v>
      </c>
      <c r="K7" s="228">
        <v>0</v>
      </c>
      <c r="L7" s="226">
        <v>0</v>
      </c>
      <c r="M7" s="227">
        <v>0</v>
      </c>
      <c r="N7" s="227">
        <v>0</v>
      </c>
      <c r="O7" s="227">
        <v>0</v>
      </c>
      <c r="P7" s="227">
        <v>0</v>
      </c>
      <c r="Q7" s="229">
        <v>0</v>
      </c>
      <c r="R7" s="227">
        <v>0</v>
      </c>
      <c r="S7" s="227">
        <v>0</v>
      </c>
      <c r="T7" s="227">
        <v>0</v>
      </c>
      <c r="U7" s="227">
        <v>0</v>
      </c>
      <c r="V7" s="227">
        <v>0</v>
      </c>
      <c r="W7" s="229">
        <v>0</v>
      </c>
      <c r="X7" s="226">
        <v>0</v>
      </c>
      <c r="Y7" s="227">
        <v>0</v>
      </c>
      <c r="Z7" s="227">
        <v>0</v>
      </c>
      <c r="AA7" s="227">
        <v>0</v>
      </c>
      <c r="AB7" s="227">
        <v>0</v>
      </c>
      <c r="AC7" s="229">
        <v>0</v>
      </c>
      <c r="AD7" s="227">
        <v>0</v>
      </c>
      <c r="AE7" s="227">
        <v>0</v>
      </c>
      <c r="AF7" s="227">
        <v>0</v>
      </c>
      <c r="AG7" s="227">
        <v>0</v>
      </c>
      <c r="AH7" s="227">
        <v>0</v>
      </c>
      <c r="AI7" s="229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620" t="s">
        <v>896</v>
      </c>
      <c r="C8" s="621" t="s">
        <v>36</v>
      </c>
      <c r="D8" s="230">
        <v>0</v>
      </c>
      <c r="E8" s="231">
        <v>0</v>
      </c>
      <c r="F8" s="231">
        <v>0</v>
      </c>
      <c r="G8" s="231">
        <v>0</v>
      </c>
      <c r="H8" s="231">
        <v>0</v>
      </c>
      <c r="I8" s="231">
        <v>0</v>
      </c>
      <c r="J8" s="231">
        <v>0</v>
      </c>
      <c r="K8" s="232">
        <v>0</v>
      </c>
      <c r="L8" s="230">
        <v>0</v>
      </c>
      <c r="M8" s="231">
        <v>0</v>
      </c>
      <c r="N8" s="231">
        <v>0</v>
      </c>
      <c r="O8" s="231">
        <v>0</v>
      </c>
      <c r="P8" s="231">
        <v>0</v>
      </c>
      <c r="Q8" s="233">
        <v>0</v>
      </c>
      <c r="R8" s="231">
        <v>0</v>
      </c>
      <c r="S8" s="231">
        <v>0</v>
      </c>
      <c r="T8" s="231">
        <v>0</v>
      </c>
      <c r="U8" s="231">
        <v>0</v>
      </c>
      <c r="V8" s="231">
        <v>0</v>
      </c>
      <c r="W8" s="233">
        <v>0</v>
      </c>
      <c r="X8" s="230">
        <v>0</v>
      </c>
      <c r="Y8" s="231">
        <v>0</v>
      </c>
      <c r="Z8" s="231">
        <v>0</v>
      </c>
      <c r="AA8" s="231">
        <v>0</v>
      </c>
      <c r="AB8" s="231">
        <v>0</v>
      </c>
      <c r="AC8" s="233">
        <v>0</v>
      </c>
      <c r="AD8" s="231">
        <v>0</v>
      </c>
      <c r="AE8" s="231">
        <v>0</v>
      </c>
      <c r="AF8" s="231">
        <v>0</v>
      </c>
      <c r="AG8" s="231">
        <v>0</v>
      </c>
      <c r="AH8" s="231">
        <v>0</v>
      </c>
      <c r="AI8" s="233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622" t="s">
        <v>897</v>
      </c>
      <c r="C9" s="623" t="s">
        <v>898</v>
      </c>
      <c r="D9" s="234">
        <v>0</v>
      </c>
      <c r="E9" s="235">
        <v>0</v>
      </c>
      <c r="F9" s="235">
        <v>0</v>
      </c>
      <c r="G9" s="235">
        <v>0</v>
      </c>
      <c r="H9" s="235">
        <v>0</v>
      </c>
      <c r="I9" s="235">
        <v>0</v>
      </c>
      <c r="J9" s="235">
        <v>0</v>
      </c>
      <c r="K9" s="236">
        <v>0</v>
      </c>
      <c r="L9" s="234">
        <v>0</v>
      </c>
      <c r="M9" s="235">
        <v>0</v>
      </c>
      <c r="N9" s="235">
        <v>0</v>
      </c>
      <c r="O9" s="235">
        <v>0</v>
      </c>
      <c r="P9" s="235">
        <v>0</v>
      </c>
      <c r="Q9" s="237">
        <v>0</v>
      </c>
      <c r="R9" s="235">
        <v>0</v>
      </c>
      <c r="S9" s="235">
        <v>0</v>
      </c>
      <c r="T9" s="235">
        <v>0</v>
      </c>
      <c r="U9" s="235">
        <v>0</v>
      </c>
      <c r="V9" s="235">
        <v>0</v>
      </c>
      <c r="W9" s="237">
        <v>0</v>
      </c>
      <c r="X9" s="234">
        <v>0</v>
      </c>
      <c r="Y9" s="235">
        <v>0</v>
      </c>
      <c r="Z9" s="235">
        <v>0</v>
      </c>
      <c r="AA9" s="235">
        <v>0</v>
      </c>
      <c r="AB9" s="235">
        <v>0</v>
      </c>
      <c r="AC9" s="237">
        <v>0</v>
      </c>
      <c r="AD9" s="235">
        <v>0</v>
      </c>
      <c r="AE9" s="235">
        <v>0</v>
      </c>
      <c r="AF9" s="235">
        <v>0</v>
      </c>
      <c r="AG9" s="235">
        <v>0</v>
      </c>
      <c r="AH9" s="235">
        <v>0</v>
      </c>
      <c r="AI9" s="237">
        <v>0</v>
      </c>
      <c r="AJ9" s="6" t="str">
        <f t="shared" si="0"/>
        <v>Weryfikacja wiersza OK</v>
      </c>
    </row>
    <row r="10" spans="2:36" ht="19.5" customHeight="1" thickBot="1" x14ac:dyDescent="0.4">
      <c r="B10" s="624" t="s">
        <v>902</v>
      </c>
      <c r="C10" s="625" t="s">
        <v>21</v>
      </c>
      <c r="D10" s="238">
        <v>0</v>
      </c>
      <c r="E10" s="239">
        <v>0</v>
      </c>
      <c r="F10" s="239">
        <v>0</v>
      </c>
      <c r="G10" s="239">
        <v>0</v>
      </c>
      <c r="H10" s="239">
        <v>0</v>
      </c>
      <c r="I10" s="239">
        <v>0</v>
      </c>
      <c r="J10" s="239">
        <v>0</v>
      </c>
      <c r="K10" s="240">
        <v>0</v>
      </c>
      <c r="L10" s="238">
        <v>0</v>
      </c>
      <c r="M10" s="239">
        <v>0</v>
      </c>
      <c r="N10" s="239">
        <v>0</v>
      </c>
      <c r="O10" s="239">
        <v>0</v>
      </c>
      <c r="P10" s="239">
        <v>0</v>
      </c>
      <c r="Q10" s="241">
        <v>0</v>
      </c>
      <c r="R10" s="239">
        <v>0</v>
      </c>
      <c r="S10" s="239">
        <v>0</v>
      </c>
      <c r="T10" s="239">
        <v>0</v>
      </c>
      <c r="U10" s="239">
        <v>0</v>
      </c>
      <c r="V10" s="239">
        <v>0</v>
      </c>
      <c r="W10" s="241">
        <v>0</v>
      </c>
      <c r="X10" s="238">
        <v>0</v>
      </c>
      <c r="Y10" s="239">
        <v>0</v>
      </c>
      <c r="Z10" s="239">
        <v>0</v>
      </c>
      <c r="AA10" s="239">
        <v>0</v>
      </c>
      <c r="AB10" s="239">
        <v>0</v>
      </c>
      <c r="AC10" s="241">
        <v>0</v>
      </c>
      <c r="AD10" s="239">
        <v>0</v>
      </c>
      <c r="AE10" s="239">
        <v>0</v>
      </c>
      <c r="AF10" s="239">
        <v>0</v>
      </c>
      <c r="AG10" s="239">
        <v>0</v>
      </c>
      <c r="AH10" s="239">
        <v>0</v>
      </c>
      <c r="AI10" s="241">
        <v>0</v>
      </c>
      <c r="AJ10" s="6" t="str">
        <f t="shared" si="0"/>
        <v>Weryfikacja wiersza OK</v>
      </c>
    </row>
    <row r="11" spans="2:36" x14ac:dyDescent="0.35">
      <c r="B11" s="626"/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  <c r="P11" s="626"/>
      <c r="Q11" s="626"/>
      <c r="R11" s="626"/>
      <c r="S11" s="626"/>
      <c r="T11" s="626"/>
      <c r="U11" s="626"/>
      <c r="V11" s="626"/>
      <c r="W11" s="626"/>
      <c r="X11" s="626"/>
    </row>
    <row r="12" spans="2:36" x14ac:dyDescent="0.35">
      <c r="B12" s="626"/>
      <c r="C12" s="393" t="s">
        <v>1855</v>
      </c>
      <c r="D12" s="626"/>
      <c r="E12" s="626"/>
      <c r="F12" s="626"/>
      <c r="G12" s="626"/>
      <c r="H12" s="626"/>
      <c r="I12" s="626"/>
      <c r="J12" s="626"/>
      <c r="K12" s="626"/>
      <c r="L12" s="626"/>
      <c r="M12" s="626"/>
      <c r="N12" s="626"/>
      <c r="O12" s="626"/>
      <c r="P12" s="626"/>
      <c r="Q12" s="626"/>
      <c r="R12" s="626"/>
      <c r="S12" s="626"/>
      <c r="T12" s="626"/>
      <c r="U12" s="626"/>
      <c r="V12" s="626"/>
      <c r="W12" s="626"/>
      <c r="X12" s="626"/>
    </row>
    <row r="13" spans="2:36" x14ac:dyDescent="0.35">
      <c r="C13" s="4" t="s">
        <v>902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404" t="s">
        <v>1876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VLcqHuifqoOA1PIXmHUCWJco/dO0D3K6gvdOQW1zhqOUaR+UNeu109znJejkk/zLa7R6vJ2XgSgKifqrN5+pUA==" saltValue="FECz076LHF1r+L3gFmdOLw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115" priority="3" operator="containsText" text="Weryfikacja wiersza OK">
      <formula>NOT(ISERROR(SEARCH("Weryfikacja wiersza OK",AJ7)))</formula>
    </cfRule>
  </conditionalFormatting>
  <conditionalFormatting sqref="D13:AI13">
    <cfRule type="containsText" dxfId="114" priority="2" operator="containsText" text="OK">
      <formula>NOT(ISERROR(SEARCH("OK",D13)))</formula>
    </cfRule>
  </conditionalFormatting>
  <conditionalFormatting sqref="D15">
    <cfRule type="containsText" dxfId="113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R21"/>
  <sheetViews>
    <sheetView workbookViewId="0">
      <selection activeCell="D8" sqref="D8:Q12"/>
    </sheetView>
  </sheetViews>
  <sheetFormatPr defaultColWidth="8.7265625" defaultRowHeight="14.5" x14ac:dyDescent="0.35"/>
  <cols>
    <col min="1" max="1" width="8.7265625" style="4"/>
    <col min="2" max="2" width="11.26953125" style="4" customWidth="1"/>
    <col min="3" max="3" width="32.1796875" style="4" customWidth="1"/>
    <col min="4" max="4" width="10" style="627" customWidth="1"/>
    <col min="5" max="5" width="12.54296875" style="627" customWidth="1"/>
    <col min="6" max="17" width="10" style="627" customWidth="1"/>
    <col min="18" max="16384" width="8.7265625" style="4"/>
  </cols>
  <sheetData>
    <row r="1" spans="2:18" ht="15.5" x14ac:dyDescent="0.35">
      <c r="B1" s="3" t="s">
        <v>0</v>
      </c>
    </row>
    <row r="2" spans="2:18" s="631" customFormat="1" ht="18" customHeight="1" x14ac:dyDescent="0.35">
      <c r="B2" s="406" t="s">
        <v>1660</v>
      </c>
      <c r="C2" s="628"/>
      <c r="D2" s="629"/>
      <c r="E2" s="629"/>
      <c r="F2" s="629"/>
      <c r="G2" s="629"/>
      <c r="H2" s="629"/>
      <c r="I2" s="629"/>
      <c r="J2" s="629"/>
      <c r="K2" s="629"/>
      <c r="L2" s="629"/>
      <c r="M2" s="629"/>
      <c r="N2" s="629"/>
      <c r="O2" s="629"/>
      <c r="P2" s="630"/>
      <c r="Q2" s="630"/>
    </row>
    <row r="3" spans="2:18" s="631" customFormat="1" ht="18" customHeight="1" thickBot="1" x14ac:dyDescent="0.4">
      <c r="B3" s="404"/>
      <c r="C3" s="404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30"/>
      <c r="Q3" s="630"/>
    </row>
    <row r="4" spans="2:18" s="631" customFormat="1" ht="46.5" customHeight="1" thickBot="1" x14ac:dyDescent="0.25">
      <c r="B4" s="958"/>
      <c r="C4" s="959"/>
      <c r="D4" s="950" t="s">
        <v>69</v>
      </c>
      <c r="E4" s="951"/>
      <c r="F4" s="950" t="s">
        <v>70</v>
      </c>
      <c r="G4" s="951"/>
      <c r="H4" s="950" t="s">
        <v>213</v>
      </c>
      <c r="I4" s="951"/>
      <c r="J4" s="950" t="s">
        <v>197</v>
      </c>
      <c r="K4" s="951"/>
      <c r="L4" s="950" t="s">
        <v>36</v>
      </c>
      <c r="M4" s="951"/>
      <c r="N4" s="950" t="s">
        <v>64</v>
      </c>
      <c r="O4" s="951"/>
      <c r="P4" s="948" t="s">
        <v>75</v>
      </c>
      <c r="Q4" s="943"/>
    </row>
    <row r="5" spans="2:18" s="631" customFormat="1" ht="18" customHeight="1" x14ac:dyDescent="0.2">
      <c r="B5" s="960"/>
      <c r="C5" s="961"/>
      <c r="D5" s="952" t="s">
        <v>65</v>
      </c>
      <c r="E5" s="954" t="s">
        <v>10</v>
      </c>
      <c r="F5" s="952" t="s">
        <v>65</v>
      </c>
      <c r="G5" s="956" t="s">
        <v>10</v>
      </c>
      <c r="H5" s="952" t="s">
        <v>65</v>
      </c>
      <c r="I5" s="954" t="s">
        <v>10</v>
      </c>
      <c r="J5" s="952" t="s">
        <v>65</v>
      </c>
      <c r="K5" s="954" t="s">
        <v>10</v>
      </c>
      <c r="L5" s="952" t="s">
        <v>65</v>
      </c>
      <c r="M5" s="954" t="s">
        <v>10</v>
      </c>
      <c r="N5" s="952" t="s">
        <v>65</v>
      </c>
      <c r="O5" s="954" t="s">
        <v>10</v>
      </c>
      <c r="P5" s="952" t="s">
        <v>65</v>
      </c>
      <c r="Q5" s="954" t="s">
        <v>10</v>
      </c>
    </row>
    <row r="6" spans="2:18" s="631" customFormat="1" ht="52.5" customHeight="1" thickBot="1" x14ac:dyDescent="0.25">
      <c r="B6" s="960"/>
      <c r="C6" s="961"/>
      <c r="D6" s="953"/>
      <c r="E6" s="955"/>
      <c r="F6" s="953"/>
      <c r="G6" s="957"/>
      <c r="H6" s="953"/>
      <c r="I6" s="955"/>
      <c r="J6" s="953"/>
      <c r="K6" s="955"/>
      <c r="L6" s="953"/>
      <c r="M6" s="955"/>
      <c r="N6" s="953"/>
      <c r="O6" s="955"/>
      <c r="P6" s="953"/>
      <c r="Q6" s="955"/>
    </row>
    <row r="7" spans="2:18" s="631" customFormat="1" ht="21" customHeight="1" thickBot="1" x14ac:dyDescent="0.25">
      <c r="B7" s="962"/>
      <c r="C7" s="963"/>
      <c r="D7" s="632" t="s">
        <v>112</v>
      </c>
      <c r="E7" s="633" t="s">
        <v>113</v>
      </c>
      <c r="F7" s="632" t="s">
        <v>114</v>
      </c>
      <c r="G7" s="633" t="s">
        <v>115</v>
      </c>
      <c r="H7" s="632" t="s">
        <v>120</v>
      </c>
      <c r="I7" s="633" t="s">
        <v>116</v>
      </c>
      <c r="J7" s="632" t="s">
        <v>172</v>
      </c>
      <c r="K7" s="633" t="s">
        <v>173</v>
      </c>
      <c r="L7" s="634" t="s">
        <v>174</v>
      </c>
      <c r="M7" s="635" t="s">
        <v>175</v>
      </c>
      <c r="N7" s="632" t="s">
        <v>176</v>
      </c>
      <c r="O7" s="633" t="s">
        <v>177</v>
      </c>
      <c r="P7" s="634" t="s">
        <v>178</v>
      </c>
      <c r="Q7" s="635" t="s">
        <v>179</v>
      </c>
    </row>
    <row r="8" spans="2:18" s="631" customFormat="1" ht="18" customHeight="1" x14ac:dyDescent="0.35">
      <c r="B8" s="636" t="s">
        <v>156</v>
      </c>
      <c r="C8" s="637" t="s">
        <v>71</v>
      </c>
      <c r="D8" s="647"/>
      <c r="E8" s="648"/>
      <c r="F8" s="35">
        <v>0</v>
      </c>
      <c r="G8" s="121">
        <v>0</v>
      </c>
      <c r="H8" s="647"/>
      <c r="I8" s="648"/>
      <c r="J8" s="649"/>
      <c r="K8" s="650"/>
      <c r="L8" s="647"/>
      <c r="M8" s="648"/>
      <c r="N8" s="647"/>
      <c r="O8" s="648"/>
      <c r="P8" s="647"/>
      <c r="Q8" s="648"/>
      <c r="R8" s="638" t="str">
        <f>IF(COUNTBLANK(F8:G8)=2,"",IF(COUNTBLANK(F8:G8)=0,"Weryfikacja wiersza OK","Należy wypełnić wszytkie pola w bieżącym wierszu"))</f>
        <v>Weryfikacja wiersza OK</v>
      </c>
    </row>
    <row r="9" spans="2:18" s="631" customFormat="1" ht="18" customHeight="1" x14ac:dyDescent="0.2">
      <c r="B9" s="637" t="s">
        <v>157</v>
      </c>
      <c r="C9" s="637" t="s">
        <v>72</v>
      </c>
      <c r="D9" s="38">
        <v>0</v>
      </c>
      <c r="E9" s="164">
        <v>0</v>
      </c>
      <c r="F9" s="38">
        <v>0</v>
      </c>
      <c r="G9" s="164">
        <v>0</v>
      </c>
      <c r="H9" s="38">
        <v>0</v>
      </c>
      <c r="I9" s="164">
        <v>0</v>
      </c>
      <c r="J9" s="38">
        <v>0</v>
      </c>
      <c r="K9" s="164">
        <v>0</v>
      </c>
      <c r="L9" s="38">
        <v>0</v>
      </c>
      <c r="M9" s="164">
        <v>0</v>
      </c>
      <c r="N9" s="38">
        <v>0</v>
      </c>
      <c r="O9" s="164">
        <v>0</v>
      </c>
      <c r="P9" s="38">
        <v>0</v>
      </c>
      <c r="Q9" s="164">
        <v>0</v>
      </c>
      <c r="R9" s="638" t="str">
        <f>IF(COUNTBLANK(D9:Q9)=14,"",IF(COUNTBLANK(D9:Q9)=0,"Weryfikacja wiersza OK","Należy wypełnić wszytkie pola w bieżącym wierszu"))</f>
        <v>Weryfikacja wiersza OK</v>
      </c>
    </row>
    <row r="10" spans="2:18" s="631" customFormat="1" ht="18" customHeight="1" x14ac:dyDescent="0.2">
      <c r="B10" s="639" t="s">
        <v>158</v>
      </c>
      <c r="C10" s="639" t="s">
        <v>906</v>
      </c>
      <c r="D10" s="34">
        <v>0</v>
      </c>
      <c r="E10" s="165">
        <v>0</v>
      </c>
      <c r="F10" s="34">
        <v>0</v>
      </c>
      <c r="G10" s="165">
        <v>0</v>
      </c>
      <c r="H10" s="34">
        <v>0</v>
      </c>
      <c r="I10" s="165">
        <v>0</v>
      </c>
      <c r="J10" s="34">
        <v>0</v>
      </c>
      <c r="K10" s="165">
        <v>0</v>
      </c>
      <c r="L10" s="34">
        <v>0</v>
      </c>
      <c r="M10" s="165">
        <v>0</v>
      </c>
      <c r="N10" s="34">
        <v>0</v>
      </c>
      <c r="O10" s="165">
        <v>0</v>
      </c>
      <c r="P10" s="34">
        <v>0</v>
      </c>
      <c r="Q10" s="165">
        <v>0</v>
      </c>
      <c r="R10" s="638" t="str">
        <f>IF(COUNTBLANK(D10:Q10)=14,"",IF(COUNTBLANK(D10:Q10)=0,"Weryfikacja wiersza OK","Należy wypełnić wszytkie pola w bieżącym wierszu"))</f>
        <v>Weryfikacja wiersza OK</v>
      </c>
    </row>
    <row r="11" spans="2:18" s="631" customFormat="1" ht="44" thickBot="1" x14ac:dyDescent="0.25">
      <c r="B11" s="640" t="s">
        <v>904</v>
      </c>
      <c r="C11" s="641" t="s">
        <v>905</v>
      </c>
      <c r="D11" s="242">
        <v>0</v>
      </c>
      <c r="E11" s="164">
        <v>0</v>
      </c>
      <c r="F11" s="38">
        <v>0</v>
      </c>
      <c r="G11" s="164">
        <v>0</v>
      </c>
      <c r="H11" s="38">
        <v>0</v>
      </c>
      <c r="I11" s="164">
        <v>0</v>
      </c>
      <c r="J11" s="38">
        <v>0</v>
      </c>
      <c r="K11" s="164">
        <v>0</v>
      </c>
      <c r="L11" s="38">
        <v>0</v>
      </c>
      <c r="M11" s="164">
        <v>0</v>
      </c>
      <c r="N11" s="38">
        <v>0</v>
      </c>
      <c r="O11" s="164">
        <v>0</v>
      </c>
      <c r="P11" s="38">
        <v>0</v>
      </c>
      <c r="Q11" s="164">
        <v>0</v>
      </c>
      <c r="R11" s="638" t="str">
        <f>IF(COUNTBLANK(D11:Q11)=14,"",IF(COUNTBLANK(D11:Q11)=0,"Weryfikacja wiersza OK","Należy wypełnić wszytkie pola w bieżącym wierszu"))</f>
        <v>Weryfikacja wiersza OK</v>
      </c>
    </row>
    <row r="12" spans="2:18" s="631" customFormat="1" ht="26.25" customHeight="1" thickBot="1" x14ac:dyDescent="0.25">
      <c r="B12" s="642" t="s">
        <v>159</v>
      </c>
      <c r="C12" s="642" t="s">
        <v>73</v>
      </c>
      <c r="D12" s="39">
        <v>0</v>
      </c>
      <c r="E12" s="166">
        <v>0</v>
      </c>
      <c r="F12" s="39">
        <v>0</v>
      </c>
      <c r="G12" s="166">
        <v>0</v>
      </c>
      <c r="H12" s="39">
        <v>0</v>
      </c>
      <c r="I12" s="166">
        <v>0</v>
      </c>
      <c r="J12" s="39">
        <v>0</v>
      </c>
      <c r="K12" s="166">
        <v>0</v>
      </c>
      <c r="L12" s="39">
        <v>0</v>
      </c>
      <c r="M12" s="166">
        <v>0</v>
      </c>
      <c r="N12" s="39">
        <v>0</v>
      </c>
      <c r="O12" s="166">
        <v>0</v>
      </c>
      <c r="P12" s="39">
        <v>0</v>
      </c>
      <c r="Q12" s="166">
        <v>0</v>
      </c>
      <c r="R12" s="638" t="str">
        <f>IF(COUNTBLANK(D12:Q12)=14,"",IF(COUNTBLANK(D12:Q12)=0,"Weryfikacja wiersza OK","Należy wypełnić wszytkie pola w bieżącym wierszu"))</f>
        <v>Weryfikacja wiersza OK</v>
      </c>
    </row>
    <row r="13" spans="2:18" x14ac:dyDescent="0.35">
      <c r="J13" s="643"/>
      <c r="K13" s="643"/>
    </row>
    <row r="14" spans="2:18" x14ac:dyDescent="0.35">
      <c r="C14" s="393" t="s">
        <v>1855</v>
      </c>
      <c r="J14" s="644"/>
      <c r="K14" s="644"/>
    </row>
    <row r="15" spans="2:18" x14ac:dyDescent="0.35">
      <c r="C15" s="4" t="s">
        <v>159</v>
      </c>
      <c r="D15" s="645" t="str">
        <f>IF(ISBLANK(D12),"",IF(D12=SUM(D9:D10),"OK","Błąd obliczania sumy"))</f>
        <v>OK</v>
      </c>
      <c r="E15" s="645" t="str">
        <f t="shared" ref="E15:Q15" si="0">IF(ISBLANK(E12),"",IF(E12=SUM(E9:E10),"OK","Błąd obliczania sumy"))</f>
        <v>OK</v>
      </c>
      <c r="F15" s="645" t="str">
        <f>IF(ISBLANK(F12),"",IF(F12=SUM(F8:F10),"OK","Błąd obliczania sumy"))</f>
        <v>OK</v>
      </c>
      <c r="G15" s="645" t="str">
        <f>IF(ISBLANK(G12),"",IF(G12=SUM(G8:G10),"OK","Błąd obliczania sumy"))</f>
        <v>OK</v>
      </c>
      <c r="H15" s="645" t="str">
        <f t="shared" si="0"/>
        <v>OK</v>
      </c>
      <c r="I15" s="645" t="str">
        <f t="shared" si="0"/>
        <v>OK</v>
      </c>
      <c r="J15" s="645" t="str">
        <f t="shared" si="0"/>
        <v>OK</v>
      </c>
      <c r="K15" s="645" t="str">
        <f t="shared" si="0"/>
        <v>OK</v>
      </c>
      <c r="L15" s="645" t="str">
        <f t="shared" si="0"/>
        <v>OK</v>
      </c>
      <c r="M15" s="645" t="str">
        <f t="shared" si="0"/>
        <v>OK</v>
      </c>
      <c r="N15" s="645" t="str">
        <f t="shared" si="0"/>
        <v>OK</v>
      </c>
      <c r="O15" s="645" t="str">
        <f t="shared" si="0"/>
        <v>OK</v>
      </c>
      <c r="P15" s="645" t="str">
        <f t="shared" si="0"/>
        <v>OK</v>
      </c>
      <c r="Q15" s="645" t="str">
        <f t="shared" si="0"/>
        <v>OK</v>
      </c>
    </row>
    <row r="16" spans="2:18" x14ac:dyDescent="0.35">
      <c r="B16" s="646" t="str">
        <f>IF(COUNTBLANK(D15:Q15)=14,"",IF(COUNTIFS(D15:Q15,"OK")=14,"Weryfikacja arkusza OK","Arkusz jest niepoprawny"))</f>
        <v>Weryfikacja arkusza OK</v>
      </c>
      <c r="C16" s="646"/>
      <c r="D16" s="646"/>
      <c r="E16" s="646"/>
      <c r="F16" s="646"/>
      <c r="G16" s="646"/>
      <c r="H16" s="646"/>
    </row>
    <row r="17" spans="2:8" x14ac:dyDescent="0.35">
      <c r="B17" s="646"/>
      <c r="C17" s="404" t="s">
        <v>1876</v>
      </c>
      <c r="D17" s="6" t="str">
        <f>IF(COUNTBLANK(R8:R12)=5,"",IF(AND(COUNTIF(R8:R12,"Weryfikacja wiersza OK")=5,COUNTIF(D15:Q15,"OK")=14),"Arkusz jest zwalidowany poprawnie","Arkusz jest niepoprawny"))</f>
        <v>Arkusz jest zwalidowany poprawnie</v>
      </c>
      <c r="E17" s="646"/>
      <c r="F17" s="646"/>
      <c r="G17" s="646"/>
      <c r="H17" s="646"/>
    </row>
    <row r="18" spans="2:8" x14ac:dyDescent="0.35">
      <c r="B18" s="646"/>
      <c r="C18" s="646"/>
      <c r="D18" s="646"/>
      <c r="E18" s="646"/>
      <c r="F18" s="646"/>
      <c r="G18" s="646"/>
      <c r="H18" s="646"/>
    </row>
    <row r="19" spans="2:8" x14ac:dyDescent="0.35">
      <c r="B19" s="646"/>
      <c r="C19" s="646"/>
      <c r="D19" s="646"/>
      <c r="E19" s="646"/>
      <c r="F19" s="646"/>
      <c r="G19" s="646"/>
      <c r="H19" s="646"/>
    </row>
    <row r="20" spans="2:8" x14ac:dyDescent="0.35">
      <c r="B20" s="646"/>
      <c r="C20" s="646"/>
      <c r="D20" s="646"/>
      <c r="E20" s="646"/>
      <c r="F20" s="646"/>
      <c r="G20" s="646"/>
      <c r="H20" s="646"/>
    </row>
    <row r="21" spans="2:8" x14ac:dyDescent="0.35">
      <c r="B21" s="646"/>
      <c r="C21" s="646"/>
      <c r="D21" s="646"/>
      <c r="E21" s="646"/>
      <c r="F21" s="646"/>
      <c r="G21" s="646"/>
      <c r="H21" s="646"/>
    </row>
  </sheetData>
  <sheetProtection algorithmName="SHA-512" hashValue="ftCoRAujZlyap37NV4xlktVvZuEeZXhdo3dXE5EhHnyvyx2O1ebTxovIekZaIofkaXW3cqJPM1ET/dBYa4RIOQ==" saltValue="mUfvNWVm0BDGEVY2VU7rHg==" spinCount="100000" sheet="1" objects="1" scenarios="1"/>
  <mergeCells count="22">
    <mergeCell ref="P4:Q4"/>
    <mergeCell ref="P5:P6"/>
    <mergeCell ref="Q5:Q6"/>
    <mergeCell ref="B4:C7"/>
    <mergeCell ref="O5:O6"/>
    <mergeCell ref="L5:L6"/>
    <mergeCell ref="M5:M6"/>
    <mergeCell ref="N4:O4"/>
    <mergeCell ref="L4:M4"/>
    <mergeCell ref="D5:D6"/>
    <mergeCell ref="H5:H6"/>
    <mergeCell ref="I5:I6"/>
    <mergeCell ref="N5:N6"/>
    <mergeCell ref="D4:E4"/>
    <mergeCell ref="F4:G4"/>
    <mergeCell ref="H4:I4"/>
    <mergeCell ref="J4:K4"/>
    <mergeCell ref="J5:J6"/>
    <mergeCell ref="K5:K6"/>
    <mergeCell ref="E5:E6"/>
    <mergeCell ref="F5:F6"/>
    <mergeCell ref="G5:G6"/>
  </mergeCells>
  <conditionalFormatting sqref="D15:Q15">
    <cfRule type="containsText" dxfId="112" priority="4" operator="containsText" text="OK">
      <formula>NOT(ISERROR(SEARCH("OK",D15)))</formula>
    </cfRule>
  </conditionalFormatting>
  <conditionalFormatting sqref="R8:R12">
    <cfRule type="containsText" dxfId="111" priority="3" operator="containsText" text="Weryfikacja wiersza OK">
      <formula>NOT(ISERROR(SEARCH("Weryfikacja wiersza OK",R8)))</formula>
    </cfRule>
  </conditionalFormatting>
  <conditionalFormatting sqref="B16:H16 B18:H21 B17 E17:H17">
    <cfRule type="containsText" dxfId="110" priority="2" operator="containsText" text="Weryfikacja arkusza OK">
      <formula>NOT(ISERROR(SEARCH("Weryfikacja arkusza OK",B16)))</formula>
    </cfRule>
  </conditionalFormatting>
  <conditionalFormatting sqref="D17">
    <cfRule type="containsText" dxfId="109" priority="1" operator="containsText" text="Arkusz jest zwalidowany poprawnie">
      <formula>NOT(ISERROR(SEARCH("Arkusz jest zwalidowany poprawnie",D17)))</formula>
    </cfRule>
  </conditionalFormatting>
  <pageMargins left="0.7" right="0.7" top="0.75" bottom="0.75" header="0.3" footer="0.3"/>
  <pageSetup paperSize="9" orientation="portrait" r:id="rId1"/>
  <ignoredErrors>
    <ignoredError sqref="D15:Q15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626" customWidth="1"/>
    <col min="5" max="19" width="12.54296875" style="626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0</v>
      </c>
      <c r="C1" s="3"/>
      <c r="I1" s="393" t="s">
        <v>1630</v>
      </c>
    </row>
    <row r="2" spans="2:25" x14ac:dyDescent="0.35">
      <c r="B2" s="651" t="s">
        <v>914</v>
      </c>
    </row>
    <row r="3" spans="2:25" ht="15" thickBot="1" x14ac:dyDescent="0.4"/>
    <row r="4" spans="2:25" ht="39.75" customHeight="1" thickBot="1" x14ac:dyDescent="0.4">
      <c r="B4" s="964"/>
      <c r="C4" s="965"/>
      <c r="D4" s="970" t="s">
        <v>53</v>
      </c>
      <c r="E4" s="971"/>
      <c r="F4" s="972"/>
      <c r="G4" s="970" t="s">
        <v>54</v>
      </c>
      <c r="H4" s="971"/>
      <c r="I4" s="972"/>
      <c r="J4" s="970" t="s">
        <v>1661</v>
      </c>
      <c r="K4" s="971"/>
      <c r="L4" s="972"/>
      <c r="M4" s="970" t="s">
        <v>56</v>
      </c>
      <c r="N4" s="971"/>
      <c r="O4" s="972"/>
      <c r="P4" s="970" t="s">
        <v>57</v>
      </c>
      <c r="Q4" s="971"/>
      <c r="R4" s="972"/>
      <c r="S4" s="970" t="s">
        <v>58</v>
      </c>
      <c r="T4" s="971"/>
      <c r="U4" s="972"/>
      <c r="V4" s="970" t="s">
        <v>59</v>
      </c>
      <c r="W4" s="971"/>
      <c r="X4" s="972"/>
      <c r="Y4" s="406"/>
    </row>
    <row r="5" spans="2:25" ht="44" thickBot="1" x14ac:dyDescent="0.4">
      <c r="B5" s="966"/>
      <c r="C5" s="967"/>
      <c r="D5" s="652" t="s">
        <v>20</v>
      </c>
      <c r="E5" s="653" t="s">
        <v>17</v>
      </c>
      <c r="F5" s="654" t="s">
        <v>10</v>
      </c>
      <c r="G5" s="655" t="s">
        <v>20</v>
      </c>
      <c r="H5" s="653" t="s">
        <v>17</v>
      </c>
      <c r="I5" s="656" t="s">
        <v>10</v>
      </c>
      <c r="J5" s="652" t="s">
        <v>20</v>
      </c>
      <c r="K5" s="653" t="s">
        <v>17</v>
      </c>
      <c r="L5" s="654" t="s">
        <v>10</v>
      </c>
      <c r="M5" s="655" t="s">
        <v>20</v>
      </c>
      <c r="N5" s="653" t="s">
        <v>17</v>
      </c>
      <c r="O5" s="656" t="s">
        <v>10</v>
      </c>
      <c r="P5" s="652" t="s">
        <v>20</v>
      </c>
      <c r="Q5" s="653" t="s">
        <v>17</v>
      </c>
      <c r="R5" s="654" t="s">
        <v>10</v>
      </c>
      <c r="S5" s="652" t="s">
        <v>20</v>
      </c>
      <c r="T5" s="653" t="s">
        <v>17</v>
      </c>
      <c r="U5" s="654" t="s">
        <v>10</v>
      </c>
      <c r="V5" s="652" t="s">
        <v>20</v>
      </c>
      <c r="W5" s="653" t="s">
        <v>17</v>
      </c>
      <c r="X5" s="654" t="s">
        <v>10</v>
      </c>
      <c r="Y5" s="406"/>
    </row>
    <row r="6" spans="2:25" ht="17.25" customHeight="1" thickBot="1" x14ac:dyDescent="0.4">
      <c r="B6" s="968"/>
      <c r="C6" s="969"/>
      <c r="D6" s="657" t="s">
        <v>112</v>
      </c>
      <c r="E6" s="658" t="s">
        <v>113</v>
      </c>
      <c r="F6" s="659" t="s">
        <v>114</v>
      </c>
      <c r="G6" s="658" t="s">
        <v>115</v>
      </c>
      <c r="H6" s="660" t="s">
        <v>120</v>
      </c>
      <c r="I6" s="658" t="s">
        <v>116</v>
      </c>
      <c r="J6" s="657" t="s">
        <v>172</v>
      </c>
      <c r="K6" s="658" t="s">
        <v>173</v>
      </c>
      <c r="L6" s="659" t="s">
        <v>174</v>
      </c>
      <c r="M6" s="658" t="s">
        <v>175</v>
      </c>
      <c r="N6" s="660" t="s">
        <v>176</v>
      </c>
      <c r="O6" s="658" t="s">
        <v>177</v>
      </c>
      <c r="P6" s="657" t="s">
        <v>178</v>
      </c>
      <c r="Q6" s="658" t="s">
        <v>179</v>
      </c>
      <c r="R6" s="659" t="s">
        <v>180</v>
      </c>
      <c r="S6" s="661" t="s">
        <v>181</v>
      </c>
      <c r="T6" s="660" t="s">
        <v>182</v>
      </c>
      <c r="U6" s="662" t="s">
        <v>183</v>
      </c>
      <c r="V6" s="661" t="s">
        <v>184</v>
      </c>
      <c r="W6" s="660" t="s">
        <v>185</v>
      </c>
      <c r="X6" s="662" t="s">
        <v>186</v>
      </c>
      <c r="Y6" s="406"/>
    </row>
    <row r="7" spans="2:25" ht="20.25" customHeight="1" x14ac:dyDescent="0.35">
      <c r="B7" s="663" t="s">
        <v>122</v>
      </c>
      <c r="C7" s="664" t="s">
        <v>43</v>
      </c>
      <c r="D7" s="105">
        <v>0</v>
      </c>
      <c r="E7" s="106">
        <v>0</v>
      </c>
      <c r="F7" s="107">
        <v>0</v>
      </c>
      <c r="G7" s="105">
        <v>0</v>
      </c>
      <c r="H7" s="106">
        <v>0</v>
      </c>
      <c r="I7" s="107">
        <v>0</v>
      </c>
      <c r="J7" s="105">
        <v>0</v>
      </c>
      <c r="K7" s="106">
        <v>0</v>
      </c>
      <c r="L7" s="107">
        <v>0</v>
      </c>
      <c r="M7" s="105">
        <v>0</v>
      </c>
      <c r="N7" s="106">
        <v>0</v>
      </c>
      <c r="O7" s="107">
        <v>0</v>
      </c>
      <c r="P7" s="105">
        <v>0</v>
      </c>
      <c r="Q7" s="106">
        <v>0</v>
      </c>
      <c r="R7" s="107">
        <v>0</v>
      </c>
      <c r="S7" s="105">
        <v>0</v>
      </c>
      <c r="T7" s="106">
        <v>0</v>
      </c>
      <c r="U7" s="107">
        <v>0</v>
      </c>
      <c r="V7" s="105">
        <v>0</v>
      </c>
      <c r="W7" s="106">
        <v>0</v>
      </c>
      <c r="X7" s="108">
        <v>0</v>
      </c>
      <c r="Y7" s="638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665" t="s">
        <v>123</v>
      </c>
      <c r="C8" s="664" t="s">
        <v>44</v>
      </c>
      <c r="D8" s="82">
        <v>0</v>
      </c>
      <c r="E8" s="109">
        <v>0</v>
      </c>
      <c r="F8" s="110">
        <v>0</v>
      </c>
      <c r="G8" s="82">
        <v>0</v>
      </c>
      <c r="H8" s="109">
        <v>0</v>
      </c>
      <c r="I8" s="110">
        <v>0</v>
      </c>
      <c r="J8" s="82">
        <v>0</v>
      </c>
      <c r="K8" s="109">
        <v>0</v>
      </c>
      <c r="L8" s="110">
        <v>0</v>
      </c>
      <c r="M8" s="82">
        <v>0</v>
      </c>
      <c r="N8" s="109">
        <v>0</v>
      </c>
      <c r="O8" s="110">
        <v>0</v>
      </c>
      <c r="P8" s="82">
        <v>0</v>
      </c>
      <c r="Q8" s="109">
        <v>0</v>
      </c>
      <c r="R8" s="110">
        <v>0</v>
      </c>
      <c r="S8" s="82">
        <v>0</v>
      </c>
      <c r="T8" s="109">
        <v>0</v>
      </c>
      <c r="U8" s="110">
        <v>0</v>
      </c>
      <c r="V8" s="82">
        <v>0</v>
      </c>
      <c r="W8" s="109">
        <v>0</v>
      </c>
      <c r="X8" s="111">
        <v>0</v>
      </c>
      <c r="Y8" s="63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665" t="s">
        <v>124</v>
      </c>
      <c r="C9" s="664" t="s">
        <v>45</v>
      </c>
      <c r="D9" s="81">
        <v>0</v>
      </c>
      <c r="E9" s="112">
        <v>0</v>
      </c>
      <c r="F9" s="113">
        <v>0</v>
      </c>
      <c r="G9" s="81">
        <v>0</v>
      </c>
      <c r="H9" s="112">
        <v>0</v>
      </c>
      <c r="I9" s="113">
        <v>0</v>
      </c>
      <c r="J9" s="81">
        <v>0</v>
      </c>
      <c r="K9" s="112">
        <v>0</v>
      </c>
      <c r="L9" s="113">
        <v>0</v>
      </c>
      <c r="M9" s="81">
        <v>0</v>
      </c>
      <c r="N9" s="112">
        <v>0</v>
      </c>
      <c r="O9" s="113">
        <v>0</v>
      </c>
      <c r="P9" s="81">
        <v>0</v>
      </c>
      <c r="Q9" s="112">
        <v>0</v>
      </c>
      <c r="R9" s="113">
        <v>0</v>
      </c>
      <c r="S9" s="81">
        <v>0</v>
      </c>
      <c r="T9" s="112">
        <v>0</v>
      </c>
      <c r="U9" s="113">
        <v>0</v>
      </c>
      <c r="V9" s="81">
        <v>0</v>
      </c>
      <c r="W9" s="112">
        <v>0</v>
      </c>
      <c r="X9" s="114">
        <v>0</v>
      </c>
      <c r="Y9" s="638" t="str">
        <f t="shared" si="0"/>
        <v>Weryfikacja wiersza OK</v>
      </c>
    </row>
    <row r="10" spans="2:25" ht="17.25" customHeight="1" x14ac:dyDescent="0.35">
      <c r="B10" s="665" t="s">
        <v>125</v>
      </c>
      <c r="C10" s="664" t="s">
        <v>46</v>
      </c>
      <c r="D10" s="81">
        <v>0</v>
      </c>
      <c r="E10" s="112">
        <v>0</v>
      </c>
      <c r="F10" s="113">
        <v>0</v>
      </c>
      <c r="G10" s="81">
        <v>0</v>
      </c>
      <c r="H10" s="112">
        <v>0</v>
      </c>
      <c r="I10" s="113">
        <v>0</v>
      </c>
      <c r="J10" s="81">
        <v>0</v>
      </c>
      <c r="K10" s="112">
        <v>0</v>
      </c>
      <c r="L10" s="113">
        <v>0</v>
      </c>
      <c r="M10" s="81">
        <v>0</v>
      </c>
      <c r="N10" s="112">
        <v>0</v>
      </c>
      <c r="O10" s="113">
        <v>0</v>
      </c>
      <c r="P10" s="81">
        <v>0</v>
      </c>
      <c r="Q10" s="112">
        <v>0</v>
      </c>
      <c r="R10" s="113">
        <v>0</v>
      </c>
      <c r="S10" s="81">
        <v>0</v>
      </c>
      <c r="T10" s="112">
        <v>0</v>
      </c>
      <c r="U10" s="113">
        <v>0</v>
      </c>
      <c r="V10" s="81">
        <v>0</v>
      </c>
      <c r="W10" s="112">
        <v>0</v>
      </c>
      <c r="X10" s="114">
        <v>0</v>
      </c>
      <c r="Y10" s="638" t="str">
        <f t="shared" si="0"/>
        <v>Weryfikacja wiersza OK</v>
      </c>
    </row>
    <row r="11" spans="2:25" ht="17.25" customHeight="1" x14ac:dyDescent="0.35">
      <c r="B11" s="665" t="s">
        <v>126</v>
      </c>
      <c r="C11" s="664" t="s">
        <v>48</v>
      </c>
      <c r="D11" s="82">
        <v>0</v>
      </c>
      <c r="E11" s="109">
        <v>0</v>
      </c>
      <c r="F11" s="110">
        <v>0</v>
      </c>
      <c r="G11" s="82">
        <v>0</v>
      </c>
      <c r="H11" s="109">
        <v>0</v>
      </c>
      <c r="I11" s="110">
        <v>0</v>
      </c>
      <c r="J11" s="82">
        <v>0</v>
      </c>
      <c r="K11" s="109">
        <v>0</v>
      </c>
      <c r="L11" s="110">
        <v>0</v>
      </c>
      <c r="M11" s="82">
        <v>0</v>
      </c>
      <c r="N11" s="109">
        <v>0</v>
      </c>
      <c r="O11" s="110">
        <v>0</v>
      </c>
      <c r="P11" s="82">
        <v>0</v>
      </c>
      <c r="Q11" s="109">
        <v>0</v>
      </c>
      <c r="R11" s="110">
        <v>0</v>
      </c>
      <c r="S11" s="82">
        <v>0</v>
      </c>
      <c r="T11" s="109">
        <v>0</v>
      </c>
      <c r="U11" s="110">
        <v>0</v>
      </c>
      <c r="V11" s="82">
        <v>0</v>
      </c>
      <c r="W11" s="109">
        <v>0</v>
      </c>
      <c r="X11" s="111">
        <v>0</v>
      </c>
      <c r="Y11" s="638" t="str">
        <f t="shared" si="0"/>
        <v>Weryfikacja wiersza OK</v>
      </c>
    </row>
    <row r="12" spans="2:25" ht="29.25" customHeight="1" x14ac:dyDescent="0.35">
      <c r="B12" s="665" t="s">
        <v>127</v>
      </c>
      <c r="C12" s="664" t="s">
        <v>47</v>
      </c>
      <c r="D12" s="81">
        <v>0</v>
      </c>
      <c r="E12" s="112">
        <v>0</v>
      </c>
      <c r="F12" s="113">
        <v>0</v>
      </c>
      <c r="G12" s="81">
        <v>0</v>
      </c>
      <c r="H12" s="112">
        <v>0</v>
      </c>
      <c r="I12" s="113">
        <v>0</v>
      </c>
      <c r="J12" s="81">
        <v>0</v>
      </c>
      <c r="K12" s="112">
        <v>0</v>
      </c>
      <c r="L12" s="113">
        <v>0</v>
      </c>
      <c r="M12" s="81">
        <v>0</v>
      </c>
      <c r="N12" s="112">
        <v>0</v>
      </c>
      <c r="O12" s="113">
        <v>0</v>
      </c>
      <c r="P12" s="81">
        <v>0</v>
      </c>
      <c r="Q12" s="112">
        <v>0</v>
      </c>
      <c r="R12" s="113">
        <v>0</v>
      </c>
      <c r="S12" s="81">
        <v>0</v>
      </c>
      <c r="T12" s="112">
        <v>0</v>
      </c>
      <c r="U12" s="113">
        <v>0</v>
      </c>
      <c r="V12" s="81">
        <v>0</v>
      </c>
      <c r="W12" s="112">
        <v>0</v>
      </c>
      <c r="X12" s="114">
        <v>0</v>
      </c>
      <c r="Y12" s="638" t="str">
        <f t="shared" si="0"/>
        <v>Weryfikacja wiersza OK</v>
      </c>
    </row>
    <row r="13" spans="2:25" ht="19.5" customHeight="1" thickBot="1" x14ac:dyDescent="0.4">
      <c r="B13" s="666" t="s">
        <v>128</v>
      </c>
      <c r="C13" s="664" t="s">
        <v>22</v>
      </c>
      <c r="D13" s="82">
        <v>0</v>
      </c>
      <c r="E13" s="109">
        <v>0</v>
      </c>
      <c r="F13" s="110">
        <v>0</v>
      </c>
      <c r="G13" s="82">
        <v>0</v>
      </c>
      <c r="H13" s="109">
        <v>0</v>
      </c>
      <c r="I13" s="110">
        <v>0</v>
      </c>
      <c r="J13" s="82">
        <v>0</v>
      </c>
      <c r="K13" s="109">
        <v>0</v>
      </c>
      <c r="L13" s="110">
        <v>0</v>
      </c>
      <c r="M13" s="82">
        <v>0</v>
      </c>
      <c r="N13" s="109">
        <v>0</v>
      </c>
      <c r="O13" s="110">
        <v>0</v>
      </c>
      <c r="P13" s="82">
        <v>0</v>
      </c>
      <c r="Q13" s="109">
        <v>0</v>
      </c>
      <c r="R13" s="110">
        <v>0</v>
      </c>
      <c r="S13" s="82">
        <v>0</v>
      </c>
      <c r="T13" s="109">
        <v>0</v>
      </c>
      <c r="U13" s="110">
        <v>0</v>
      </c>
      <c r="V13" s="82">
        <v>0</v>
      </c>
      <c r="W13" s="109">
        <v>0</v>
      </c>
      <c r="X13" s="111">
        <v>0</v>
      </c>
      <c r="Y13" s="638" t="str">
        <f t="shared" si="0"/>
        <v>Weryfikacja wiersza OK</v>
      </c>
    </row>
    <row r="14" spans="2:25" ht="22.5" customHeight="1" thickBot="1" x14ac:dyDescent="0.4">
      <c r="B14" s="624" t="s">
        <v>129</v>
      </c>
      <c r="C14" s="624" t="s">
        <v>21</v>
      </c>
      <c r="D14" s="83">
        <v>0</v>
      </c>
      <c r="E14" s="115">
        <v>0</v>
      </c>
      <c r="F14" s="116">
        <v>0</v>
      </c>
      <c r="G14" s="83">
        <v>0</v>
      </c>
      <c r="H14" s="115">
        <v>0</v>
      </c>
      <c r="I14" s="116">
        <v>0</v>
      </c>
      <c r="J14" s="83">
        <v>0</v>
      </c>
      <c r="K14" s="115">
        <v>0</v>
      </c>
      <c r="L14" s="116">
        <v>0</v>
      </c>
      <c r="M14" s="83">
        <v>0</v>
      </c>
      <c r="N14" s="115">
        <v>0</v>
      </c>
      <c r="O14" s="116">
        <v>0</v>
      </c>
      <c r="P14" s="83">
        <v>0</v>
      </c>
      <c r="Q14" s="115">
        <v>0</v>
      </c>
      <c r="R14" s="116">
        <v>0</v>
      </c>
      <c r="S14" s="83">
        <v>0</v>
      </c>
      <c r="T14" s="115">
        <v>0</v>
      </c>
      <c r="U14" s="116">
        <v>0</v>
      </c>
      <c r="V14" s="83">
        <v>0</v>
      </c>
      <c r="W14" s="115">
        <v>0</v>
      </c>
      <c r="X14" s="117">
        <v>0</v>
      </c>
      <c r="Y14" s="638" t="str">
        <f t="shared" si="0"/>
        <v>Weryfikacja wiersza OK</v>
      </c>
    </row>
    <row r="15" spans="2:25" ht="21" customHeight="1" x14ac:dyDescent="0.35">
      <c r="B15" s="667"/>
      <c r="C15" s="667"/>
      <c r="D15" s="667"/>
      <c r="E15" s="667"/>
      <c r="F15" s="667"/>
      <c r="G15" s="667"/>
      <c r="H15" s="667"/>
      <c r="I15" s="667"/>
      <c r="J15" s="667"/>
      <c r="K15" s="667"/>
      <c r="L15" s="667"/>
      <c r="M15" s="667"/>
      <c r="N15" s="667"/>
      <c r="O15" s="667"/>
      <c r="P15" s="667"/>
      <c r="Q15" s="667"/>
      <c r="R15" s="667"/>
      <c r="S15" s="667"/>
      <c r="T15" s="667"/>
      <c r="U15" s="667"/>
      <c r="V15" s="667"/>
      <c r="W15" s="667"/>
      <c r="X15" s="667"/>
      <c r="Y15" s="406"/>
    </row>
    <row r="16" spans="2:25" ht="21" customHeight="1" x14ac:dyDescent="0.35">
      <c r="B16" s="667"/>
      <c r="C16" s="393" t="s">
        <v>1855</v>
      </c>
      <c r="D16" s="667"/>
      <c r="E16" s="667"/>
      <c r="F16" s="667"/>
      <c r="G16" s="667"/>
      <c r="H16" s="667"/>
      <c r="I16" s="667"/>
      <c r="J16" s="667"/>
      <c r="K16" s="667"/>
      <c r="L16" s="667"/>
      <c r="M16" s="667"/>
      <c r="N16" s="667"/>
      <c r="O16" s="667"/>
      <c r="P16" s="667"/>
      <c r="Q16" s="667"/>
      <c r="R16" s="667"/>
      <c r="S16" s="667"/>
      <c r="T16" s="667"/>
      <c r="U16" s="667"/>
      <c r="V16" s="667"/>
      <c r="W16" s="667"/>
      <c r="X16" s="667"/>
      <c r="Y16" s="406"/>
    </row>
    <row r="17" spans="1:25" x14ac:dyDescent="0.35">
      <c r="C17" s="4" t="s">
        <v>129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23"/>
    </row>
    <row r="18" spans="1:25" x14ac:dyDescent="0.35">
      <c r="C18" s="183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404" t="s">
        <v>1876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626"/>
      <c r="B30" s="626"/>
      <c r="C30" s="626"/>
      <c r="D30" s="667"/>
      <c r="E30" s="667"/>
      <c r="F30" s="667"/>
      <c r="G30" s="667"/>
      <c r="H30" s="667"/>
      <c r="I30" s="667"/>
      <c r="J30" s="667"/>
      <c r="K30" s="667"/>
      <c r="L30" s="667"/>
      <c r="M30" s="667"/>
      <c r="N30" s="667"/>
      <c r="O30" s="667"/>
      <c r="P30" s="667"/>
      <c r="Q30" s="667"/>
      <c r="R30" s="667"/>
      <c r="S30" s="667"/>
      <c r="T30" s="667"/>
      <c r="U30" s="667"/>
      <c r="V30" s="667"/>
      <c r="W30" s="667"/>
      <c r="X30" s="667"/>
      <c r="Y30" s="406"/>
    </row>
    <row r="31" spans="1:25" ht="27" customHeight="1" x14ac:dyDescent="0.35">
      <c r="A31" s="626"/>
      <c r="B31" s="626"/>
      <c r="C31" s="626"/>
      <c r="T31" s="626"/>
      <c r="U31" s="626"/>
      <c r="V31" s="626"/>
      <c r="W31" s="626"/>
      <c r="X31" s="626"/>
    </row>
    <row r="32" spans="1:25" ht="27" customHeight="1" x14ac:dyDescent="0.35">
      <c r="B32" s="626"/>
      <c r="C32" s="626"/>
      <c r="T32" s="626"/>
      <c r="U32" s="626"/>
      <c r="V32" s="626"/>
      <c r="W32" s="626"/>
      <c r="X32" s="626"/>
    </row>
    <row r="33" spans="2:24" x14ac:dyDescent="0.35">
      <c r="B33" s="626"/>
      <c r="C33" s="626"/>
      <c r="T33" s="626"/>
      <c r="U33" s="626"/>
      <c r="V33" s="626"/>
      <c r="W33" s="626"/>
      <c r="X33" s="626"/>
    </row>
  </sheetData>
  <sheetProtection algorithmName="SHA-512" hashValue="2DMrL4/2muoY42WAyxHaDoB88i5NxW7UpUN8lWhCQgKTMRkajp19tX0O7zMDz9TDEt0LiULfUQR9Bd0mgNVHcg==" saltValue="5gPb/mWssj52Ggxgs7+WyA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108" priority="10" operator="containsText" text="OK">
      <formula>NOT(ISERROR(SEARCH("OK",Y17)))</formula>
    </cfRule>
  </conditionalFormatting>
  <conditionalFormatting sqref="Y17">
    <cfRule type="containsText" dxfId="107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106" priority="5" operator="containsText" text="OK">
      <formula>NOT(ISERROR(SEARCH("OK",D17)))</formula>
    </cfRule>
  </conditionalFormatting>
  <conditionalFormatting sqref="C18">
    <cfRule type="containsText" dxfId="105" priority="3" operator="containsText" text="Arkusz jest zwalidowany poprawnie">
      <formula>NOT(ISERROR(SEARCH("Arkusz jest zwalidowany poprawnie",C18)))</formula>
    </cfRule>
    <cfRule type="containsText" dxfId="104" priority="4" operator="containsText" text="Arkusz zwalidowany poprawnie">
      <formula>NOT(ISERROR(SEARCH("Arkusz zwalidowany poprawnie",C18)))</formula>
    </cfRule>
  </conditionalFormatting>
  <conditionalFormatting sqref="Y7:Y14">
    <cfRule type="containsText" dxfId="103" priority="2" operator="containsText" text="Weryfikacja wiersza OK">
      <formula>NOT(ISERROR(SEARCH("Weryfikacja wiersza OK",Y7)))</formula>
    </cfRule>
  </conditionalFormatting>
  <conditionalFormatting sqref="D19">
    <cfRule type="containsText" dxfId="102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0</v>
      </c>
      <c r="J1" s="393" t="s">
        <v>1630</v>
      </c>
    </row>
    <row r="2" spans="2:25" ht="21" customHeight="1" x14ac:dyDescent="0.35">
      <c r="B2" s="668" t="s">
        <v>915</v>
      </c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  <c r="O2" s="667"/>
      <c r="P2" s="667"/>
      <c r="Q2" s="667"/>
      <c r="R2" s="667"/>
      <c r="S2" s="667"/>
      <c r="T2" s="667"/>
      <c r="U2" s="667"/>
      <c r="V2" s="667"/>
      <c r="W2" s="667"/>
      <c r="X2" s="667"/>
      <c r="Y2" s="406"/>
    </row>
    <row r="3" spans="2:25" ht="21" customHeight="1" thickBot="1" x14ac:dyDescent="0.4">
      <c r="B3" s="406"/>
      <c r="C3" s="406"/>
      <c r="D3" s="667"/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406"/>
      <c r="U3" s="406"/>
      <c r="V3" s="406"/>
      <c r="W3" s="406"/>
      <c r="X3" s="406"/>
      <c r="Y3" s="406"/>
    </row>
    <row r="4" spans="2:25" ht="40.5" customHeight="1" thickBot="1" x14ac:dyDescent="0.4">
      <c r="B4" s="964"/>
      <c r="C4" s="965"/>
      <c r="D4" s="970" t="s">
        <v>53</v>
      </c>
      <c r="E4" s="971"/>
      <c r="F4" s="972"/>
      <c r="G4" s="970" t="s">
        <v>54</v>
      </c>
      <c r="H4" s="971"/>
      <c r="I4" s="972"/>
      <c r="J4" s="970" t="s">
        <v>55</v>
      </c>
      <c r="K4" s="971"/>
      <c r="L4" s="972"/>
      <c r="M4" s="970" t="s">
        <v>56</v>
      </c>
      <c r="N4" s="971"/>
      <c r="O4" s="972"/>
      <c r="P4" s="970" t="s">
        <v>57</v>
      </c>
      <c r="Q4" s="971"/>
      <c r="R4" s="972"/>
      <c r="S4" s="970" t="s">
        <v>58</v>
      </c>
      <c r="T4" s="971"/>
      <c r="U4" s="972"/>
      <c r="V4" s="970" t="s">
        <v>59</v>
      </c>
      <c r="W4" s="971"/>
      <c r="X4" s="972"/>
      <c r="Y4" s="406"/>
    </row>
    <row r="5" spans="2:25" ht="47.25" customHeight="1" thickBot="1" x14ac:dyDescent="0.4">
      <c r="B5" s="966"/>
      <c r="C5" s="967"/>
      <c r="D5" s="652" t="s">
        <v>20</v>
      </c>
      <c r="E5" s="653" t="s">
        <v>17</v>
      </c>
      <c r="F5" s="654" t="s">
        <v>10</v>
      </c>
      <c r="G5" s="655" t="s">
        <v>20</v>
      </c>
      <c r="H5" s="653" t="s">
        <v>17</v>
      </c>
      <c r="I5" s="656" t="s">
        <v>10</v>
      </c>
      <c r="J5" s="652" t="s">
        <v>20</v>
      </c>
      <c r="K5" s="653" t="s">
        <v>17</v>
      </c>
      <c r="L5" s="654" t="s">
        <v>10</v>
      </c>
      <c r="M5" s="655" t="s">
        <v>20</v>
      </c>
      <c r="N5" s="653" t="s">
        <v>17</v>
      </c>
      <c r="O5" s="656" t="s">
        <v>10</v>
      </c>
      <c r="P5" s="652" t="s">
        <v>20</v>
      </c>
      <c r="Q5" s="653" t="s">
        <v>17</v>
      </c>
      <c r="R5" s="654" t="s">
        <v>10</v>
      </c>
      <c r="S5" s="652" t="s">
        <v>20</v>
      </c>
      <c r="T5" s="653" t="s">
        <v>17</v>
      </c>
      <c r="U5" s="654" t="s">
        <v>10</v>
      </c>
      <c r="V5" s="652" t="s">
        <v>20</v>
      </c>
      <c r="W5" s="653" t="s">
        <v>17</v>
      </c>
      <c r="X5" s="654" t="s">
        <v>10</v>
      </c>
      <c r="Y5" s="406"/>
    </row>
    <row r="6" spans="2:25" ht="19.5" customHeight="1" thickBot="1" x14ac:dyDescent="0.4">
      <c r="B6" s="968"/>
      <c r="C6" s="969"/>
      <c r="D6" s="657" t="s">
        <v>112</v>
      </c>
      <c r="E6" s="658" t="s">
        <v>113</v>
      </c>
      <c r="F6" s="659" t="s">
        <v>114</v>
      </c>
      <c r="G6" s="658" t="s">
        <v>115</v>
      </c>
      <c r="H6" s="660" t="s">
        <v>120</v>
      </c>
      <c r="I6" s="658" t="s">
        <v>116</v>
      </c>
      <c r="J6" s="657" t="s">
        <v>172</v>
      </c>
      <c r="K6" s="658" t="s">
        <v>173</v>
      </c>
      <c r="L6" s="659" t="s">
        <v>174</v>
      </c>
      <c r="M6" s="658" t="s">
        <v>175</v>
      </c>
      <c r="N6" s="660" t="s">
        <v>176</v>
      </c>
      <c r="O6" s="658" t="s">
        <v>177</v>
      </c>
      <c r="P6" s="657" t="s">
        <v>178</v>
      </c>
      <c r="Q6" s="658" t="s">
        <v>179</v>
      </c>
      <c r="R6" s="659" t="s">
        <v>180</v>
      </c>
      <c r="S6" s="661" t="s">
        <v>181</v>
      </c>
      <c r="T6" s="660" t="s">
        <v>182</v>
      </c>
      <c r="U6" s="662" t="s">
        <v>183</v>
      </c>
      <c r="V6" s="661" t="s">
        <v>184</v>
      </c>
      <c r="W6" s="660" t="s">
        <v>185</v>
      </c>
      <c r="X6" s="662" t="s">
        <v>186</v>
      </c>
      <c r="Y6" s="406"/>
    </row>
    <row r="7" spans="2:25" x14ac:dyDescent="0.35">
      <c r="B7" s="669" t="s">
        <v>132</v>
      </c>
      <c r="C7" s="669" t="s">
        <v>49</v>
      </c>
      <c r="D7" s="37">
        <v>0</v>
      </c>
      <c r="E7" s="118">
        <v>0</v>
      </c>
      <c r="F7" s="119">
        <v>0</v>
      </c>
      <c r="G7" s="37">
        <v>0</v>
      </c>
      <c r="H7" s="118">
        <v>0</v>
      </c>
      <c r="I7" s="119">
        <v>0</v>
      </c>
      <c r="J7" s="37">
        <v>0</v>
      </c>
      <c r="K7" s="118">
        <v>0</v>
      </c>
      <c r="L7" s="119">
        <v>0</v>
      </c>
      <c r="M7" s="37">
        <v>0</v>
      </c>
      <c r="N7" s="118">
        <v>0</v>
      </c>
      <c r="O7" s="119">
        <v>0</v>
      </c>
      <c r="P7" s="37">
        <v>0</v>
      </c>
      <c r="Q7" s="118">
        <v>0</v>
      </c>
      <c r="R7" s="119">
        <v>0</v>
      </c>
      <c r="S7" s="37">
        <v>0</v>
      </c>
      <c r="T7" s="118">
        <v>0</v>
      </c>
      <c r="U7" s="119">
        <v>0</v>
      </c>
      <c r="V7" s="37">
        <v>0</v>
      </c>
      <c r="W7" s="118">
        <v>0</v>
      </c>
      <c r="X7" s="119">
        <v>0</v>
      </c>
      <c r="Y7" s="183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670" t="s">
        <v>133</v>
      </c>
      <c r="C8" s="670" t="s">
        <v>50</v>
      </c>
      <c r="D8" s="35">
        <v>0</v>
      </c>
      <c r="E8" s="120">
        <v>0</v>
      </c>
      <c r="F8" s="121">
        <v>0</v>
      </c>
      <c r="G8" s="35">
        <v>0</v>
      </c>
      <c r="H8" s="120">
        <v>0</v>
      </c>
      <c r="I8" s="121">
        <v>0</v>
      </c>
      <c r="J8" s="35">
        <v>0</v>
      </c>
      <c r="K8" s="120">
        <v>0</v>
      </c>
      <c r="L8" s="121">
        <v>0</v>
      </c>
      <c r="M8" s="35">
        <v>0</v>
      </c>
      <c r="N8" s="120">
        <v>0</v>
      </c>
      <c r="O8" s="121">
        <v>0</v>
      </c>
      <c r="P8" s="35">
        <v>0</v>
      </c>
      <c r="Q8" s="120">
        <v>0</v>
      </c>
      <c r="R8" s="121">
        <v>0</v>
      </c>
      <c r="S8" s="35">
        <v>0</v>
      </c>
      <c r="T8" s="120">
        <v>0</v>
      </c>
      <c r="U8" s="121">
        <v>0</v>
      </c>
      <c r="V8" s="35">
        <v>0</v>
      </c>
      <c r="W8" s="120">
        <v>0</v>
      </c>
      <c r="X8" s="121">
        <v>0</v>
      </c>
      <c r="Y8" s="183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70" t="s">
        <v>134</v>
      </c>
      <c r="C9" s="670" t="s">
        <v>63</v>
      </c>
      <c r="D9" s="35">
        <v>0</v>
      </c>
      <c r="E9" s="120">
        <v>0</v>
      </c>
      <c r="F9" s="121">
        <v>0</v>
      </c>
      <c r="G9" s="35">
        <v>0</v>
      </c>
      <c r="H9" s="120">
        <v>0</v>
      </c>
      <c r="I9" s="121">
        <v>0</v>
      </c>
      <c r="J9" s="35">
        <v>0</v>
      </c>
      <c r="K9" s="120">
        <v>0</v>
      </c>
      <c r="L9" s="121">
        <v>0</v>
      </c>
      <c r="M9" s="35">
        <v>0</v>
      </c>
      <c r="N9" s="120">
        <v>0</v>
      </c>
      <c r="O9" s="121">
        <v>0</v>
      </c>
      <c r="P9" s="35">
        <v>0</v>
      </c>
      <c r="Q9" s="120">
        <v>0</v>
      </c>
      <c r="R9" s="121">
        <v>0</v>
      </c>
      <c r="S9" s="35">
        <v>0</v>
      </c>
      <c r="T9" s="120">
        <v>0</v>
      </c>
      <c r="U9" s="121">
        <v>0</v>
      </c>
      <c r="V9" s="35">
        <v>0</v>
      </c>
      <c r="W9" s="120">
        <v>0</v>
      </c>
      <c r="X9" s="121">
        <v>0</v>
      </c>
      <c r="Y9" s="183" t="str">
        <f t="shared" si="0"/>
        <v>Weryfikacja wiersza OK</v>
      </c>
    </row>
    <row r="10" spans="2:25" x14ac:dyDescent="0.35">
      <c r="B10" s="669" t="s">
        <v>220</v>
      </c>
      <c r="C10" s="671" t="s">
        <v>1662</v>
      </c>
      <c r="D10" s="35">
        <v>0</v>
      </c>
      <c r="E10" s="120">
        <v>0</v>
      </c>
      <c r="F10" s="121">
        <v>0</v>
      </c>
      <c r="G10" s="35">
        <v>0</v>
      </c>
      <c r="H10" s="120">
        <v>0</v>
      </c>
      <c r="I10" s="121">
        <v>0</v>
      </c>
      <c r="J10" s="35">
        <v>0</v>
      </c>
      <c r="K10" s="120">
        <v>0</v>
      </c>
      <c r="L10" s="121">
        <v>0</v>
      </c>
      <c r="M10" s="35">
        <v>0</v>
      </c>
      <c r="N10" s="120">
        <v>0</v>
      </c>
      <c r="O10" s="121">
        <v>0</v>
      </c>
      <c r="P10" s="35">
        <v>0</v>
      </c>
      <c r="Q10" s="120">
        <v>0</v>
      </c>
      <c r="R10" s="121">
        <v>0</v>
      </c>
      <c r="S10" s="35">
        <v>0</v>
      </c>
      <c r="T10" s="120">
        <v>0</v>
      </c>
      <c r="U10" s="121">
        <v>0</v>
      </c>
      <c r="V10" s="35">
        <v>0</v>
      </c>
      <c r="W10" s="120">
        <v>0</v>
      </c>
      <c r="X10" s="121">
        <v>0</v>
      </c>
      <c r="Y10" s="183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669" t="s">
        <v>135</v>
      </c>
      <c r="C11" s="669" t="s">
        <v>52</v>
      </c>
      <c r="D11" s="35">
        <v>0</v>
      </c>
      <c r="E11" s="120">
        <v>0</v>
      </c>
      <c r="F11" s="121">
        <v>0</v>
      </c>
      <c r="G11" s="35">
        <v>0</v>
      </c>
      <c r="H11" s="120">
        <v>0</v>
      </c>
      <c r="I11" s="121">
        <v>0</v>
      </c>
      <c r="J11" s="35">
        <v>0</v>
      </c>
      <c r="K11" s="120">
        <v>0</v>
      </c>
      <c r="L11" s="121">
        <v>0</v>
      </c>
      <c r="M11" s="35">
        <v>0</v>
      </c>
      <c r="N11" s="120">
        <v>0</v>
      </c>
      <c r="O11" s="121">
        <v>0</v>
      </c>
      <c r="P11" s="35">
        <v>0</v>
      </c>
      <c r="Q11" s="120">
        <v>0</v>
      </c>
      <c r="R11" s="121">
        <v>0</v>
      </c>
      <c r="S11" s="35">
        <v>0</v>
      </c>
      <c r="T11" s="120">
        <v>0</v>
      </c>
      <c r="U11" s="121">
        <v>0</v>
      </c>
      <c r="V11" s="35">
        <v>0</v>
      </c>
      <c r="W11" s="120">
        <v>0</v>
      </c>
      <c r="X11" s="121">
        <v>0</v>
      </c>
      <c r="Y11" s="183" t="str">
        <f t="shared" si="0"/>
        <v>Weryfikacja wiersza OK</v>
      </c>
    </row>
    <row r="12" spans="2:25" x14ac:dyDescent="0.35">
      <c r="B12" s="670" t="s">
        <v>136</v>
      </c>
      <c r="C12" s="670" t="s">
        <v>51</v>
      </c>
      <c r="D12" s="35">
        <v>0</v>
      </c>
      <c r="E12" s="120">
        <v>0</v>
      </c>
      <c r="F12" s="121">
        <v>0</v>
      </c>
      <c r="G12" s="35">
        <v>0</v>
      </c>
      <c r="H12" s="120">
        <v>0</v>
      </c>
      <c r="I12" s="121">
        <v>0</v>
      </c>
      <c r="J12" s="35">
        <v>0</v>
      </c>
      <c r="K12" s="120">
        <v>0</v>
      </c>
      <c r="L12" s="121">
        <v>0</v>
      </c>
      <c r="M12" s="35">
        <v>0</v>
      </c>
      <c r="N12" s="120">
        <v>0</v>
      </c>
      <c r="O12" s="121">
        <v>0</v>
      </c>
      <c r="P12" s="35">
        <v>0</v>
      </c>
      <c r="Q12" s="120">
        <v>0</v>
      </c>
      <c r="R12" s="121">
        <v>0</v>
      </c>
      <c r="S12" s="35">
        <v>0</v>
      </c>
      <c r="T12" s="120">
        <v>0</v>
      </c>
      <c r="U12" s="121">
        <v>0</v>
      </c>
      <c r="V12" s="35">
        <v>0</v>
      </c>
      <c r="W12" s="120">
        <v>0</v>
      </c>
      <c r="X12" s="121">
        <v>0</v>
      </c>
      <c r="Y12" s="183" t="str">
        <f t="shared" si="0"/>
        <v>Weryfikacja wiersza OK</v>
      </c>
    </row>
    <row r="13" spans="2:25" ht="15" thickBot="1" x14ac:dyDescent="0.4">
      <c r="B13" s="670" t="s">
        <v>137</v>
      </c>
      <c r="C13" s="670" t="s">
        <v>22</v>
      </c>
      <c r="D13" s="122">
        <v>0</v>
      </c>
      <c r="E13" s="123">
        <v>0</v>
      </c>
      <c r="F13" s="124">
        <v>0</v>
      </c>
      <c r="G13" s="122">
        <v>0</v>
      </c>
      <c r="H13" s="123">
        <v>0</v>
      </c>
      <c r="I13" s="124">
        <v>0</v>
      </c>
      <c r="J13" s="122">
        <v>0</v>
      </c>
      <c r="K13" s="123">
        <v>0</v>
      </c>
      <c r="L13" s="124">
        <v>0</v>
      </c>
      <c r="M13" s="122">
        <v>0</v>
      </c>
      <c r="N13" s="123">
        <v>0</v>
      </c>
      <c r="O13" s="124">
        <v>0</v>
      </c>
      <c r="P13" s="122">
        <v>0</v>
      </c>
      <c r="Q13" s="123">
        <v>0</v>
      </c>
      <c r="R13" s="124">
        <v>0</v>
      </c>
      <c r="S13" s="122">
        <v>0</v>
      </c>
      <c r="T13" s="123">
        <v>0</v>
      </c>
      <c r="U13" s="124">
        <v>0</v>
      </c>
      <c r="V13" s="122">
        <v>0</v>
      </c>
      <c r="W13" s="123">
        <v>0</v>
      </c>
      <c r="X13" s="124">
        <v>0</v>
      </c>
      <c r="Y13" s="183" t="str">
        <f t="shared" si="0"/>
        <v>Weryfikacja wiersza OK</v>
      </c>
    </row>
    <row r="14" spans="2:25" ht="15" thickBot="1" x14ac:dyDescent="0.4">
      <c r="B14" s="624" t="s">
        <v>138</v>
      </c>
      <c r="C14" s="672" t="s">
        <v>21</v>
      </c>
      <c r="D14" s="125">
        <v>0</v>
      </c>
      <c r="E14" s="126">
        <v>0</v>
      </c>
      <c r="F14" s="127">
        <v>0</v>
      </c>
      <c r="G14" s="125">
        <v>0</v>
      </c>
      <c r="H14" s="126">
        <v>0</v>
      </c>
      <c r="I14" s="127">
        <v>0</v>
      </c>
      <c r="J14" s="125">
        <v>0</v>
      </c>
      <c r="K14" s="126">
        <v>0</v>
      </c>
      <c r="L14" s="127">
        <v>0</v>
      </c>
      <c r="M14" s="125">
        <v>0</v>
      </c>
      <c r="N14" s="126">
        <v>0</v>
      </c>
      <c r="O14" s="127">
        <v>0</v>
      </c>
      <c r="P14" s="125">
        <v>0</v>
      </c>
      <c r="Q14" s="126">
        <v>0</v>
      </c>
      <c r="R14" s="127">
        <v>0</v>
      </c>
      <c r="S14" s="125">
        <v>0</v>
      </c>
      <c r="T14" s="126">
        <v>0</v>
      </c>
      <c r="U14" s="127">
        <v>0</v>
      </c>
      <c r="V14" s="125">
        <v>0</v>
      </c>
      <c r="W14" s="126">
        <v>0</v>
      </c>
      <c r="X14" s="127">
        <v>0</v>
      </c>
      <c r="Y14" s="183" t="str">
        <f t="shared" si="0"/>
        <v>Weryfikacja wiersza OK</v>
      </c>
    </row>
    <row r="16" spans="2:25" x14ac:dyDescent="0.35">
      <c r="C16" s="393" t="s">
        <v>1855</v>
      </c>
    </row>
    <row r="17" spans="3:24" x14ac:dyDescent="0.35">
      <c r="C17" s="22" t="s">
        <v>138</v>
      </c>
      <c r="D17" s="28" t="str">
        <f>IF(COUNTBLANK(D7:D14)=8, "", IF(D14=D7+D8+D9+D11+D12+D13,"OK","Błąd"))</f>
        <v>OK</v>
      </c>
      <c r="E17" s="28" t="str">
        <f t="shared" ref="E17:X17" si="1">IF(COUNTBLANK(E7:E14)=8, "", IF(E14=E7+E8+E9+E11+E12+E13,"OK","Błąd"))</f>
        <v>OK</v>
      </c>
      <c r="F17" s="28" t="str">
        <f t="shared" si="1"/>
        <v>OK</v>
      </c>
      <c r="G17" s="28" t="str">
        <f t="shared" si="1"/>
        <v>OK</v>
      </c>
      <c r="H17" s="28" t="str">
        <f t="shared" si="1"/>
        <v>OK</v>
      </c>
      <c r="I17" s="28" t="str">
        <f t="shared" si="1"/>
        <v>OK</v>
      </c>
      <c r="J17" s="28" t="str">
        <f t="shared" si="1"/>
        <v>OK</v>
      </c>
      <c r="K17" s="28" t="str">
        <f t="shared" si="1"/>
        <v>OK</v>
      </c>
      <c r="L17" s="28" t="str">
        <f t="shared" si="1"/>
        <v>OK</v>
      </c>
      <c r="M17" s="28" t="str">
        <f t="shared" si="1"/>
        <v>OK</v>
      </c>
      <c r="N17" s="28" t="str">
        <f t="shared" si="1"/>
        <v>OK</v>
      </c>
      <c r="O17" s="28" t="str">
        <f t="shared" si="1"/>
        <v>OK</v>
      </c>
      <c r="P17" s="28" t="str">
        <f t="shared" si="1"/>
        <v>OK</v>
      </c>
      <c r="Q17" s="28" t="str">
        <f t="shared" si="1"/>
        <v>OK</v>
      </c>
      <c r="R17" s="28" t="str">
        <f t="shared" si="1"/>
        <v>OK</v>
      </c>
      <c r="S17" s="28" t="str">
        <f t="shared" si="1"/>
        <v>OK</v>
      </c>
      <c r="T17" s="28" t="str">
        <f t="shared" si="1"/>
        <v>OK</v>
      </c>
      <c r="U17" s="28" t="str">
        <f t="shared" si="1"/>
        <v>OK</v>
      </c>
      <c r="V17" s="28" t="str">
        <f t="shared" si="1"/>
        <v>OK</v>
      </c>
      <c r="W17" s="28" t="str">
        <f t="shared" si="1"/>
        <v>OK</v>
      </c>
      <c r="X17" s="28" t="str">
        <f t="shared" si="1"/>
        <v>OK</v>
      </c>
    </row>
    <row r="18" spans="3:24" x14ac:dyDescent="0.35">
      <c r="C18" s="973"/>
      <c r="D18" s="97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404" t="s">
        <v>1876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Q4l8xtPwe2KhnuM1SW94CYWuEGQCKryi7uNfzLTyri9+VUXMd5IZgJDkzin4/3Fiz0sJ/MaP6dusv1xv4SwQTg==" saltValue="myesj+kFzH9nQBFFhB1w7g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101" priority="6" operator="containsText" text="OK">
      <formula>NOT(ISERROR(SEARCH("OK",Y7)))</formula>
    </cfRule>
  </conditionalFormatting>
  <conditionalFormatting sqref="C18">
    <cfRule type="containsText" dxfId="100" priority="2" operator="containsText" text="Arkusz jest zwalidowany poprawnie">
      <formula>NOT(ISERROR(SEARCH("Arkusz jest zwalidowany poprawnie",C18)))</formula>
    </cfRule>
    <cfRule type="containsText" dxfId="99" priority="3" operator="containsText" text="Arkusz zwalidowany poprawnie">
      <formula>NOT(ISERROR(SEARCH("Arkusz zwalidowany poprawnie",C18)))</formula>
    </cfRule>
    <cfRule type="containsText" dxfId="98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97" priority="5" operator="containsText" text="OK">
      <formula>NOT(ISERROR(SEARCH("OK",D17)))</formula>
    </cfRule>
  </conditionalFormatting>
  <conditionalFormatting sqref="D19">
    <cfRule type="containsText" dxfId="96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626" customWidth="1"/>
    <col min="21" max="21" width="11.7265625" style="626" customWidth="1"/>
    <col min="22" max="22" width="13.54296875" style="626" customWidth="1"/>
    <col min="23" max="23" width="12.54296875" style="626" customWidth="1"/>
    <col min="24" max="24" width="11.81640625" style="626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0</v>
      </c>
      <c r="C1" s="3"/>
      <c r="H1" s="393" t="s">
        <v>1630</v>
      </c>
    </row>
    <row r="2" spans="2:25" x14ac:dyDescent="0.35">
      <c r="B2" s="668" t="s">
        <v>916</v>
      </c>
      <c r="C2" s="668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68"/>
      <c r="V2" s="668"/>
      <c r="W2" s="668"/>
      <c r="X2" s="668"/>
    </row>
    <row r="3" spans="2:25" ht="15" thickBot="1" x14ac:dyDescent="0.4">
      <c r="B3" s="668"/>
      <c r="C3" s="668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68"/>
      <c r="V3" s="668"/>
      <c r="W3" s="668"/>
      <c r="X3" s="668"/>
    </row>
    <row r="4" spans="2:25" ht="18.75" customHeight="1" thickBot="1" x14ac:dyDescent="0.4">
      <c r="B4" s="977"/>
      <c r="C4" s="978"/>
      <c r="D4" s="983" t="s">
        <v>917</v>
      </c>
      <c r="E4" s="984"/>
      <c r="F4" s="985"/>
      <c r="G4" s="985"/>
      <c r="H4" s="985"/>
      <c r="I4" s="985"/>
      <c r="J4" s="985"/>
      <c r="K4" s="985"/>
      <c r="L4" s="986"/>
      <c r="M4" s="974" t="s">
        <v>921</v>
      </c>
      <c r="N4" s="975"/>
      <c r="O4" s="975"/>
      <c r="P4" s="975"/>
      <c r="Q4" s="975"/>
      <c r="R4" s="975"/>
      <c r="S4" s="975"/>
      <c r="T4" s="975"/>
      <c r="U4" s="975"/>
      <c r="V4" s="975"/>
      <c r="W4" s="975"/>
      <c r="X4" s="976"/>
    </row>
    <row r="5" spans="2:25" ht="71.25" customHeight="1" thickBot="1" x14ac:dyDescent="0.4">
      <c r="B5" s="979"/>
      <c r="C5" s="980"/>
      <c r="D5" s="974" t="s">
        <v>919</v>
      </c>
      <c r="E5" s="975"/>
      <c r="F5" s="976"/>
      <c r="G5" s="983" t="s">
        <v>918</v>
      </c>
      <c r="H5" s="984"/>
      <c r="I5" s="987"/>
      <c r="J5" s="983" t="s">
        <v>920</v>
      </c>
      <c r="K5" s="984"/>
      <c r="L5" s="987"/>
      <c r="M5" s="974" t="s">
        <v>1663</v>
      </c>
      <c r="N5" s="975"/>
      <c r="O5" s="975"/>
      <c r="P5" s="976"/>
      <c r="Q5" s="974" t="s">
        <v>1664</v>
      </c>
      <c r="R5" s="975"/>
      <c r="S5" s="975"/>
      <c r="T5" s="976"/>
      <c r="U5" s="974" t="s">
        <v>1665</v>
      </c>
      <c r="V5" s="975"/>
      <c r="W5" s="975"/>
      <c r="X5" s="976"/>
    </row>
    <row r="6" spans="2:25" ht="44" thickBot="1" x14ac:dyDescent="0.4">
      <c r="B6" s="979"/>
      <c r="C6" s="980"/>
      <c r="D6" s="674" t="s">
        <v>42</v>
      </c>
      <c r="E6" s="675" t="s">
        <v>17</v>
      </c>
      <c r="F6" s="676" t="s">
        <v>10</v>
      </c>
      <c r="G6" s="677" t="s">
        <v>42</v>
      </c>
      <c r="H6" s="678" t="s">
        <v>17</v>
      </c>
      <c r="I6" s="679" t="s">
        <v>10</v>
      </c>
      <c r="J6" s="677" t="s">
        <v>42</v>
      </c>
      <c r="K6" s="678" t="s">
        <v>17</v>
      </c>
      <c r="L6" s="679" t="s">
        <v>10</v>
      </c>
      <c r="M6" s="677" t="s">
        <v>20</v>
      </c>
      <c r="N6" s="675" t="s">
        <v>23</v>
      </c>
      <c r="O6" s="678" t="s">
        <v>17</v>
      </c>
      <c r="P6" s="676" t="s">
        <v>10</v>
      </c>
      <c r="Q6" s="677" t="s">
        <v>20</v>
      </c>
      <c r="R6" s="675" t="s">
        <v>23</v>
      </c>
      <c r="S6" s="678" t="s">
        <v>17</v>
      </c>
      <c r="T6" s="676" t="s">
        <v>10</v>
      </c>
      <c r="U6" s="680" t="s">
        <v>20</v>
      </c>
      <c r="V6" s="675" t="s">
        <v>23</v>
      </c>
      <c r="W6" s="681" t="s">
        <v>17</v>
      </c>
      <c r="X6" s="676" t="s">
        <v>10</v>
      </c>
    </row>
    <row r="7" spans="2:25" ht="15" thickBot="1" x14ac:dyDescent="0.4">
      <c r="B7" s="981"/>
      <c r="C7" s="982"/>
      <c r="D7" s="680" t="s">
        <v>112</v>
      </c>
      <c r="E7" s="682" t="s">
        <v>190</v>
      </c>
      <c r="F7" s="676" t="s">
        <v>113</v>
      </c>
      <c r="G7" s="683" t="s">
        <v>114</v>
      </c>
      <c r="H7" s="684" t="s">
        <v>391</v>
      </c>
      <c r="I7" s="685" t="s">
        <v>115</v>
      </c>
      <c r="J7" s="686" t="s">
        <v>120</v>
      </c>
      <c r="K7" s="684" t="s">
        <v>392</v>
      </c>
      <c r="L7" s="681" t="s">
        <v>116</v>
      </c>
      <c r="M7" s="687" t="s">
        <v>172</v>
      </c>
      <c r="N7" s="688" t="s">
        <v>173</v>
      </c>
      <c r="O7" s="689" t="s">
        <v>174</v>
      </c>
      <c r="P7" s="690" t="s">
        <v>175</v>
      </c>
      <c r="Q7" s="691" t="s">
        <v>176</v>
      </c>
      <c r="R7" s="688" t="s">
        <v>177</v>
      </c>
      <c r="S7" s="689" t="s">
        <v>178</v>
      </c>
      <c r="T7" s="690" t="s">
        <v>179</v>
      </c>
      <c r="U7" s="691" t="s">
        <v>180</v>
      </c>
      <c r="V7" s="689" t="s">
        <v>181</v>
      </c>
      <c r="W7" s="689" t="s">
        <v>203</v>
      </c>
      <c r="X7" s="692" t="s">
        <v>182</v>
      </c>
    </row>
    <row r="8" spans="2:25" x14ac:dyDescent="0.35">
      <c r="B8" s="693" t="s">
        <v>139</v>
      </c>
      <c r="C8" s="694" t="s">
        <v>43</v>
      </c>
      <c r="D8" s="128">
        <v>0</v>
      </c>
      <c r="E8" s="129">
        <v>0</v>
      </c>
      <c r="F8" s="130">
        <v>0</v>
      </c>
      <c r="G8" s="128">
        <v>0</v>
      </c>
      <c r="H8" s="129">
        <v>0</v>
      </c>
      <c r="I8" s="130">
        <v>0</v>
      </c>
      <c r="J8" s="128">
        <v>0</v>
      </c>
      <c r="K8" s="129">
        <v>0</v>
      </c>
      <c r="L8" s="130">
        <v>0</v>
      </c>
      <c r="M8" s="128">
        <v>0</v>
      </c>
      <c r="N8" s="131">
        <v>0</v>
      </c>
      <c r="O8" s="132">
        <v>0</v>
      </c>
      <c r="P8" s="130">
        <v>0</v>
      </c>
      <c r="Q8" s="128">
        <v>0</v>
      </c>
      <c r="R8" s="131">
        <v>0</v>
      </c>
      <c r="S8" s="131">
        <v>0</v>
      </c>
      <c r="T8" s="133">
        <v>0</v>
      </c>
      <c r="U8" s="128">
        <v>0</v>
      </c>
      <c r="V8" s="131">
        <v>0</v>
      </c>
      <c r="W8" s="131">
        <v>0</v>
      </c>
      <c r="X8" s="133">
        <v>0</v>
      </c>
      <c r="Y8" s="183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95" t="s">
        <v>140</v>
      </c>
      <c r="C9" s="696" t="s">
        <v>44</v>
      </c>
      <c r="D9" s="134">
        <v>0</v>
      </c>
      <c r="E9" s="135">
        <v>0</v>
      </c>
      <c r="F9" s="136">
        <v>0</v>
      </c>
      <c r="G9" s="134">
        <v>0</v>
      </c>
      <c r="H9" s="135">
        <v>0</v>
      </c>
      <c r="I9" s="136">
        <v>0</v>
      </c>
      <c r="J9" s="134">
        <v>0</v>
      </c>
      <c r="K9" s="135">
        <v>0</v>
      </c>
      <c r="L9" s="136">
        <v>0</v>
      </c>
      <c r="M9" s="134">
        <v>0</v>
      </c>
      <c r="N9" s="137">
        <v>0</v>
      </c>
      <c r="O9" s="138">
        <v>0</v>
      </c>
      <c r="P9" s="136">
        <v>0</v>
      </c>
      <c r="Q9" s="134">
        <v>0</v>
      </c>
      <c r="R9" s="137">
        <v>0</v>
      </c>
      <c r="S9" s="137">
        <v>0</v>
      </c>
      <c r="T9" s="139">
        <v>0</v>
      </c>
      <c r="U9" s="134">
        <v>0</v>
      </c>
      <c r="V9" s="137">
        <v>0</v>
      </c>
      <c r="W9" s="137">
        <v>0</v>
      </c>
      <c r="X9" s="139">
        <v>0</v>
      </c>
      <c r="Y9" s="183" t="str">
        <f t="shared" si="0"/>
        <v>Weryfikacja wiersza OK</v>
      </c>
    </row>
    <row r="10" spans="2:25" x14ac:dyDescent="0.35">
      <c r="B10" s="697" t="s">
        <v>141</v>
      </c>
      <c r="C10" s="698" t="s">
        <v>45</v>
      </c>
      <c r="D10" s="134">
        <v>0</v>
      </c>
      <c r="E10" s="135">
        <v>0</v>
      </c>
      <c r="F10" s="136">
        <v>0</v>
      </c>
      <c r="G10" s="134">
        <v>0</v>
      </c>
      <c r="H10" s="135">
        <v>0</v>
      </c>
      <c r="I10" s="136">
        <v>0</v>
      </c>
      <c r="J10" s="134">
        <v>0</v>
      </c>
      <c r="K10" s="135">
        <v>0</v>
      </c>
      <c r="L10" s="136">
        <v>0</v>
      </c>
      <c r="M10" s="134">
        <v>0</v>
      </c>
      <c r="N10" s="137">
        <v>0</v>
      </c>
      <c r="O10" s="138">
        <v>0</v>
      </c>
      <c r="P10" s="136">
        <v>0</v>
      </c>
      <c r="Q10" s="134">
        <v>0</v>
      </c>
      <c r="R10" s="137">
        <v>0</v>
      </c>
      <c r="S10" s="137">
        <v>0</v>
      </c>
      <c r="T10" s="139">
        <v>0</v>
      </c>
      <c r="U10" s="134">
        <v>0</v>
      </c>
      <c r="V10" s="137">
        <v>0</v>
      </c>
      <c r="W10" s="137">
        <v>0</v>
      </c>
      <c r="X10" s="139">
        <v>0</v>
      </c>
      <c r="Y10" s="183" t="str">
        <f t="shared" si="0"/>
        <v>Weryfikacja wiersza OK</v>
      </c>
    </row>
    <row r="11" spans="2:25" x14ac:dyDescent="0.35">
      <c r="B11" s="699" t="s">
        <v>142</v>
      </c>
      <c r="C11" s="696" t="s">
        <v>46</v>
      </c>
      <c r="D11" s="134">
        <v>0</v>
      </c>
      <c r="E11" s="135">
        <v>0</v>
      </c>
      <c r="F11" s="136">
        <v>0</v>
      </c>
      <c r="G11" s="134">
        <v>0</v>
      </c>
      <c r="H11" s="135">
        <v>0</v>
      </c>
      <c r="I11" s="136">
        <v>0</v>
      </c>
      <c r="J11" s="134">
        <v>0</v>
      </c>
      <c r="K11" s="135">
        <v>0</v>
      </c>
      <c r="L11" s="136">
        <v>0</v>
      </c>
      <c r="M11" s="134">
        <v>0</v>
      </c>
      <c r="N11" s="137">
        <v>0</v>
      </c>
      <c r="O11" s="138">
        <v>0</v>
      </c>
      <c r="P11" s="136">
        <v>0</v>
      </c>
      <c r="Q11" s="134">
        <v>0</v>
      </c>
      <c r="R11" s="137">
        <v>0</v>
      </c>
      <c r="S11" s="137">
        <v>0</v>
      </c>
      <c r="T11" s="139">
        <v>0</v>
      </c>
      <c r="U11" s="134">
        <v>0</v>
      </c>
      <c r="V11" s="137">
        <v>0</v>
      </c>
      <c r="W11" s="137">
        <v>0</v>
      </c>
      <c r="X11" s="139">
        <v>0</v>
      </c>
      <c r="Y11" s="183" t="str">
        <f t="shared" si="0"/>
        <v>Weryfikacja wiersza OK</v>
      </c>
    </row>
    <row r="12" spans="2:25" x14ac:dyDescent="0.35">
      <c r="B12" s="697" t="s">
        <v>143</v>
      </c>
      <c r="C12" s="696" t="s">
        <v>48</v>
      </c>
      <c r="D12" s="140">
        <v>0</v>
      </c>
      <c r="E12" s="141">
        <v>0</v>
      </c>
      <c r="F12" s="142">
        <v>0</v>
      </c>
      <c r="G12" s="140">
        <v>0</v>
      </c>
      <c r="H12" s="141">
        <v>0</v>
      </c>
      <c r="I12" s="142">
        <v>0</v>
      </c>
      <c r="J12" s="140">
        <v>0</v>
      </c>
      <c r="K12" s="141">
        <v>0</v>
      </c>
      <c r="L12" s="142">
        <v>0</v>
      </c>
      <c r="M12" s="140">
        <v>0</v>
      </c>
      <c r="N12" s="143">
        <v>0</v>
      </c>
      <c r="O12" s="144">
        <v>0</v>
      </c>
      <c r="P12" s="142">
        <v>0</v>
      </c>
      <c r="Q12" s="140">
        <v>0</v>
      </c>
      <c r="R12" s="144">
        <v>0</v>
      </c>
      <c r="S12" s="143">
        <v>0</v>
      </c>
      <c r="T12" s="145">
        <v>0</v>
      </c>
      <c r="U12" s="140">
        <v>0</v>
      </c>
      <c r="V12" s="144">
        <v>0</v>
      </c>
      <c r="W12" s="143">
        <v>0</v>
      </c>
      <c r="X12" s="145">
        <v>0</v>
      </c>
      <c r="Y12" s="183" t="str">
        <f t="shared" si="0"/>
        <v>Weryfikacja wiersza OK</v>
      </c>
    </row>
    <row r="13" spans="2:25" ht="29" x14ac:dyDescent="0.35">
      <c r="B13" s="695" t="s">
        <v>144</v>
      </c>
      <c r="C13" s="698" t="s">
        <v>47</v>
      </c>
      <c r="D13" s="134">
        <v>0</v>
      </c>
      <c r="E13" s="135">
        <v>0</v>
      </c>
      <c r="F13" s="136">
        <v>0</v>
      </c>
      <c r="G13" s="134">
        <v>0</v>
      </c>
      <c r="H13" s="135">
        <v>0</v>
      </c>
      <c r="I13" s="136">
        <v>0</v>
      </c>
      <c r="J13" s="134">
        <v>0</v>
      </c>
      <c r="K13" s="135">
        <v>0</v>
      </c>
      <c r="L13" s="136">
        <v>0</v>
      </c>
      <c r="M13" s="134">
        <v>0</v>
      </c>
      <c r="N13" s="137">
        <v>0</v>
      </c>
      <c r="O13" s="138">
        <v>0</v>
      </c>
      <c r="P13" s="136">
        <v>0</v>
      </c>
      <c r="Q13" s="134">
        <v>0</v>
      </c>
      <c r="R13" s="137">
        <v>0</v>
      </c>
      <c r="S13" s="137">
        <v>0</v>
      </c>
      <c r="T13" s="139">
        <v>0</v>
      </c>
      <c r="U13" s="134">
        <v>0</v>
      </c>
      <c r="V13" s="137">
        <v>0</v>
      </c>
      <c r="W13" s="137">
        <v>0</v>
      </c>
      <c r="X13" s="139">
        <v>0</v>
      </c>
      <c r="Y13" s="183" t="str">
        <f t="shared" si="0"/>
        <v>Weryfikacja wiersza OK</v>
      </c>
    </row>
    <row r="14" spans="2:25" ht="15" thickBot="1" x14ac:dyDescent="0.4">
      <c r="B14" s="697" t="s">
        <v>145</v>
      </c>
      <c r="C14" s="700" t="s">
        <v>22</v>
      </c>
      <c r="D14" s="146">
        <v>0</v>
      </c>
      <c r="E14" s="147">
        <v>0</v>
      </c>
      <c r="F14" s="148">
        <v>0</v>
      </c>
      <c r="G14" s="146">
        <v>0</v>
      </c>
      <c r="H14" s="147">
        <v>0</v>
      </c>
      <c r="I14" s="149">
        <v>0</v>
      </c>
      <c r="J14" s="146">
        <v>0</v>
      </c>
      <c r="K14" s="147">
        <v>0</v>
      </c>
      <c r="L14" s="148">
        <v>0</v>
      </c>
      <c r="M14" s="146">
        <v>0</v>
      </c>
      <c r="N14" s="150">
        <v>0</v>
      </c>
      <c r="O14" s="151">
        <v>0</v>
      </c>
      <c r="P14" s="148">
        <v>0</v>
      </c>
      <c r="Q14" s="146">
        <v>0</v>
      </c>
      <c r="R14" s="150">
        <v>0</v>
      </c>
      <c r="S14" s="150">
        <v>0</v>
      </c>
      <c r="T14" s="152">
        <v>0</v>
      </c>
      <c r="U14" s="146">
        <v>0</v>
      </c>
      <c r="V14" s="150">
        <v>0</v>
      </c>
      <c r="W14" s="150">
        <v>0</v>
      </c>
      <c r="X14" s="152">
        <v>0</v>
      </c>
      <c r="Y14" s="183" t="str">
        <f t="shared" si="0"/>
        <v>Weryfikacja wiersza OK</v>
      </c>
    </row>
    <row r="15" spans="2:25" ht="15" thickBot="1" x14ac:dyDescent="0.4">
      <c r="B15" s="624" t="s">
        <v>146</v>
      </c>
      <c r="C15" s="701" t="s">
        <v>21</v>
      </c>
      <c r="D15" s="153">
        <v>0</v>
      </c>
      <c r="E15" s="154">
        <v>0</v>
      </c>
      <c r="F15" s="155">
        <v>0</v>
      </c>
      <c r="G15" s="156">
        <v>0</v>
      </c>
      <c r="H15" s="157">
        <v>0</v>
      </c>
      <c r="I15" s="155">
        <v>0</v>
      </c>
      <c r="J15" s="156">
        <v>0</v>
      </c>
      <c r="K15" s="157">
        <v>0</v>
      </c>
      <c r="L15" s="155">
        <v>0</v>
      </c>
      <c r="M15" s="156">
        <v>0</v>
      </c>
      <c r="N15" s="158">
        <v>0</v>
      </c>
      <c r="O15" s="157">
        <v>0</v>
      </c>
      <c r="P15" s="155">
        <v>0</v>
      </c>
      <c r="Q15" s="153">
        <v>0</v>
      </c>
      <c r="R15" s="158">
        <v>0</v>
      </c>
      <c r="S15" s="158">
        <v>0</v>
      </c>
      <c r="T15" s="159">
        <v>0</v>
      </c>
      <c r="U15" s="153">
        <v>0</v>
      </c>
      <c r="V15" s="158">
        <v>0</v>
      </c>
      <c r="W15" s="158">
        <v>0</v>
      </c>
      <c r="X15" s="159">
        <v>0</v>
      </c>
      <c r="Y15" s="183" t="str">
        <f t="shared" si="0"/>
        <v>Weryfikacja wiersza OK</v>
      </c>
    </row>
    <row r="17" spans="3:24" x14ac:dyDescent="0.35">
      <c r="C17" s="393" t="s">
        <v>1855</v>
      </c>
    </row>
    <row r="18" spans="3:24" x14ac:dyDescent="0.35">
      <c r="C18" s="29" t="s">
        <v>146</v>
      </c>
      <c r="D18" s="702" t="str">
        <f>IF(COUNTBLANK(D8:D15)=8, "", IF(D15=SUM(D8:D14),"OK","Błąd"))</f>
        <v>OK</v>
      </c>
      <c r="E18" s="702" t="str">
        <f>IF(COUNTBLANK(E8:E15)=8, "", IF(E15=SUM(E8:E14),"OK","Błąd"))</f>
        <v>OK</v>
      </c>
      <c r="F18" s="702" t="str">
        <f t="shared" ref="F18:X18" si="1">IF(COUNTBLANK(F8:F15)=8, "", IF(F15=SUM(F8:F14),"OK","Błąd"))</f>
        <v>OK</v>
      </c>
      <c r="G18" s="702" t="str">
        <f t="shared" si="1"/>
        <v>OK</v>
      </c>
      <c r="H18" s="702" t="str">
        <f t="shared" si="1"/>
        <v>OK</v>
      </c>
      <c r="I18" s="702" t="str">
        <f t="shared" si="1"/>
        <v>OK</v>
      </c>
      <c r="J18" s="702" t="str">
        <f t="shared" si="1"/>
        <v>OK</v>
      </c>
      <c r="K18" s="702" t="str">
        <f t="shared" si="1"/>
        <v>OK</v>
      </c>
      <c r="L18" s="702" t="str">
        <f t="shared" si="1"/>
        <v>OK</v>
      </c>
      <c r="M18" s="702" t="str">
        <f t="shared" si="1"/>
        <v>OK</v>
      </c>
      <c r="N18" s="702" t="str">
        <f t="shared" si="1"/>
        <v>OK</v>
      </c>
      <c r="O18" s="702" t="str">
        <f t="shared" si="1"/>
        <v>OK</v>
      </c>
      <c r="P18" s="702" t="str">
        <f t="shared" si="1"/>
        <v>OK</v>
      </c>
      <c r="Q18" s="702" t="str">
        <f t="shared" si="1"/>
        <v>OK</v>
      </c>
      <c r="R18" s="702" t="str">
        <f t="shared" si="1"/>
        <v>OK</v>
      </c>
      <c r="S18" s="702" t="str">
        <f t="shared" si="1"/>
        <v>OK</v>
      </c>
      <c r="T18" s="702" t="str">
        <f t="shared" si="1"/>
        <v>OK</v>
      </c>
      <c r="U18" s="702" t="str">
        <f t="shared" si="1"/>
        <v>OK</v>
      </c>
      <c r="V18" s="702" t="str">
        <f t="shared" si="1"/>
        <v>OK</v>
      </c>
      <c r="W18" s="702" t="str">
        <f t="shared" si="1"/>
        <v>OK</v>
      </c>
      <c r="X18" s="702" t="str">
        <f t="shared" si="1"/>
        <v>OK</v>
      </c>
    </row>
    <row r="19" spans="3:24" x14ac:dyDescent="0.35">
      <c r="C19" s="183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404" t="s">
        <v>1876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7fJ45JVYCCD3Y26yL0INs7aDwdBOZ9VSY/MS9QafUaujA20Kn1f/a280vDcI9PdvoGdNWJHNZ7ndlufmiL0KTA==" saltValue="E2jL52xTWZ4jmUFz8cwEow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95" priority="6" operator="containsText" text="Weryfikacja wiersza OK">
      <formula>NOT(ISERROR(SEARCH("Weryfikacja wiersza OK",Y8)))</formula>
    </cfRule>
  </conditionalFormatting>
  <conditionalFormatting sqref="C19">
    <cfRule type="containsText" dxfId="94" priority="2" operator="containsText" text="Arkusz jest zwalidowany poprawnie">
      <formula>NOT(ISERROR(SEARCH("Arkusz jest zwalidowany poprawnie",C19)))</formula>
    </cfRule>
    <cfRule type="containsText" dxfId="93" priority="3" operator="containsText" text="Arkusz zwalidowany poprawnie">
      <formula>NOT(ISERROR(SEARCH("Arkusz zwalidowany poprawnie",C19)))</formula>
    </cfRule>
    <cfRule type="containsText" dxfId="92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91" priority="5" operator="containsText" text="OK">
      <formula>NOT(ISERROR(SEARCH("OK",D18)))</formula>
    </cfRule>
  </conditionalFormatting>
  <conditionalFormatting sqref="D20">
    <cfRule type="containsText" dxfId="90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0</v>
      </c>
      <c r="I1" s="393" t="s">
        <v>1630</v>
      </c>
    </row>
    <row r="2" spans="2:25" ht="18.75" customHeight="1" x14ac:dyDescent="0.35">
      <c r="B2" s="668" t="s">
        <v>922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  <c r="Q2" s="668"/>
      <c r="R2" s="668"/>
      <c r="S2" s="668"/>
      <c r="T2" s="668"/>
      <c r="U2" s="668"/>
      <c r="V2" s="668"/>
      <c r="W2" s="668"/>
      <c r="X2" s="668"/>
    </row>
    <row r="3" spans="2:25" ht="18.75" customHeight="1" thickBot="1" x14ac:dyDescent="0.4">
      <c r="B3" s="668"/>
      <c r="C3" s="668"/>
      <c r="D3" s="673"/>
      <c r="E3" s="673"/>
      <c r="F3" s="673"/>
      <c r="G3" s="673"/>
      <c r="H3" s="673"/>
      <c r="I3" s="673"/>
      <c r="J3" s="673"/>
      <c r="K3" s="673"/>
      <c r="L3" s="673"/>
      <c r="M3" s="673"/>
      <c r="N3" s="673"/>
      <c r="O3" s="673"/>
      <c r="P3" s="673"/>
      <c r="Q3" s="673"/>
      <c r="R3" s="673"/>
      <c r="S3" s="673"/>
      <c r="T3" s="673"/>
      <c r="U3" s="668"/>
      <c r="V3" s="668"/>
      <c r="W3" s="668"/>
      <c r="X3" s="668"/>
    </row>
    <row r="4" spans="2:25" ht="15.75" customHeight="1" thickBot="1" x14ac:dyDescent="0.4">
      <c r="B4" s="977"/>
      <c r="C4" s="978"/>
      <c r="D4" s="983" t="s">
        <v>917</v>
      </c>
      <c r="E4" s="984"/>
      <c r="F4" s="985"/>
      <c r="G4" s="985"/>
      <c r="H4" s="985"/>
      <c r="I4" s="985"/>
      <c r="J4" s="985"/>
      <c r="K4" s="985"/>
      <c r="L4" s="986"/>
      <c r="M4" s="974" t="s">
        <v>921</v>
      </c>
      <c r="N4" s="975"/>
      <c r="O4" s="975"/>
      <c r="P4" s="975"/>
      <c r="Q4" s="975"/>
      <c r="R4" s="975"/>
      <c r="S4" s="975"/>
      <c r="T4" s="975"/>
      <c r="U4" s="975"/>
      <c r="V4" s="975"/>
      <c r="W4" s="975"/>
      <c r="X4" s="976"/>
    </row>
    <row r="5" spans="2:25" ht="68.25" customHeight="1" thickBot="1" x14ac:dyDescent="0.4">
      <c r="B5" s="979"/>
      <c r="C5" s="980"/>
      <c r="D5" s="974" t="s">
        <v>919</v>
      </c>
      <c r="E5" s="975"/>
      <c r="F5" s="976"/>
      <c r="G5" s="983" t="s">
        <v>918</v>
      </c>
      <c r="H5" s="984"/>
      <c r="I5" s="987"/>
      <c r="J5" s="983" t="s">
        <v>920</v>
      </c>
      <c r="K5" s="984"/>
      <c r="L5" s="987"/>
      <c r="M5" s="974" t="s">
        <v>1663</v>
      </c>
      <c r="N5" s="975"/>
      <c r="O5" s="975"/>
      <c r="P5" s="976"/>
      <c r="Q5" s="974" t="s">
        <v>1664</v>
      </c>
      <c r="R5" s="975"/>
      <c r="S5" s="975"/>
      <c r="T5" s="976"/>
      <c r="U5" s="974" t="s">
        <v>1665</v>
      </c>
      <c r="V5" s="975"/>
      <c r="W5" s="975"/>
      <c r="X5" s="976"/>
    </row>
    <row r="6" spans="2:25" ht="44" thickBot="1" x14ac:dyDescent="0.4">
      <c r="B6" s="979"/>
      <c r="C6" s="980"/>
      <c r="D6" s="680" t="s">
        <v>42</v>
      </c>
      <c r="E6" s="675" t="s">
        <v>17</v>
      </c>
      <c r="F6" s="676" t="s">
        <v>10</v>
      </c>
      <c r="G6" s="677" t="s">
        <v>42</v>
      </c>
      <c r="H6" s="678" t="s">
        <v>17</v>
      </c>
      <c r="I6" s="676" t="s">
        <v>10</v>
      </c>
      <c r="J6" s="677" t="s">
        <v>42</v>
      </c>
      <c r="K6" s="678" t="s">
        <v>17</v>
      </c>
      <c r="L6" s="676" t="s">
        <v>10</v>
      </c>
      <c r="M6" s="677" t="s">
        <v>20</v>
      </c>
      <c r="N6" s="675" t="s">
        <v>23</v>
      </c>
      <c r="O6" s="678" t="s">
        <v>17</v>
      </c>
      <c r="P6" s="676" t="s">
        <v>10</v>
      </c>
      <c r="Q6" s="677" t="s">
        <v>20</v>
      </c>
      <c r="R6" s="675" t="s">
        <v>23</v>
      </c>
      <c r="S6" s="678" t="s">
        <v>17</v>
      </c>
      <c r="T6" s="676" t="s">
        <v>10</v>
      </c>
      <c r="U6" s="680" t="s">
        <v>20</v>
      </c>
      <c r="V6" s="675" t="s">
        <v>23</v>
      </c>
      <c r="W6" s="681" t="s">
        <v>17</v>
      </c>
      <c r="X6" s="676" t="s">
        <v>10</v>
      </c>
    </row>
    <row r="7" spans="2:25" ht="15" thickBot="1" x14ac:dyDescent="0.4">
      <c r="B7" s="981"/>
      <c r="C7" s="982"/>
      <c r="D7" s="703" t="s">
        <v>112</v>
      </c>
      <c r="E7" s="704" t="s">
        <v>190</v>
      </c>
      <c r="F7" s="705" t="s">
        <v>113</v>
      </c>
      <c r="G7" s="706" t="s">
        <v>114</v>
      </c>
      <c r="H7" s="704" t="s">
        <v>391</v>
      </c>
      <c r="I7" s="707" t="s">
        <v>115</v>
      </c>
      <c r="J7" s="706" t="s">
        <v>120</v>
      </c>
      <c r="K7" s="708" t="s">
        <v>392</v>
      </c>
      <c r="L7" s="709" t="s">
        <v>116</v>
      </c>
      <c r="M7" s="706" t="s">
        <v>172</v>
      </c>
      <c r="N7" s="708" t="s">
        <v>173</v>
      </c>
      <c r="O7" s="704" t="s">
        <v>174</v>
      </c>
      <c r="P7" s="707" t="s">
        <v>175</v>
      </c>
      <c r="Q7" s="706" t="s">
        <v>176</v>
      </c>
      <c r="R7" s="708" t="s">
        <v>177</v>
      </c>
      <c r="S7" s="704" t="s">
        <v>178</v>
      </c>
      <c r="T7" s="707" t="s">
        <v>179</v>
      </c>
      <c r="U7" s="706" t="s">
        <v>180</v>
      </c>
      <c r="V7" s="704" t="s">
        <v>181</v>
      </c>
      <c r="W7" s="704" t="s">
        <v>203</v>
      </c>
      <c r="X7" s="710" t="s">
        <v>182</v>
      </c>
    </row>
    <row r="8" spans="2:25" x14ac:dyDescent="0.35">
      <c r="B8" s="210" t="s">
        <v>149</v>
      </c>
      <c r="C8" s="711" t="s">
        <v>49</v>
      </c>
      <c r="D8" s="128">
        <v>0</v>
      </c>
      <c r="E8" s="131">
        <v>0</v>
      </c>
      <c r="F8" s="133">
        <v>0</v>
      </c>
      <c r="G8" s="128">
        <v>0</v>
      </c>
      <c r="H8" s="131">
        <v>0</v>
      </c>
      <c r="I8" s="133">
        <v>0</v>
      </c>
      <c r="J8" s="128">
        <v>0</v>
      </c>
      <c r="K8" s="131">
        <v>0</v>
      </c>
      <c r="L8" s="133">
        <v>0</v>
      </c>
      <c r="M8" s="128">
        <v>0</v>
      </c>
      <c r="N8" s="131">
        <v>0</v>
      </c>
      <c r="O8" s="131">
        <v>0</v>
      </c>
      <c r="P8" s="130">
        <v>0</v>
      </c>
      <c r="Q8" s="128">
        <v>0</v>
      </c>
      <c r="R8" s="131">
        <v>0</v>
      </c>
      <c r="S8" s="131">
        <v>0</v>
      </c>
      <c r="T8" s="130">
        <v>0</v>
      </c>
      <c r="U8" s="128">
        <v>0</v>
      </c>
      <c r="V8" s="131">
        <v>0</v>
      </c>
      <c r="W8" s="131">
        <v>0</v>
      </c>
      <c r="X8" s="13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712" t="s">
        <v>150</v>
      </c>
      <c r="C9" s="713" t="s">
        <v>50</v>
      </c>
      <c r="D9" s="146">
        <v>0</v>
      </c>
      <c r="E9" s="150">
        <v>0</v>
      </c>
      <c r="F9" s="152">
        <v>0</v>
      </c>
      <c r="G9" s="146">
        <v>0</v>
      </c>
      <c r="H9" s="150">
        <v>0</v>
      </c>
      <c r="I9" s="152">
        <v>0</v>
      </c>
      <c r="J9" s="146">
        <v>0</v>
      </c>
      <c r="K9" s="150">
        <v>0</v>
      </c>
      <c r="L9" s="152">
        <v>0</v>
      </c>
      <c r="M9" s="146">
        <v>0</v>
      </c>
      <c r="N9" s="150">
        <v>0</v>
      </c>
      <c r="O9" s="150">
        <v>0</v>
      </c>
      <c r="P9" s="148">
        <v>0</v>
      </c>
      <c r="Q9" s="146">
        <v>0</v>
      </c>
      <c r="R9" s="150">
        <v>0</v>
      </c>
      <c r="S9" s="150">
        <v>0</v>
      </c>
      <c r="T9" s="148">
        <v>0</v>
      </c>
      <c r="U9" s="146">
        <v>0</v>
      </c>
      <c r="V9" s="150">
        <v>0</v>
      </c>
      <c r="W9" s="150">
        <v>0</v>
      </c>
      <c r="X9" s="148">
        <v>0</v>
      </c>
      <c r="Y9" s="183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10" t="s">
        <v>151</v>
      </c>
      <c r="C10" s="711" t="s">
        <v>63</v>
      </c>
      <c r="D10" s="134">
        <v>0</v>
      </c>
      <c r="E10" s="137">
        <v>0</v>
      </c>
      <c r="F10" s="139">
        <v>0</v>
      </c>
      <c r="G10" s="134">
        <v>0</v>
      </c>
      <c r="H10" s="137">
        <v>0</v>
      </c>
      <c r="I10" s="139">
        <v>0</v>
      </c>
      <c r="J10" s="134">
        <v>0</v>
      </c>
      <c r="K10" s="137">
        <v>0</v>
      </c>
      <c r="L10" s="139">
        <v>0</v>
      </c>
      <c r="M10" s="134">
        <v>0</v>
      </c>
      <c r="N10" s="137">
        <v>0</v>
      </c>
      <c r="O10" s="137">
        <v>0</v>
      </c>
      <c r="P10" s="136">
        <v>0</v>
      </c>
      <c r="Q10" s="134">
        <v>0</v>
      </c>
      <c r="R10" s="137">
        <v>0</v>
      </c>
      <c r="S10" s="137">
        <v>0</v>
      </c>
      <c r="T10" s="136">
        <v>0</v>
      </c>
      <c r="U10" s="134">
        <v>0</v>
      </c>
      <c r="V10" s="137">
        <v>0</v>
      </c>
      <c r="W10" s="137">
        <v>0</v>
      </c>
      <c r="X10" s="136">
        <v>0</v>
      </c>
      <c r="Y10" s="183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411" t="s">
        <v>221</v>
      </c>
      <c r="C11" s="714" t="s">
        <v>1327</v>
      </c>
      <c r="D11" s="140">
        <v>0</v>
      </c>
      <c r="E11" s="143">
        <v>0</v>
      </c>
      <c r="F11" s="145">
        <v>0</v>
      </c>
      <c r="G11" s="140">
        <v>0</v>
      </c>
      <c r="H11" s="143">
        <v>0</v>
      </c>
      <c r="I11" s="145">
        <v>0</v>
      </c>
      <c r="J11" s="140">
        <v>0</v>
      </c>
      <c r="K11" s="143">
        <v>0</v>
      </c>
      <c r="L11" s="145">
        <v>0</v>
      </c>
      <c r="M11" s="140">
        <v>0</v>
      </c>
      <c r="N11" s="143">
        <v>0</v>
      </c>
      <c r="O11" s="143">
        <v>0</v>
      </c>
      <c r="P11" s="142">
        <v>0</v>
      </c>
      <c r="Q11" s="140">
        <v>0</v>
      </c>
      <c r="R11" s="143">
        <v>0</v>
      </c>
      <c r="S11" s="143">
        <v>0</v>
      </c>
      <c r="T11" s="142">
        <v>0</v>
      </c>
      <c r="U11" s="140">
        <v>0</v>
      </c>
      <c r="V11" s="143">
        <v>0</v>
      </c>
      <c r="W11" s="143">
        <v>0</v>
      </c>
      <c r="X11" s="142">
        <v>0</v>
      </c>
      <c r="Y11" s="183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10" t="s">
        <v>152</v>
      </c>
      <c r="C12" s="711" t="s">
        <v>52</v>
      </c>
      <c r="D12" s="134">
        <v>0</v>
      </c>
      <c r="E12" s="137">
        <v>0</v>
      </c>
      <c r="F12" s="139">
        <v>0</v>
      </c>
      <c r="G12" s="134">
        <v>0</v>
      </c>
      <c r="H12" s="137">
        <v>0</v>
      </c>
      <c r="I12" s="139">
        <v>0</v>
      </c>
      <c r="J12" s="134">
        <v>0</v>
      </c>
      <c r="K12" s="137">
        <v>0</v>
      </c>
      <c r="L12" s="139">
        <v>0</v>
      </c>
      <c r="M12" s="134">
        <v>0</v>
      </c>
      <c r="N12" s="137">
        <v>0</v>
      </c>
      <c r="O12" s="137">
        <v>0</v>
      </c>
      <c r="P12" s="136">
        <v>0</v>
      </c>
      <c r="Q12" s="134">
        <v>0</v>
      </c>
      <c r="R12" s="137">
        <v>0</v>
      </c>
      <c r="S12" s="137">
        <v>0</v>
      </c>
      <c r="T12" s="136">
        <v>0</v>
      </c>
      <c r="U12" s="134">
        <v>0</v>
      </c>
      <c r="V12" s="137">
        <v>0</v>
      </c>
      <c r="W12" s="137">
        <v>0</v>
      </c>
      <c r="X12" s="136">
        <v>0</v>
      </c>
      <c r="Y12" s="183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712" t="s">
        <v>153</v>
      </c>
      <c r="C13" s="713" t="s">
        <v>51</v>
      </c>
      <c r="D13" s="146">
        <v>0</v>
      </c>
      <c r="E13" s="150">
        <v>0</v>
      </c>
      <c r="F13" s="152">
        <v>0</v>
      </c>
      <c r="G13" s="146">
        <v>0</v>
      </c>
      <c r="H13" s="150">
        <v>0</v>
      </c>
      <c r="I13" s="152">
        <v>0</v>
      </c>
      <c r="J13" s="146">
        <v>0</v>
      </c>
      <c r="K13" s="150">
        <v>0</v>
      </c>
      <c r="L13" s="152">
        <v>0</v>
      </c>
      <c r="M13" s="146">
        <v>0</v>
      </c>
      <c r="N13" s="150">
        <v>0</v>
      </c>
      <c r="O13" s="150">
        <v>0</v>
      </c>
      <c r="P13" s="148">
        <v>0</v>
      </c>
      <c r="Q13" s="146">
        <v>0</v>
      </c>
      <c r="R13" s="150">
        <v>0</v>
      </c>
      <c r="S13" s="150">
        <v>0</v>
      </c>
      <c r="T13" s="148">
        <v>0</v>
      </c>
      <c r="U13" s="146">
        <v>0</v>
      </c>
      <c r="V13" s="150">
        <v>0</v>
      </c>
      <c r="W13" s="150">
        <v>0</v>
      </c>
      <c r="X13" s="148">
        <v>0</v>
      </c>
      <c r="Y13" s="183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10" t="s">
        <v>154</v>
      </c>
      <c r="C14" s="711" t="s">
        <v>22</v>
      </c>
      <c r="D14" s="160">
        <v>0</v>
      </c>
      <c r="E14" s="137">
        <v>0</v>
      </c>
      <c r="F14" s="139">
        <v>0</v>
      </c>
      <c r="G14" s="160">
        <v>0</v>
      </c>
      <c r="H14" s="137">
        <v>0</v>
      </c>
      <c r="I14" s="139">
        <v>0</v>
      </c>
      <c r="J14" s="160">
        <v>0</v>
      </c>
      <c r="K14" s="137">
        <v>0</v>
      </c>
      <c r="L14" s="139">
        <v>0</v>
      </c>
      <c r="M14" s="134">
        <v>0</v>
      </c>
      <c r="N14" s="161">
        <v>0</v>
      </c>
      <c r="O14" s="161">
        <v>0</v>
      </c>
      <c r="P14" s="136">
        <v>0</v>
      </c>
      <c r="Q14" s="160">
        <v>0</v>
      </c>
      <c r="R14" s="161">
        <v>0</v>
      </c>
      <c r="S14" s="161">
        <v>0</v>
      </c>
      <c r="T14" s="136">
        <v>0</v>
      </c>
      <c r="U14" s="160">
        <v>0</v>
      </c>
      <c r="V14" s="161">
        <v>0</v>
      </c>
      <c r="W14" s="161">
        <v>0</v>
      </c>
      <c r="X14" s="136">
        <v>0</v>
      </c>
      <c r="Y14" s="183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624" t="s">
        <v>155</v>
      </c>
      <c r="C15" s="624" t="s">
        <v>21</v>
      </c>
      <c r="D15" s="156">
        <v>0</v>
      </c>
      <c r="E15" s="158">
        <v>0</v>
      </c>
      <c r="F15" s="159">
        <v>0</v>
      </c>
      <c r="G15" s="156">
        <v>0</v>
      </c>
      <c r="H15" s="158">
        <v>0</v>
      </c>
      <c r="I15" s="159">
        <v>0</v>
      </c>
      <c r="J15" s="156">
        <v>0</v>
      </c>
      <c r="K15" s="158">
        <v>0</v>
      </c>
      <c r="L15" s="159">
        <v>0</v>
      </c>
      <c r="M15" s="156">
        <v>0</v>
      </c>
      <c r="N15" s="158">
        <v>0</v>
      </c>
      <c r="O15" s="158">
        <v>0</v>
      </c>
      <c r="P15" s="155">
        <v>0</v>
      </c>
      <c r="Q15" s="156">
        <v>0</v>
      </c>
      <c r="R15" s="158">
        <v>0</v>
      </c>
      <c r="S15" s="158">
        <v>0</v>
      </c>
      <c r="T15" s="155">
        <v>0</v>
      </c>
      <c r="U15" s="156">
        <v>0</v>
      </c>
      <c r="V15" s="158">
        <v>0</v>
      </c>
      <c r="W15" s="158">
        <v>0</v>
      </c>
      <c r="X15" s="155">
        <v>0</v>
      </c>
      <c r="Y15" s="183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93" t="s">
        <v>1855</v>
      </c>
    </row>
    <row r="18" spans="3:24" x14ac:dyDescent="0.35">
      <c r="C18" s="29" t="s">
        <v>155</v>
      </c>
      <c r="D18" s="183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183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183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183" t="str">
        <f t="shared" si="0"/>
        <v>OK</v>
      </c>
      <c r="H18" s="183" t="str">
        <f t="shared" si="0"/>
        <v>OK</v>
      </c>
      <c r="I18" s="183" t="str">
        <f t="shared" si="0"/>
        <v>OK</v>
      </c>
      <c r="J18" s="183" t="str">
        <f t="shared" si="0"/>
        <v>OK</v>
      </c>
      <c r="K18" s="183" t="str">
        <f t="shared" si="0"/>
        <v>OK</v>
      </c>
      <c r="L18" s="183" t="str">
        <f t="shared" si="0"/>
        <v>OK</v>
      </c>
      <c r="M18" s="183" t="str">
        <f t="shared" si="0"/>
        <v>OK</v>
      </c>
      <c r="N18" s="183" t="str">
        <f t="shared" si="0"/>
        <v>OK</v>
      </c>
      <c r="O18" s="183" t="str">
        <f t="shared" si="0"/>
        <v>OK</v>
      </c>
      <c r="P18" s="183" t="str">
        <f t="shared" si="0"/>
        <v>OK</v>
      </c>
      <c r="Q18" s="183" t="str">
        <f t="shared" si="0"/>
        <v>OK</v>
      </c>
      <c r="R18" s="183" t="str">
        <f t="shared" si="0"/>
        <v>OK</v>
      </c>
      <c r="S18" s="183" t="str">
        <f t="shared" si="0"/>
        <v>OK</v>
      </c>
      <c r="T18" s="183" t="str">
        <f t="shared" si="0"/>
        <v>OK</v>
      </c>
      <c r="U18" s="183" t="str">
        <f t="shared" si="0"/>
        <v>OK</v>
      </c>
      <c r="V18" s="183" t="str">
        <f t="shared" si="0"/>
        <v>OK</v>
      </c>
      <c r="W18" s="183" t="str">
        <f t="shared" si="0"/>
        <v>OK</v>
      </c>
      <c r="X18" s="183" t="str">
        <f t="shared" si="0"/>
        <v>OK</v>
      </c>
    </row>
    <row r="19" spans="3:24" x14ac:dyDescent="0.35">
      <c r="C19" s="18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404" t="s">
        <v>1876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s7HRfc6xw47bezZ0it4QsJ4r86/uEOSEXIU8g9f6T2RUnakuXUg+deH5QK90CR8Qfqdv20l4lVRBcgdFq8LZxA==" saltValue="kuNmwrooapSGG9XnFQ/h5A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89" priority="8" operator="containsText" text="Weryfikacja wiersza OK">
      <formula>NOT(ISERROR(SEARCH("Weryfikacja wiersza OK",Y8)))</formula>
    </cfRule>
  </conditionalFormatting>
  <conditionalFormatting sqref="C19">
    <cfRule type="containsText" dxfId="88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87" priority="4" operator="containsText" text="OK">
      <formula>NOT(ISERROR(SEARCH("OK",D18)))</formula>
    </cfRule>
  </conditionalFormatting>
  <conditionalFormatting sqref="C19:E19">
    <cfRule type="containsText" dxfId="86" priority="3" operator="containsText" text="Arkusz zwalidowany poprawnie">
      <formula>NOT(ISERROR(SEARCH("Arkusz zwalidowany poprawnie",C19)))</formula>
    </cfRule>
  </conditionalFormatting>
  <conditionalFormatting sqref="D20">
    <cfRule type="containsText" dxfId="85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0</v>
      </c>
      <c r="G1" s="393" t="s">
        <v>1630</v>
      </c>
    </row>
    <row r="2" spans="2:17" x14ac:dyDescent="0.35">
      <c r="B2" s="668" t="s">
        <v>923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2:17" ht="15" thickBot="1" x14ac:dyDescent="0.4"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2:17" x14ac:dyDescent="0.35">
      <c r="B4" s="988"/>
      <c r="C4" s="989"/>
      <c r="D4" s="994" t="s">
        <v>772</v>
      </c>
      <c r="E4" s="995"/>
      <c r="F4" s="995"/>
      <c r="G4" s="995"/>
      <c r="H4" s="995"/>
      <c r="I4" s="995"/>
      <c r="J4" s="995"/>
      <c r="K4" s="995"/>
      <c r="L4" s="996"/>
      <c r="M4" s="997" t="s">
        <v>924</v>
      </c>
      <c r="N4" s="995" t="s">
        <v>17</v>
      </c>
      <c r="O4" s="996" t="s">
        <v>10</v>
      </c>
    </row>
    <row r="5" spans="2:17" ht="101.5" x14ac:dyDescent="0.35">
      <c r="B5" s="990"/>
      <c r="C5" s="991"/>
      <c r="D5" s="718" t="s">
        <v>925</v>
      </c>
      <c r="E5" s="719" t="s">
        <v>926</v>
      </c>
      <c r="F5" s="719" t="s">
        <v>927</v>
      </c>
      <c r="G5" s="719" t="s">
        <v>928</v>
      </c>
      <c r="H5" s="719" t="s">
        <v>929</v>
      </c>
      <c r="I5" s="719" t="s">
        <v>930</v>
      </c>
      <c r="J5" s="719" t="s">
        <v>931</v>
      </c>
      <c r="K5" s="719" t="s">
        <v>22</v>
      </c>
      <c r="L5" s="720" t="s">
        <v>73</v>
      </c>
      <c r="M5" s="998"/>
      <c r="N5" s="999"/>
      <c r="O5" s="1000"/>
    </row>
    <row r="6" spans="2:17" ht="15" thickBot="1" x14ac:dyDescent="0.4">
      <c r="B6" s="992"/>
      <c r="C6" s="993"/>
      <c r="D6" s="584" t="s">
        <v>112</v>
      </c>
      <c r="E6" s="555" t="s">
        <v>113</v>
      </c>
      <c r="F6" s="555" t="s">
        <v>114</v>
      </c>
      <c r="G6" s="555" t="s">
        <v>115</v>
      </c>
      <c r="H6" s="555" t="s">
        <v>120</v>
      </c>
      <c r="I6" s="555" t="s">
        <v>116</v>
      </c>
      <c r="J6" s="555" t="s">
        <v>172</v>
      </c>
      <c r="K6" s="555" t="s">
        <v>173</v>
      </c>
      <c r="L6" s="554" t="s">
        <v>174</v>
      </c>
      <c r="M6" s="553" t="s">
        <v>175</v>
      </c>
      <c r="N6" s="555" t="s">
        <v>176</v>
      </c>
      <c r="O6" s="554" t="s">
        <v>177</v>
      </c>
      <c r="Q6" s="393" t="s">
        <v>1855</v>
      </c>
    </row>
    <row r="7" spans="2:17" x14ac:dyDescent="0.35">
      <c r="B7" s="425" t="s">
        <v>932</v>
      </c>
      <c r="C7" s="420" t="s">
        <v>917</v>
      </c>
      <c r="D7" s="292">
        <v>0</v>
      </c>
      <c r="E7" s="293">
        <v>0</v>
      </c>
      <c r="F7" s="293">
        <v>0</v>
      </c>
      <c r="G7" s="293">
        <v>0</v>
      </c>
      <c r="H7" s="293">
        <v>0</v>
      </c>
      <c r="I7" s="293">
        <v>0</v>
      </c>
      <c r="J7" s="293">
        <v>0</v>
      </c>
      <c r="K7" s="293">
        <v>0</v>
      </c>
      <c r="L7" s="294">
        <v>0</v>
      </c>
      <c r="M7" s="292">
        <v>0</v>
      </c>
      <c r="N7" s="293">
        <v>0</v>
      </c>
      <c r="O7" s="294">
        <v>0</v>
      </c>
      <c r="P7" s="183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97" t="s">
        <v>933</v>
      </c>
      <c r="C8" s="399" t="s">
        <v>43</v>
      </c>
      <c r="D8" s="286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77">
        <v>0</v>
      </c>
      <c r="K8" s="277">
        <v>0</v>
      </c>
      <c r="L8" s="269">
        <v>0</v>
      </c>
      <c r="M8" s="286">
        <v>0</v>
      </c>
      <c r="N8" s="277">
        <v>0</v>
      </c>
      <c r="O8" s="269">
        <v>0</v>
      </c>
      <c r="P8" s="183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97" t="s">
        <v>934</v>
      </c>
      <c r="C9" s="399" t="s">
        <v>44</v>
      </c>
      <c r="D9" s="286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77">
        <v>0</v>
      </c>
      <c r="K9" s="277">
        <v>0</v>
      </c>
      <c r="L9" s="269">
        <v>0</v>
      </c>
      <c r="M9" s="286">
        <v>0</v>
      </c>
      <c r="N9" s="277">
        <v>0</v>
      </c>
      <c r="O9" s="269">
        <v>0</v>
      </c>
      <c r="P9" s="183" t="str">
        <f t="shared" si="0"/>
        <v>Weryfikacja wiersza OK</v>
      </c>
      <c r="Q9" s="6" t="str">
        <f t="shared" si="1"/>
        <v>OK</v>
      </c>
    </row>
    <row r="10" spans="2:17" x14ac:dyDescent="0.35">
      <c r="B10" s="397" t="s">
        <v>935</v>
      </c>
      <c r="C10" s="399" t="s">
        <v>45</v>
      </c>
      <c r="D10" s="286">
        <v>0</v>
      </c>
      <c r="E10" s="277">
        <v>0</v>
      </c>
      <c r="F10" s="277">
        <v>0</v>
      </c>
      <c r="G10" s="277">
        <v>0</v>
      </c>
      <c r="H10" s="277">
        <v>0</v>
      </c>
      <c r="I10" s="277">
        <v>0</v>
      </c>
      <c r="J10" s="277">
        <v>0</v>
      </c>
      <c r="K10" s="277">
        <v>0</v>
      </c>
      <c r="L10" s="269">
        <v>0</v>
      </c>
      <c r="M10" s="286">
        <v>0</v>
      </c>
      <c r="N10" s="277">
        <v>0</v>
      </c>
      <c r="O10" s="269">
        <v>0</v>
      </c>
      <c r="P10" s="183" t="str">
        <f t="shared" si="0"/>
        <v>Weryfikacja wiersza OK</v>
      </c>
      <c r="Q10" s="6" t="str">
        <f t="shared" si="1"/>
        <v>OK</v>
      </c>
    </row>
    <row r="11" spans="2:17" x14ac:dyDescent="0.35">
      <c r="B11" s="397" t="s">
        <v>936</v>
      </c>
      <c r="C11" s="399" t="s">
        <v>46</v>
      </c>
      <c r="D11" s="286">
        <v>0</v>
      </c>
      <c r="E11" s="277">
        <v>0</v>
      </c>
      <c r="F11" s="277">
        <v>0</v>
      </c>
      <c r="G11" s="277">
        <v>0</v>
      </c>
      <c r="H11" s="277">
        <v>0</v>
      </c>
      <c r="I11" s="277">
        <v>0</v>
      </c>
      <c r="J11" s="277">
        <v>0</v>
      </c>
      <c r="K11" s="277">
        <v>0</v>
      </c>
      <c r="L11" s="269">
        <v>0</v>
      </c>
      <c r="M11" s="286">
        <v>0</v>
      </c>
      <c r="N11" s="277">
        <v>0</v>
      </c>
      <c r="O11" s="269">
        <v>0</v>
      </c>
      <c r="P11" s="183" t="str">
        <f t="shared" si="0"/>
        <v>Weryfikacja wiersza OK</v>
      </c>
      <c r="Q11" s="6" t="str">
        <f t="shared" si="1"/>
        <v>OK</v>
      </c>
    </row>
    <row r="12" spans="2:17" x14ac:dyDescent="0.35">
      <c r="B12" s="397" t="s">
        <v>937</v>
      </c>
      <c r="C12" s="399" t="s">
        <v>48</v>
      </c>
      <c r="D12" s="286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77">
        <v>0</v>
      </c>
      <c r="K12" s="277">
        <v>0</v>
      </c>
      <c r="L12" s="269">
        <v>0</v>
      </c>
      <c r="M12" s="286">
        <v>0</v>
      </c>
      <c r="N12" s="277">
        <v>0</v>
      </c>
      <c r="O12" s="269">
        <v>0</v>
      </c>
      <c r="P12" s="183" t="str">
        <f t="shared" si="0"/>
        <v>Weryfikacja wiersza OK</v>
      </c>
      <c r="Q12" s="6" t="str">
        <f t="shared" si="1"/>
        <v>OK</v>
      </c>
    </row>
    <row r="13" spans="2:17" x14ac:dyDescent="0.35">
      <c r="B13" s="397" t="s">
        <v>938</v>
      </c>
      <c r="C13" s="399" t="s">
        <v>47</v>
      </c>
      <c r="D13" s="286">
        <v>0</v>
      </c>
      <c r="E13" s="277">
        <v>0</v>
      </c>
      <c r="F13" s="277">
        <v>0</v>
      </c>
      <c r="G13" s="277">
        <v>0</v>
      </c>
      <c r="H13" s="277">
        <v>0</v>
      </c>
      <c r="I13" s="277">
        <v>0</v>
      </c>
      <c r="J13" s="277">
        <v>0</v>
      </c>
      <c r="K13" s="277">
        <v>0</v>
      </c>
      <c r="L13" s="269">
        <v>0</v>
      </c>
      <c r="M13" s="286">
        <v>0</v>
      </c>
      <c r="N13" s="277">
        <v>0</v>
      </c>
      <c r="O13" s="269">
        <v>0</v>
      </c>
      <c r="P13" s="183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556" t="s">
        <v>1898</v>
      </c>
      <c r="C14" s="549" t="s">
        <v>22</v>
      </c>
      <c r="D14" s="288">
        <v>0</v>
      </c>
      <c r="E14" s="279">
        <v>0</v>
      </c>
      <c r="F14" s="279">
        <v>0</v>
      </c>
      <c r="G14" s="279">
        <v>0</v>
      </c>
      <c r="H14" s="279">
        <v>0</v>
      </c>
      <c r="I14" s="279">
        <v>0</v>
      </c>
      <c r="J14" s="279">
        <v>0</v>
      </c>
      <c r="K14" s="279">
        <v>0</v>
      </c>
      <c r="L14" s="273">
        <v>0</v>
      </c>
      <c r="M14" s="288">
        <v>0</v>
      </c>
      <c r="N14" s="279">
        <v>0</v>
      </c>
      <c r="O14" s="273">
        <v>0</v>
      </c>
      <c r="P14" s="183" t="str">
        <f t="shared" si="0"/>
        <v>Weryfikacja wiersza OK</v>
      </c>
      <c r="Q14" s="6" t="str">
        <f t="shared" si="1"/>
        <v>OK</v>
      </c>
    </row>
    <row r="15" spans="2:17" x14ac:dyDescent="0.35">
      <c r="B15" s="395" t="s">
        <v>939</v>
      </c>
      <c r="C15" s="721" t="s">
        <v>940</v>
      </c>
      <c r="D15" s="292">
        <v>0</v>
      </c>
      <c r="E15" s="293">
        <v>0</v>
      </c>
      <c r="F15" s="293">
        <v>0</v>
      </c>
      <c r="G15" s="293">
        <v>0</v>
      </c>
      <c r="H15" s="293">
        <v>0</v>
      </c>
      <c r="I15" s="293">
        <v>0</v>
      </c>
      <c r="J15" s="293">
        <v>0</v>
      </c>
      <c r="K15" s="293">
        <v>0</v>
      </c>
      <c r="L15" s="294">
        <v>0</v>
      </c>
      <c r="M15" s="292">
        <v>0</v>
      </c>
      <c r="N15" s="293">
        <v>0</v>
      </c>
      <c r="O15" s="294">
        <v>0</v>
      </c>
      <c r="P15" s="183" t="str">
        <f t="shared" si="0"/>
        <v>Weryfikacja wiersza OK</v>
      </c>
      <c r="Q15" s="6" t="str">
        <f t="shared" si="1"/>
        <v>OK</v>
      </c>
    </row>
    <row r="16" spans="2:17" x14ac:dyDescent="0.35">
      <c r="B16" s="397" t="s">
        <v>941</v>
      </c>
      <c r="C16" s="399" t="s">
        <v>43</v>
      </c>
      <c r="D16" s="286">
        <v>0</v>
      </c>
      <c r="E16" s="277">
        <v>0</v>
      </c>
      <c r="F16" s="277">
        <v>0</v>
      </c>
      <c r="G16" s="277">
        <v>0</v>
      </c>
      <c r="H16" s="277">
        <v>0</v>
      </c>
      <c r="I16" s="277">
        <v>0</v>
      </c>
      <c r="J16" s="277">
        <v>0</v>
      </c>
      <c r="K16" s="277">
        <v>0</v>
      </c>
      <c r="L16" s="269">
        <v>0</v>
      </c>
      <c r="M16" s="286">
        <v>0</v>
      </c>
      <c r="N16" s="277">
        <v>0</v>
      </c>
      <c r="O16" s="269">
        <v>0</v>
      </c>
      <c r="P16" s="183" t="str">
        <f t="shared" si="0"/>
        <v>Weryfikacja wiersza OK</v>
      </c>
      <c r="Q16" s="6" t="str">
        <f t="shared" si="1"/>
        <v>OK</v>
      </c>
    </row>
    <row r="17" spans="2:17" x14ac:dyDescent="0.35">
      <c r="B17" s="397" t="s">
        <v>942</v>
      </c>
      <c r="C17" s="399" t="s">
        <v>44</v>
      </c>
      <c r="D17" s="286">
        <v>0</v>
      </c>
      <c r="E17" s="277">
        <v>0</v>
      </c>
      <c r="F17" s="277">
        <v>0</v>
      </c>
      <c r="G17" s="277">
        <v>0</v>
      </c>
      <c r="H17" s="277">
        <v>0</v>
      </c>
      <c r="I17" s="277">
        <v>0</v>
      </c>
      <c r="J17" s="277">
        <v>0</v>
      </c>
      <c r="K17" s="277">
        <v>0</v>
      </c>
      <c r="L17" s="269">
        <v>0</v>
      </c>
      <c r="M17" s="286">
        <v>0</v>
      </c>
      <c r="N17" s="277">
        <v>0</v>
      </c>
      <c r="O17" s="269">
        <v>0</v>
      </c>
      <c r="P17" s="183" t="str">
        <f t="shared" si="0"/>
        <v>Weryfikacja wiersza OK</v>
      </c>
      <c r="Q17" s="6" t="str">
        <f t="shared" si="1"/>
        <v>OK</v>
      </c>
    </row>
    <row r="18" spans="2:17" x14ac:dyDescent="0.35">
      <c r="B18" s="397" t="s">
        <v>943</v>
      </c>
      <c r="C18" s="399" t="s">
        <v>45</v>
      </c>
      <c r="D18" s="286">
        <v>0</v>
      </c>
      <c r="E18" s="277">
        <v>0</v>
      </c>
      <c r="F18" s="277">
        <v>0</v>
      </c>
      <c r="G18" s="277">
        <v>0</v>
      </c>
      <c r="H18" s="277">
        <v>0</v>
      </c>
      <c r="I18" s="277">
        <v>0</v>
      </c>
      <c r="J18" s="277">
        <v>0</v>
      </c>
      <c r="K18" s="277">
        <v>0</v>
      </c>
      <c r="L18" s="269">
        <v>0</v>
      </c>
      <c r="M18" s="286">
        <v>0</v>
      </c>
      <c r="N18" s="277">
        <v>0</v>
      </c>
      <c r="O18" s="269">
        <v>0</v>
      </c>
      <c r="P18" s="183" t="str">
        <f t="shared" si="0"/>
        <v>Weryfikacja wiersza OK</v>
      </c>
      <c r="Q18" s="6" t="str">
        <f t="shared" si="1"/>
        <v>OK</v>
      </c>
    </row>
    <row r="19" spans="2:17" x14ac:dyDescent="0.35">
      <c r="B19" s="397" t="s">
        <v>944</v>
      </c>
      <c r="C19" s="399" t="s">
        <v>46</v>
      </c>
      <c r="D19" s="286">
        <v>0</v>
      </c>
      <c r="E19" s="277">
        <v>0</v>
      </c>
      <c r="F19" s="277">
        <v>0</v>
      </c>
      <c r="G19" s="277">
        <v>0</v>
      </c>
      <c r="H19" s="277">
        <v>0</v>
      </c>
      <c r="I19" s="277">
        <v>0</v>
      </c>
      <c r="J19" s="277">
        <v>0</v>
      </c>
      <c r="K19" s="277">
        <v>0</v>
      </c>
      <c r="L19" s="269">
        <v>0</v>
      </c>
      <c r="M19" s="286">
        <v>0</v>
      </c>
      <c r="N19" s="277">
        <v>0</v>
      </c>
      <c r="O19" s="269">
        <v>0</v>
      </c>
      <c r="P19" s="183" t="str">
        <f t="shared" si="0"/>
        <v>Weryfikacja wiersza OK</v>
      </c>
      <c r="Q19" s="6" t="str">
        <f t="shared" si="1"/>
        <v>OK</v>
      </c>
    </row>
    <row r="20" spans="2:17" x14ac:dyDescent="0.35">
      <c r="B20" s="397" t="s">
        <v>945</v>
      </c>
      <c r="C20" s="399" t="s">
        <v>48</v>
      </c>
      <c r="D20" s="286">
        <v>0</v>
      </c>
      <c r="E20" s="277">
        <v>0</v>
      </c>
      <c r="F20" s="277">
        <v>0</v>
      </c>
      <c r="G20" s="277">
        <v>0</v>
      </c>
      <c r="H20" s="277">
        <v>0</v>
      </c>
      <c r="I20" s="277">
        <v>0</v>
      </c>
      <c r="J20" s="277">
        <v>0</v>
      </c>
      <c r="K20" s="277">
        <v>0</v>
      </c>
      <c r="L20" s="269">
        <v>0</v>
      </c>
      <c r="M20" s="286">
        <v>0</v>
      </c>
      <c r="N20" s="277">
        <v>0</v>
      </c>
      <c r="O20" s="269">
        <v>0</v>
      </c>
      <c r="P20" s="183" t="str">
        <f t="shared" si="0"/>
        <v>Weryfikacja wiersza OK</v>
      </c>
      <c r="Q20" s="6" t="str">
        <f t="shared" si="1"/>
        <v>OK</v>
      </c>
    </row>
    <row r="21" spans="2:17" x14ac:dyDescent="0.35">
      <c r="B21" s="397" t="s">
        <v>946</v>
      </c>
      <c r="C21" s="399" t="s">
        <v>47</v>
      </c>
      <c r="D21" s="286">
        <v>0</v>
      </c>
      <c r="E21" s="277">
        <v>0</v>
      </c>
      <c r="F21" s="277">
        <v>0</v>
      </c>
      <c r="G21" s="277">
        <v>0</v>
      </c>
      <c r="H21" s="277">
        <v>0</v>
      </c>
      <c r="I21" s="277">
        <v>0</v>
      </c>
      <c r="J21" s="277">
        <v>0</v>
      </c>
      <c r="K21" s="277">
        <v>0</v>
      </c>
      <c r="L21" s="269">
        <v>0</v>
      </c>
      <c r="M21" s="286">
        <v>0</v>
      </c>
      <c r="N21" s="277">
        <v>0</v>
      </c>
      <c r="O21" s="269">
        <v>0</v>
      </c>
      <c r="P21" s="183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427" t="s">
        <v>947</v>
      </c>
      <c r="C22" s="722" t="s">
        <v>22</v>
      </c>
      <c r="D22" s="295">
        <v>0</v>
      </c>
      <c r="E22" s="296">
        <v>0</v>
      </c>
      <c r="F22" s="296">
        <v>0</v>
      </c>
      <c r="G22" s="296">
        <v>0</v>
      </c>
      <c r="H22" s="296">
        <v>0</v>
      </c>
      <c r="I22" s="296">
        <v>0</v>
      </c>
      <c r="J22" s="296">
        <v>0</v>
      </c>
      <c r="K22" s="296">
        <v>0</v>
      </c>
      <c r="L22" s="297">
        <v>0</v>
      </c>
      <c r="M22" s="295">
        <v>0</v>
      </c>
      <c r="N22" s="296">
        <v>0</v>
      </c>
      <c r="O22" s="297">
        <v>0</v>
      </c>
      <c r="P22" s="183" t="str">
        <f t="shared" si="0"/>
        <v>Weryfikacja wiersza OK</v>
      </c>
      <c r="Q22" s="6" t="str">
        <f t="shared" si="1"/>
        <v>OK</v>
      </c>
    </row>
    <row r="23" spans="2:17" x14ac:dyDescent="0.35">
      <c r="B23" s="395" t="s">
        <v>948</v>
      </c>
      <c r="C23" s="721" t="s">
        <v>949</v>
      </c>
      <c r="D23" s="292">
        <v>0</v>
      </c>
      <c r="E23" s="293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4">
        <v>0</v>
      </c>
      <c r="M23" s="292">
        <v>0</v>
      </c>
      <c r="N23" s="293">
        <v>0</v>
      </c>
      <c r="O23" s="294">
        <v>0</v>
      </c>
      <c r="P23" s="183" t="str">
        <f t="shared" si="0"/>
        <v>Weryfikacja wiersza OK</v>
      </c>
      <c r="Q23" s="6" t="str">
        <f t="shared" si="1"/>
        <v>OK</v>
      </c>
    </row>
    <row r="24" spans="2:17" x14ac:dyDescent="0.35">
      <c r="B24" s="397" t="s">
        <v>950</v>
      </c>
      <c r="C24" s="399" t="s">
        <v>43</v>
      </c>
      <c r="D24" s="286">
        <v>0</v>
      </c>
      <c r="E24" s="277">
        <v>0</v>
      </c>
      <c r="F24" s="277">
        <v>0</v>
      </c>
      <c r="G24" s="277">
        <v>0</v>
      </c>
      <c r="H24" s="277">
        <v>0</v>
      </c>
      <c r="I24" s="277">
        <v>0</v>
      </c>
      <c r="J24" s="277">
        <v>0</v>
      </c>
      <c r="K24" s="277">
        <v>0</v>
      </c>
      <c r="L24" s="269">
        <v>0</v>
      </c>
      <c r="M24" s="286">
        <v>0</v>
      </c>
      <c r="N24" s="277">
        <v>0</v>
      </c>
      <c r="O24" s="269">
        <v>0</v>
      </c>
      <c r="P24" s="183" t="str">
        <f t="shared" si="0"/>
        <v>Weryfikacja wiersza OK</v>
      </c>
      <c r="Q24" s="6" t="str">
        <f t="shared" si="1"/>
        <v>OK</v>
      </c>
    </row>
    <row r="25" spans="2:17" x14ac:dyDescent="0.35">
      <c r="B25" s="397" t="s">
        <v>951</v>
      </c>
      <c r="C25" s="399" t="s">
        <v>44</v>
      </c>
      <c r="D25" s="286">
        <v>0</v>
      </c>
      <c r="E25" s="277">
        <v>0</v>
      </c>
      <c r="F25" s="277">
        <v>0</v>
      </c>
      <c r="G25" s="277">
        <v>0</v>
      </c>
      <c r="H25" s="277">
        <v>0</v>
      </c>
      <c r="I25" s="277">
        <v>0</v>
      </c>
      <c r="J25" s="277">
        <v>0</v>
      </c>
      <c r="K25" s="277">
        <v>0</v>
      </c>
      <c r="L25" s="269">
        <v>0</v>
      </c>
      <c r="M25" s="286">
        <v>0</v>
      </c>
      <c r="N25" s="277">
        <v>0</v>
      </c>
      <c r="O25" s="269">
        <v>0</v>
      </c>
      <c r="P25" s="183" t="str">
        <f t="shared" si="0"/>
        <v>Weryfikacja wiersza OK</v>
      </c>
      <c r="Q25" s="6" t="str">
        <f t="shared" si="1"/>
        <v>OK</v>
      </c>
    </row>
    <row r="26" spans="2:17" x14ac:dyDescent="0.35">
      <c r="B26" s="397" t="s">
        <v>952</v>
      </c>
      <c r="C26" s="399" t="s">
        <v>45</v>
      </c>
      <c r="D26" s="286">
        <v>0</v>
      </c>
      <c r="E26" s="277">
        <v>0</v>
      </c>
      <c r="F26" s="277">
        <v>0</v>
      </c>
      <c r="G26" s="277">
        <v>0</v>
      </c>
      <c r="H26" s="277">
        <v>0</v>
      </c>
      <c r="I26" s="277">
        <v>0</v>
      </c>
      <c r="J26" s="277">
        <v>0</v>
      </c>
      <c r="K26" s="277">
        <v>0</v>
      </c>
      <c r="L26" s="269">
        <v>0</v>
      </c>
      <c r="M26" s="286">
        <v>0</v>
      </c>
      <c r="N26" s="277">
        <v>0</v>
      </c>
      <c r="O26" s="269">
        <v>0</v>
      </c>
      <c r="P26" s="183" t="str">
        <f t="shared" si="0"/>
        <v>Weryfikacja wiersza OK</v>
      </c>
      <c r="Q26" s="6" t="str">
        <f t="shared" si="1"/>
        <v>OK</v>
      </c>
    </row>
    <row r="27" spans="2:17" x14ac:dyDescent="0.35">
      <c r="B27" s="397" t="s">
        <v>953</v>
      </c>
      <c r="C27" s="399" t="s">
        <v>46</v>
      </c>
      <c r="D27" s="286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77">
        <v>0</v>
      </c>
      <c r="K27" s="277">
        <v>0</v>
      </c>
      <c r="L27" s="269">
        <v>0</v>
      </c>
      <c r="M27" s="286">
        <v>0</v>
      </c>
      <c r="N27" s="277">
        <v>0</v>
      </c>
      <c r="O27" s="269">
        <v>0</v>
      </c>
      <c r="P27" s="183" t="str">
        <f t="shared" si="0"/>
        <v>Weryfikacja wiersza OK</v>
      </c>
      <c r="Q27" s="6" t="str">
        <f t="shared" si="1"/>
        <v>OK</v>
      </c>
    </row>
    <row r="28" spans="2:17" x14ac:dyDescent="0.35">
      <c r="B28" s="397" t="s">
        <v>954</v>
      </c>
      <c r="C28" s="399" t="s">
        <v>48</v>
      </c>
      <c r="D28" s="286">
        <v>0</v>
      </c>
      <c r="E28" s="277">
        <v>0</v>
      </c>
      <c r="F28" s="277">
        <v>0</v>
      </c>
      <c r="G28" s="277">
        <v>0</v>
      </c>
      <c r="H28" s="277">
        <v>0</v>
      </c>
      <c r="I28" s="277">
        <v>0</v>
      </c>
      <c r="J28" s="277">
        <v>0</v>
      </c>
      <c r="K28" s="277">
        <v>0</v>
      </c>
      <c r="L28" s="269">
        <v>0</v>
      </c>
      <c r="M28" s="286">
        <v>0</v>
      </c>
      <c r="N28" s="277">
        <v>0</v>
      </c>
      <c r="O28" s="269">
        <v>0</v>
      </c>
      <c r="P28" s="183" t="str">
        <f t="shared" si="0"/>
        <v>Weryfikacja wiersza OK</v>
      </c>
      <c r="Q28" s="6" t="str">
        <f t="shared" si="1"/>
        <v>OK</v>
      </c>
    </row>
    <row r="29" spans="2:17" x14ac:dyDescent="0.35">
      <c r="B29" s="397" t="s">
        <v>955</v>
      </c>
      <c r="C29" s="399" t="s">
        <v>47</v>
      </c>
      <c r="D29" s="286">
        <v>0</v>
      </c>
      <c r="E29" s="277">
        <v>0</v>
      </c>
      <c r="F29" s="277">
        <v>0</v>
      </c>
      <c r="G29" s="277">
        <v>0</v>
      </c>
      <c r="H29" s="277">
        <v>0</v>
      </c>
      <c r="I29" s="277">
        <v>0</v>
      </c>
      <c r="J29" s="277">
        <v>0</v>
      </c>
      <c r="K29" s="277">
        <v>0</v>
      </c>
      <c r="L29" s="269">
        <v>0</v>
      </c>
      <c r="M29" s="286">
        <v>0</v>
      </c>
      <c r="N29" s="277">
        <v>0</v>
      </c>
      <c r="O29" s="269">
        <v>0</v>
      </c>
      <c r="P29" s="183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427" t="s">
        <v>1899</v>
      </c>
      <c r="C30" s="722" t="s">
        <v>22</v>
      </c>
      <c r="D30" s="295">
        <v>0</v>
      </c>
      <c r="E30" s="296">
        <v>0</v>
      </c>
      <c r="F30" s="296">
        <v>0</v>
      </c>
      <c r="G30" s="296">
        <v>0</v>
      </c>
      <c r="H30" s="296">
        <v>0</v>
      </c>
      <c r="I30" s="296">
        <v>0</v>
      </c>
      <c r="J30" s="296">
        <v>0</v>
      </c>
      <c r="K30" s="296">
        <v>0</v>
      </c>
      <c r="L30" s="297">
        <v>0</v>
      </c>
      <c r="M30" s="295">
        <v>0</v>
      </c>
      <c r="N30" s="296">
        <v>0</v>
      </c>
      <c r="O30" s="297">
        <v>0</v>
      </c>
      <c r="P30" s="183" t="str">
        <f t="shared" si="0"/>
        <v>Weryfikacja wiersza OK</v>
      </c>
      <c r="Q30" s="6" t="str">
        <f t="shared" si="1"/>
        <v>OK</v>
      </c>
    </row>
    <row r="31" spans="2:17" x14ac:dyDescent="0.35">
      <c r="B31" s="395" t="s">
        <v>956</v>
      </c>
      <c r="C31" s="721" t="s">
        <v>957</v>
      </c>
      <c r="D31" s="292">
        <v>0</v>
      </c>
      <c r="E31" s="293">
        <v>0</v>
      </c>
      <c r="F31" s="293">
        <v>0</v>
      </c>
      <c r="G31" s="293">
        <v>0</v>
      </c>
      <c r="H31" s="293">
        <v>0</v>
      </c>
      <c r="I31" s="293">
        <v>0</v>
      </c>
      <c r="J31" s="293">
        <v>0</v>
      </c>
      <c r="K31" s="293">
        <v>0</v>
      </c>
      <c r="L31" s="294">
        <v>0</v>
      </c>
      <c r="M31" s="292">
        <v>0</v>
      </c>
      <c r="N31" s="293">
        <v>0</v>
      </c>
      <c r="O31" s="294">
        <v>0</v>
      </c>
      <c r="P31" s="183" t="str">
        <f t="shared" si="0"/>
        <v>Weryfikacja wiersza OK</v>
      </c>
      <c r="Q31" s="6" t="str">
        <f t="shared" si="1"/>
        <v>OK</v>
      </c>
    </row>
    <row r="32" spans="2:17" x14ac:dyDescent="0.35">
      <c r="B32" s="397" t="s">
        <v>958</v>
      </c>
      <c r="C32" s="399" t="s">
        <v>43</v>
      </c>
      <c r="D32" s="286">
        <v>0</v>
      </c>
      <c r="E32" s="277">
        <v>0</v>
      </c>
      <c r="F32" s="277">
        <v>0</v>
      </c>
      <c r="G32" s="277">
        <v>0</v>
      </c>
      <c r="H32" s="277">
        <v>0</v>
      </c>
      <c r="I32" s="277">
        <v>0</v>
      </c>
      <c r="J32" s="277">
        <v>0</v>
      </c>
      <c r="K32" s="277">
        <v>0</v>
      </c>
      <c r="L32" s="269">
        <v>0</v>
      </c>
      <c r="M32" s="286">
        <v>0</v>
      </c>
      <c r="N32" s="277">
        <v>0</v>
      </c>
      <c r="O32" s="269">
        <v>0</v>
      </c>
      <c r="P32" s="183" t="str">
        <f t="shared" si="0"/>
        <v>Weryfikacja wiersza OK</v>
      </c>
      <c r="Q32" s="6" t="str">
        <f t="shared" si="1"/>
        <v>OK</v>
      </c>
    </row>
    <row r="33" spans="2:17" x14ac:dyDescent="0.35">
      <c r="B33" s="397" t="s">
        <v>959</v>
      </c>
      <c r="C33" s="399" t="s">
        <v>44</v>
      </c>
      <c r="D33" s="286">
        <v>0</v>
      </c>
      <c r="E33" s="277">
        <v>0</v>
      </c>
      <c r="F33" s="277">
        <v>0</v>
      </c>
      <c r="G33" s="277">
        <v>0</v>
      </c>
      <c r="H33" s="277">
        <v>0</v>
      </c>
      <c r="I33" s="277">
        <v>0</v>
      </c>
      <c r="J33" s="277">
        <v>0</v>
      </c>
      <c r="K33" s="277">
        <v>0</v>
      </c>
      <c r="L33" s="269">
        <v>0</v>
      </c>
      <c r="M33" s="286">
        <v>0</v>
      </c>
      <c r="N33" s="277">
        <v>0</v>
      </c>
      <c r="O33" s="269">
        <v>0</v>
      </c>
      <c r="P33" s="183" t="str">
        <f t="shared" si="0"/>
        <v>Weryfikacja wiersza OK</v>
      </c>
      <c r="Q33" s="6" t="str">
        <f t="shared" si="1"/>
        <v>OK</v>
      </c>
    </row>
    <row r="34" spans="2:17" x14ac:dyDescent="0.35">
      <c r="B34" s="397" t="s">
        <v>960</v>
      </c>
      <c r="C34" s="399" t="s">
        <v>45</v>
      </c>
      <c r="D34" s="286">
        <v>0</v>
      </c>
      <c r="E34" s="277">
        <v>0</v>
      </c>
      <c r="F34" s="277">
        <v>0</v>
      </c>
      <c r="G34" s="277">
        <v>0</v>
      </c>
      <c r="H34" s="277">
        <v>0</v>
      </c>
      <c r="I34" s="277">
        <v>0</v>
      </c>
      <c r="J34" s="277">
        <v>0</v>
      </c>
      <c r="K34" s="277">
        <v>0</v>
      </c>
      <c r="L34" s="269">
        <v>0</v>
      </c>
      <c r="M34" s="286">
        <v>0</v>
      </c>
      <c r="N34" s="277">
        <v>0</v>
      </c>
      <c r="O34" s="269">
        <v>0</v>
      </c>
      <c r="P34" s="183" t="str">
        <f t="shared" si="0"/>
        <v>Weryfikacja wiersza OK</v>
      </c>
      <c r="Q34" s="6" t="str">
        <f t="shared" si="1"/>
        <v>OK</v>
      </c>
    </row>
    <row r="35" spans="2:17" x14ac:dyDescent="0.35">
      <c r="B35" s="397" t="s">
        <v>961</v>
      </c>
      <c r="C35" s="399" t="s">
        <v>46</v>
      </c>
      <c r="D35" s="286">
        <v>0</v>
      </c>
      <c r="E35" s="277">
        <v>0</v>
      </c>
      <c r="F35" s="277">
        <v>0</v>
      </c>
      <c r="G35" s="277">
        <v>0</v>
      </c>
      <c r="H35" s="277">
        <v>0</v>
      </c>
      <c r="I35" s="277">
        <v>0</v>
      </c>
      <c r="J35" s="277">
        <v>0</v>
      </c>
      <c r="K35" s="277">
        <v>0</v>
      </c>
      <c r="L35" s="269">
        <v>0</v>
      </c>
      <c r="M35" s="286">
        <v>0</v>
      </c>
      <c r="N35" s="277">
        <v>0</v>
      </c>
      <c r="O35" s="269">
        <v>0</v>
      </c>
      <c r="P35" s="183" t="str">
        <f t="shared" si="0"/>
        <v>Weryfikacja wiersza OK</v>
      </c>
      <c r="Q35" s="6" t="str">
        <f t="shared" si="1"/>
        <v>OK</v>
      </c>
    </row>
    <row r="36" spans="2:17" x14ac:dyDescent="0.35">
      <c r="B36" s="397" t="s">
        <v>962</v>
      </c>
      <c r="C36" s="399" t="s">
        <v>48</v>
      </c>
      <c r="D36" s="286">
        <v>0</v>
      </c>
      <c r="E36" s="277">
        <v>0</v>
      </c>
      <c r="F36" s="277">
        <v>0</v>
      </c>
      <c r="G36" s="277">
        <v>0</v>
      </c>
      <c r="H36" s="277">
        <v>0</v>
      </c>
      <c r="I36" s="277">
        <v>0</v>
      </c>
      <c r="J36" s="277">
        <v>0</v>
      </c>
      <c r="K36" s="277">
        <v>0</v>
      </c>
      <c r="L36" s="269">
        <v>0</v>
      </c>
      <c r="M36" s="286">
        <v>0</v>
      </c>
      <c r="N36" s="277">
        <v>0</v>
      </c>
      <c r="O36" s="269">
        <v>0</v>
      </c>
      <c r="P36" s="183" t="str">
        <f t="shared" si="0"/>
        <v>Weryfikacja wiersza OK</v>
      </c>
      <c r="Q36" s="6" t="str">
        <f t="shared" si="1"/>
        <v>OK</v>
      </c>
    </row>
    <row r="37" spans="2:17" x14ac:dyDescent="0.35">
      <c r="B37" s="397" t="s">
        <v>963</v>
      </c>
      <c r="C37" s="399" t="s">
        <v>47</v>
      </c>
      <c r="D37" s="286">
        <v>0</v>
      </c>
      <c r="E37" s="277">
        <v>0</v>
      </c>
      <c r="F37" s="277">
        <v>0</v>
      </c>
      <c r="G37" s="277">
        <v>0</v>
      </c>
      <c r="H37" s="277">
        <v>0</v>
      </c>
      <c r="I37" s="277">
        <v>0</v>
      </c>
      <c r="J37" s="277">
        <v>0</v>
      </c>
      <c r="K37" s="277">
        <v>0</v>
      </c>
      <c r="L37" s="269">
        <v>0</v>
      </c>
      <c r="M37" s="286">
        <v>0</v>
      </c>
      <c r="N37" s="277">
        <v>0</v>
      </c>
      <c r="O37" s="269">
        <v>0</v>
      </c>
      <c r="P37" s="183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427" t="s">
        <v>964</v>
      </c>
      <c r="C38" s="722" t="s">
        <v>22</v>
      </c>
      <c r="D38" s="295">
        <v>0</v>
      </c>
      <c r="E38" s="296">
        <v>0</v>
      </c>
      <c r="F38" s="296">
        <v>0</v>
      </c>
      <c r="G38" s="296">
        <v>0</v>
      </c>
      <c r="H38" s="296">
        <v>0</v>
      </c>
      <c r="I38" s="296">
        <v>0</v>
      </c>
      <c r="J38" s="296">
        <v>0</v>
      </c>
      <c r="K38" s="296">
        <v>0</v>
      </c>
      <c r="L38" s="297">
        <v>0</v>
      </c>
      <c r="M38" s="295">
        <v>0</v>
      </c>
      <c r="N38" s="296">
        <v>0</v>
      </c>
      <c r="O38" s="297">
        <v>0</v>
      </c>
      <c r="P38" s="183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400" t="s">
        <v>965</v>
      </c>
      <c r="C39" s="551" t="s">
        <v>73</v>
      </c>
      <c r="D39" s="298">
        <v>0</v>
      </c>
      <c r="E39" s="280">
        <v>0</v>
      </c>
      <c r="F39" s="280">
        <v>0</v>
      </c>
      <c r="G39" s="280">
        <v>0</v>
      </c>
      <c r="H39" s="280">
        <v>0</v>
      </c>
      <c r="I39" s="280">
        <v>0</v>
      </c>
      <c r="J39" s="280">
        <v>0</v>
      </c>
      <c r="K39" s="280">
        <v>0</v>
      </c>
      <c r="L39" s="275">
        <v>0</v>
      </c>
      <c r="M39" s="298">
        <v>0</v>
      </c>
      <c r="N39" s="280">
        <v>0</v>
      </c>
      <c r="O39" s="275">
        <v>0</v>
      </c>
      <c r="P39" s="183" t="str">
        <f t="shared" si="0"/>
        <v>Weryfikacja wiersza OK</v>
      </c>
      <c r="Q39" s="6" t="str">
        <f t="shared" si="1"/>
        <v>OK</v>
      </c>
    </row>
    <row r="41" spans="2:17" x14ac:dyDescent="0.35">
      <c r="C41" s="393" t="s">
        <v>1855</v>
      </c>
    </row>
    <row r="42" spans="2:17" x14ac:dyDescent="0.35">
      <c r="C42" s="4" t="s">
        <v>932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939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948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956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965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404" t="s">
        <v>1876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Hcj+zz8LW6kvPrQzuweLiMpa3oaoix6JY1EtsDeY6UpF2pc2AsryCEoZ/Y/erB9gspCEf8IXNcxzaOaoN86YQg==" saltValue="XRrfe6Cnglv1y15HLe7lPw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84" priority="4" operator="containsText" text="Weryfikacja wiersza OK">
      <formula>NOT(ISERROR(SEARCH("Weryfikacja wiersza OK",P7)))</formula>
    </cfRule>
  </conditionalFormatting>
  <conditionalFormatting sqref="D42:O46">
    <cfRule type="containsText" dxfId="83" priority="3" operator="containsText" text="OK">
      <formula>NOT(ISERROR(SEARCH("OK",D42)))</formula>
    </cfRule>
  </conditionalFormatting>
  <conditionalFormatting sqref="Q7:Q39">
    <cfRule type="containsText" dxfId="82" priority="2" operator="containsText" text="OK">
      <formula>NOT(ISERROR(SEARCH("OK",Q7)))</formula>
    </cfRule>
  </conditionalFormatting>
  <conditionalFormatting sqref="D48">
    <cfRule type="containsText" dxfId="81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pageSetup paperSize="9" orientation="portrait" r:id="rId1"/>
  <ignoredErrors>
    <ignoredError sqref="D43" formula="1"/>
    <ignoredError sqref="N43:N44 K44 E45:F45 G45:H45 I45:O45 Q31:Q38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0</v>
      </c>
      <c r="I1" s="393" t="s">
        <v>1630</v>
      </c>
    </row>
    <row r="2" spans="2:10" x14ac:dyDescent="0.35">
      <c r="B2" s="668" t="s">
        <v>984</v>
      </c>
      <c r="C2" s="499"/>
      <c r="D2" s="499"/>
      <c r="E2" s="499"/>
      <c r="F2" s="499"/>
      <c r="G2" s="499"/>
      <c r="H2" s="499"/>
      <c r="I2" s="499"/>
    </row>
    <row r="3" spans="2:10" ht="15" thickBot="1" x14ac:dyDescent="0.4">
      <c r="B3" s="499"/>
      <c r="C3" s="499"/>
      <c r="D3" s="499"/>
      <c r="E3" s="499"/>
      <c r="F3" s="499"/>
      <c r="G3" s="499"/>
      <c r="H3" s="499"/>
      <c r="I3" s="499"/>
    </row>
    <row r="4" spans="2:10" ht="72.5" x14ac:dyDescent="0.35">
      <c r="B4" s="1001"/>
      <c r="C4" s="1002"/>
      <c r="D4" s="717" t="s">
        <v>969</v>
      </c>
      <c r="E4" s="715" t="s">
        <v>970</v>
      </c>
      <c r="F4" s="715" t="s">
        <v>971</v>
      </c>
      <c r="G4" s="715" t="s">
        <v>972</v>
      </c>
      <c r="H4" s="715" t="s">
        <v>973</v>
      </c>
      <c r="I4" s="716" t="s">
        <v>974</v>
      </c>
    </row>
    <row r="5" spans="2:10" ht="15" thickBot="1" x14ac:dyDescent="0.4">
      <c r="B5" s="1003"/>
      <c r="C5" s="1004"/>
      <c r="D5" s="723" t="s">
        <v>112</v>
      </c>
      <c r="E5" s="555" t="s">
        <v>113</v>
      </c>
      <c r="F5" s="724" t="s">
        <v>114</v>
      </c>
      <c r="G5" s="724" t="s">
        <v>115</v>
      </c>
      <c r="H5" s="724" t="s">
        <v>120</v>
      </c>
      <c r="I5" s="761" t="s">
        <v>116</v>
      </c>
    </row>
    <row r="6" spans="2:10" x14ac:dyDescent="0.35">
      <c r="B6" s="419" t="s">
        <v>975</v>
      </c>
      <c r="C6" s="420" t="s">
        <v>976</v>
      </c>
      <c r="D6" s="299">
        <v>0</v>
      </c>
      <c r="E6" s="276">
        <v>0</v>
      </c>
      <c r="F6" s="300">
        <v>0</v>
      </c>
      <c r="G6" s="300">
        <v>0</v>
      </c>
      <c r="H6" s="300">
        <v>0</v>
      </c>
      <c r="I6" s="301">
        <v>0</v>
      </c>
      <c r="J6" s="183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421" t="s">
        <v>977</v>
      </c>
      <c r="C7" s="399" t="s">
        <v>43</v>
      </c>
      <c r="D7" s="302">
        <v>0</v>
      </c>
      <c r="E7" s="277">
        <v>0</v>
      </c>
      <c r="F7" s="303">
        <v>0</v>
      </c>
      <c r="G7" s="303">
        <v>0</v>
      </c>
      <c r="H7" s="303">
        <v>0</v>
      </c>
      <c r="I7" s="304">
        <v>0</v>
      </c>
      <c r="J7" s="183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421" t="s">
        <v>978</v>
      </c>
      <c r="C8" s="399" t="s">
        <v>44</v>
      </c>
      <c r="D8" s="302">
        <v>0</v>
      </c>
      <c r="E8" s="277">
        <v>0</v>
      </c>
      <c r="F8" s="303">
        <v>0</v>
      </c>
      <c r="G8" s="303">
        <v>0</v>
      </c>
      <c r="H8" s="303">
        <v>0</v>
      </c>
      <c r="I8" s="304">
        <v>0</v>
      </c>
      <c r="J8" s="183" t="str">
        <f t="shared" si="0"/>
        <v>Weryfikacja wiersza OK</v>
      </c>
    </row>
    <row r="9" spans="2:10" x14ac:dyDescent="0.35">
      <c r="B9" s="421" t="s">
        <v>979</v>
      </c>
      <c r="C9" s="399" t="s">
        <v>45</v>
      </c>
      <c r="D9" s="302">
        <v>0</v>
      </c>
      <c r="E9" s="277">
        <v>0</v>
      </c>
      <c r="F9" s="303">
        <v>0</v>
      </c>
      <c r="G9" s="303">
        <v>0</v>
      </c>
      <c r="H9" s="303">
        <v>0</v>
      </c>
      <c r="I9" s="304">
        <v>0</v>
      </c>
      <c r="J9" s="183" t="str">
        <f t="shared" si="0"/>
        <v>Weryfikacja wiersza OK</v>
      </c>
    </row>
    <row r="10" spans="2:10" x14ac:dyDescent="0.35">
      <c r="B10" s="421" t="s">
        <v>980</v>
      </c>
      <c r="C10" s="399" t="s">
        <v>46</v>
      </c>
      <c r="D10" s="302">
        <v>0</v>
      </c>
      <c r="E10" s="277">
        <v>0</v>
      </c>
      <c r="F10" s="303">
        <v>0</v>
      </c>
      <c r="G10" s="303">
        <v>0</v>
      </c>
      <c r="H10" s="303">
        <v>0</v>
      </c>
      <c r="I10" s="304">
        <v>0</v>
      </c>
      <c r="J10" s="183" t="str">
        <f t="shared" si="0"/>
        <v>Weryfikacja wiersza OK</v>
      </c>
    </row>
    <row r="11" spans="2:10" x14ac:dyDescent="0.35">
      <c r="B11" s="421" t="s">
        <v>981</v>
      </c>
      <c r="C11" s="399" t="s">
        <v>48</v>
      </c>
      <c r="D11" s="302">
        <v>0</v>
      </c>
      <c r="E11" s="277">
        <v>0</v>
      </c>
      <c r="F11" s="303">
        <v>0</v>
      </c>
      <c r="G11" s="303">
        <v>0</v>
      </c>
      <c r="H11" s="303">
        <v>0</v>
      </c>
      <c r="I11" s="304">
        <v>0</v>
      </c>
      <c r="J11" s="183" t="str">
        <f t="shared" si="0"/>
        <v>Weryfikacja wiersza OK</v>
      </c>
    </row>
    <row r="12" spans="2:10" ht="29" x14ac:dyDescent="0.35">
      <c r="B12" s="421" t="s">
        <v>982</v>
      </c>
      <c r="C12" s="399" t="s">
        <v>47</v>
      </c>
      <c r="D12" s="302">
        <v>0</v>
      </c>
      <c r="E12" s="277">
        <v>0</v>
      </c>
      <c r="F12" s="303">
        <v>0</v>
      </c>
      <c r="G12" s="303">
        <v>0</v>
      </c>
      <c r="H12" s="303">
        <v>0</v>
      </c>
      <c r="I12" s="304">
        <v>0</v>
      </c>
      <c r="J12" s="183" t="str">
        <f t="shared" si="0"/>
        <v>Weryfikacja wiersza OK</v>
      </c>
    </row>
    <row r="13" spans="2:10" ht="15" thickBot="1" x14ac:dyDescent="0.4">
      <c r="B13" s="422" t="s">
        <v>983</v>
      </c>
      <c r="C13" s="722" t="s">
        <v>22</v>
      </c>
      <c r="D13" s="305">
        <v>0</v>
      </c>
      <c r="E13" s="296">
        <v>0</v>
      </c>
      <c r="F13" s="306">
        <v>0</v>
      </c>
      <c r="G13" s="306">
        <v>0</v>
      </c>
      <c r="H13" s="306">
        <v>0</v>
      </c>
      <c r="I13" s="307">
        <v>0</v>
      </c>
      <c r="J13" s="183" t="str">
        <f t="shared" si="0"/>
        <v>Weryfikacja wiersza OK</v>
      </c>
    </row>
    <row r="15" spans="2:10" x14ac:dyDescent="0.35">
      <c r="C15" s="393" t="s">
        <v>1855</v>
      </c>
    </row>
    <row r="16" spans="2:10" x14ac:dyDescent="0.35">
      <c r="C16" s="4" t="s">
        <v>975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404" t="s">
        <v>1876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2GXhk9Ib4gH8qnW8rHGH+PcPAVx/aY8mxXXBtLRarW9wvEYF5Odj2uS4YjKN9/9+1yzWvXIUTxJcsriglfq8RA==" saltValue="93fkidkP7uhwg2hy87mo+w==" spinCount="100000" sheet="1" objects="1" scenarios="1"/>
  <mergeCells count="1">
    <mergeCell ref="B4:C5"/>
  </mergeCells>
  <conditionalFormatting sqref="J6:J13">
    <cfRule type="containsText" dxfId="80" priority="3" operator="containsText" text="Weryfikacja wiersza OK">
      <formula>NOT(ISERROR(SEARCH("Weryfikacja wiersza OK",J6)))</formula>
    </cfRule>
  </conditionalFormatting>
  <conditionalFormatting sqref="D16:I16">
    <cfRule type="containsText" dxfId="79" priority="2" operator="containsText" text="OK">
      <formula>NOT(ISERROR(SEARCH("OK",D16)))</formula>
    </cfRule>
  </conditionalFormatting>
  <conditionalFormatting sqref="D18">
    <cfRule type="containsText" dxfId="78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0</v>
      </c>
      <c r="D1" s="393" t="s">
        <v>1630</v>
      </c>
    </row>
    <row r="2" spans="2:5" ht="15.5" x14ac:dyDescent="0.35">
      <c r="B2" s="95" t="s">
        <v>465</v>
      </c>
    </row>
    <row r="3" spans="2:5" ht="15" thickBot="1" x14ac:dyDescent="0.4"/>
    <row r="4" spans="2:5" ht="15" thickBot="1" x14ac:dyDescent="0.4">
      <c r="B4" s="884"/>
      <c r="C4" s="885"/>
      <c r="D4" s="394" t="s">
        <v>112</v>
      </c>
    </row>
    <row r="5" spans="2:5" x14ac:dyDescent="0.35">
      <c r="B5" s="395" t="s">
        <v>411</v>
      </c>
      <c r="C5" s="396" t="s">
        <v>412</v>
      </c>
      <c r="D5" s="251">
        <v>2958465</v>
      </c>
      <c r="E5" s="183" t="str">
        <f>IF(ISBLANK(D5),"","Weryfikacja wiersza OK")</f>
        <v>Weryfikacja wiersza OK</v>
      </c>
    </row>
    <row r="6" spans="2:5" x14ac:dyDescent="0.35">
      <c r="B6" s="397" t="s">
        <v>413</v>
      </c>
      <c r="C6" s="398" t="s">
        <v>24</v>
      </c>
      <c r="D6" s="252" t="s">
        <v>2075</v>
      </c>
      <c r="E6" s="183" t="str">
        <f>IF(ISBLANK(D6),"",IF(ISTEXT(D6),"Weryfikacja wiersza OK","Wartosc w bieżącym wierszu musi być tekstem"))</f>
        <v>Weryfikacja wiersza OK</v>
      </c>
    </row>
    <row r="7" spans="2:5" x14ac:dyDescent="0.35">
      <c r="B7" s="397" t="s">
        <v>414</v>
      </c>
      <c r="C7" s="398" t="s">
        <v>200</v>
      </c>
      <c r="D7" s="252" t="s">
        <v>2075</v>
      </c>
      <c r="E7" s="183" t="str">
        <f>IF(ISBLANK(D7),"",IF(ISTEXT(D7),"Weryfikacja wiersza OK","Wartosc w bieżącym wierszu musi być tekstem"))</f>
        <v>Weryfikacja wiersza OK</v>
      </c>
    </row>
    <row r="8" spans="2:5" x14ac:dyDescent="0.35">
      <c r="B8" s="397" t="s">
        <v>415</v>
      </c>
      <c r="C8" s="398" t="s">
        <v>416</v>
      </c>
      <c r="D8" s="252" t="s">
        <v>2075</v>
      </c>
      <c r="E8" s="183" t="str">
        <f>IF(ISBLANK(D8),"",IF(ISTEXT(D8),"Weryfikacja wiersza OK","Wartosc w bieżącym wierszu musi być tekstem"))</f>
        <v>Weryfikacja wiersza OK</v>
      </c>
    </row>
    <row r="9" spans="2:5" x14ac:dyDescent="0.35">
      <c r="B9" s="397" t="s">
        <v>417</v>
      </c>
      <c r="C9" s="398" t="s">
        <v>91</v>
      </c>
      <c r="D9" s="252" t="s">
        <v>2075</v>
      </c>
      <c r="E9" s="183" t="str">
        <f>IF(ISBLANK(D9),"",IF(ISTEXT(D9),"Weryfikacja wiersza OK","Wartosc w bieżącym wierszu musi być tekstem"))</f>
        <v>Weryfikacja wiersza OK</v>
      </c>
    </row>
    <row r="10" spans="2:5" x14ac:dyDescent="0.35">
      <c r="B10" s="397" t="s">
        <v>418</v>
      </c>
      <c r="C10" s="398" t="s">
        <v>27</v>
      </c>
      <c r="D10" s="253">
        <v>0</v>
      </c>
      <c r="E10" s="183" t="str">
        <f>IF(ISBLANK(D10),"",IF(ISNUMBER(D10),"Weryfikacja wiersza OK","Wartość w kolumnie a musi być liczbą"))</f>
        <v>Weryfikacja wiersza OK</v>
      </c>
    </row>
    <row r="11" spans="2:5" x14ac:dyDescent="0.35">
      <c r="B11" s="397" t="s">
        <v>419</v>
      </c>
      <c r="C11" s="398" t="s">
        <v>92</v>
      </c>
      <c r="D11" s="254">
        <v>0</v>
      </c>
      <c r="E11" s="183" t="str">
        <f>IF(ISBLANK(D11),"",IF(ISNUMBER(D11),"Weryfikacja wiersza OK","Wartość w kolumnie a musi być liczbą"))</f>
        <v>Weryfikacja wiersza OK</v>
      </c>
    </row>
    <row r="12" spans="2:5" x14ac:dyDescent="0.35">
      <c r="B12" s="397" t="s">
        <v>420</v>
      </c>
      <c r="C12" s="398" t="s">
        <v>26</v>
      </c>
      <c r="D12" s="254">
        <v>0</v>
      </c>
      <c r="E12" s="183" t="str">
        <f>IF(ISBLANK(D12),"",IF(ISNUMBER(D12),"Weryfikacja wiersza OK","Wartość w kolumnie a musi być liczbą"))</f>
        <v>Weryfikacja wiersza OK</v>
      </c>
    </row>
    <row r="13" spans="2:5" x14ac:dyDescent="0.35">
      <c r="B13" s="397" t="s">
        <v>421</v>
      </c>
      <c r="C13" s="398" t="s">
        <v>93</v>
      </c>
      <c r="D13" s="254">
        <v>0</v>
      </c>
      <c r="E13" s="183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97" t="s">
        <v>422</v>
      </c>
      <c r="C14" s="398" t="s">
        <v>204</v>
      </c>
      <c r="D14" s="254">
        <v>0</v>
      </c>
      <c r="E14" s="183" t="str">
        <f t="shared" si="0"/>
        <v>Weryfikacja wiersza OK</v>
      </c>
    </row>
    <row r="15" spans="2:5" x14ac:dyDescent="0.35">
      <c r="B15" s="397" t="s">
        <v>423</v>
      </c>
      <c r="C15" s="399" t="s">
        <v>205</v>
      </c>
      <c r="D15" s="254">
        <v>0</v>
      </c>
      <c r="E15" s="183" t="str">
        <f t="shared" si="0"/>
        <v>Weryfikacja wiersza OK</v>
      </c>
    </row>
    <row r="16" spans="2:5" x14ac:dyDescent="0.35">
      <c r="B16" s="397" t="s">
        <v>424</v>
      </c>
      <c r="C16" s="399" t="s">
        <v>219</v>
      </c>
      <c r="D16" s="254">
        <v>0</v>
      </c>
      <c r="E16" s="183" t="str">
        <f t="shared" si="0"/>
        <v>Weryfikacja wiersza OK</v>
      </c>
    </row>
    <row r="17" spans="2:5" x14ac:dyDescent="0.35">
      <c r="B17" s="397" t="s">
        <v>425</v>
      </c>
      <c r="C17" s="399" t="s">
        <v>426</v>
      </c>
      <c r="D17" s="254">
        <v>0</v>
      </c>
      <c r="E17" s="183" t="str">
        <f>IF(ISBLANK(D17),"",IF(ISNUMBER(D17),"Weryfikacja wiersza OK","Wartość w kolumnie a musi być liczbą"))</f>
        <v>Weryfikacja wiersza OK</v>
      </c>
    </row>
    <row r="18" spans="2:5" x14ac:dyDescent="0.35">
      <c r="B18" s="397" t="s">
        <v>427</v>
      </c>
      <c r="C18" s="399" t="s">
        <v>428</v>
      </c>
      <c r="D18" s="383">
        <v>0</v>
      </c>
      <c r="E18" s="183" t="str">
        <f t="shared" si="0"/>
        <v>Weryfikacja wiersza OK</v>
      </c>
    </row>
    <row r="19" spans="2:5" x14ac:dyDescent="0.35">
      <c r="B19" s="397" t="s">
        <v>429</v>
      </c>
      <c r="C19" s="398" t="s">
        <v>430</v>
      </c>
      <c r="D19" s="254">
        <v>0</v>
      </c>
      <c r="E19" s="183" t="str">
        <f t="shared" ref="E19:E28" si="1">IF(ISBLANK(D19),"",IF(ISNUMBER(D19),"Weryfikacja wiersza OK","Wartosc w bieżącym wierszu musi być liczbą"))</f>
        <v>Weryfikacja wiersza OK</v>
      </c>
    </row>
    <row r="20" spans="2:5" x14ac:dyDescent="0.35">
      <c r="B20" s="397" t="s">
        <v>431</v>
      </c>
      <c r="C20" s="398" t="s">
        <v>206</v>
      </c>
      <c r="D20" s="254">
        <v>0</v>
      </c>
      <c r="E20" s="183" t="str">
        <f t="shared" si="1"/>
        <v>Weryfikacja wiersza OK</v>
      </c>
    </row>
    <row r="21" spans="2:5" x14ac:dyDescent="0.35">
      <c r="B21" s="397" t="s">
        <v>432</v>
      </c>
      <c r="C21" s="399" t="s">
        <v>1915</v>
      </c>
      <c r="D21" s="254">
        <v>0</v>
      </c>
      <c r="E21" s="183" t="str">
        <f t="shared" si="1"/>
        <v>Weryfikacja wiersza OK</v>
      </c>
    </row>
    <row r="22" spans="2:5" x14ac:dyDescent="0.35">
      <c r="B22" s="397" t="s">
        <v>433</v>
      </c>
      <c r="C22" s="398" t="s">
        <v>104</v>
      </c>
      <c r="D22" s="254">
        <v>0</v>
      </c>
      <c r="E22" s="183" t="str">
        <f t="shared" si="1"/>
        <v>Weryfikacja wiersza OK</v>
      </c>
    </row>
    <row r="23" spans="2:5" x14ac:dyDescent="0.35">
      <c r="B23" s="397" t="s">
        <v>434</v>
      </c>
      <c r="C23" s="398" t="s">
        <v>207</v>
      </c>
      <c r="D23" s="254">
        <v>0</v>
      </c>
      <c r="E23" s="183" t="str">
        <f t="shared" si="1"/>
        <v>Weryfikacja wiersza OK</v>
      </c>
    </row>
    <row r="24" spans="2:5" x14ac:dyDescent="0.35">
      <c r="B24" s="397" t="s">
        <v>435</v>
      </c>
      <c r="C24" s="399" t="s">
        <v>208</v>
      </c>
      <c r="D24" s="254">
        <v>0</v>
      </c>
      <c r="E24" s="183" t="str">
        <f t="shared" si="1"/>
        <v>Weryfikacja wiersza OK</v>
      </c>
    </row>
    <row r="25" spans="2:5" x14ac:dyDescent="0.35">
      <c r="B25" s="397" t="s">
        <v>436</v>
      </c>
      <c r="C25" s="399" t="s">
        <v>437</v>
      </c>
      <c r="D25" s="383">
        <v>0</v>
      </c>
      <c r="E25" s="183" t="str">
        <f t="shared" si="1"/>
        <v>Weryfikacja wiersza OK</v>
      </c>
    </row>
    <row r="26" spans="2:5" x14ac:dyDescent="0.35">
      <c r="B26" s="425" t="s">
        <v>2028</v>
      </c>
      <c r="C26" s="769" t="s">
        <v>2029</v>
      </c>
      <c r="D26" s="384">
        <v>0</v>
      </c>
      <c r="E26" s="183" t="str">
        <f t="shared" si="1"/>
        <v>Weryfikacja wiersza OK</v>
      </c>
    </row>
    <row r="27" spans="2:5" x14ac:dyDescent="0.35">
      <c r="B27" s="425" t="s">
        <v>2030</v>
      </c>
      <c r="C27" s="769" t="s">
        <v>2031</v>
      </c>
      <c r="D27" s="384">
        <v>0</v>
      </c>
      <c r="E27" s="183" t="str">
        <f t="shared" si="1"/>
        <v>Weryfikacja wiersza OK</v>
      </c>
    </row>
    <row r="28" spans="2:5" ht="15" thickBot="1" x14ac:dyDescent="0.4">
      <c r="B28" s="425" t="s">
        <v>2032</v>
      </c>
      <c r="C28" s="769" t="s">
        <v>2033</v>
      </c>
      <c r="D28" s="384">
        <v>0</v>
      </c>
      <c r="E28" s="183" t="str">
        <f t="shared" si="1"/>
        <v>Weryfikacja wiersza OK</v>
      </c>
    </row>
    <row r="29" spans="2:5" x14ac:dyDescent="0.35">
      <c r="B29" s="208" t="s">
        <v>438</v>
      </c>
      <c r="C29" s="209" t="s">
        <v>25</v>
      </c>
      <c r="D29" s="405"/>
      <c r="E29" s="183"/>
    </row>
    <row r="30" spans="2:5" x14ac:dyDescent="0.35">
      <c r="B30" s="210" t="s">
        <v>439</v>
      </c>
      <c r="C30" s="211" t="s">
        <v>440</v>
      </c>
      <c r="D30" s="212" t="s">
        <v>2075</v>
      </c>
      <c r="E30" s="183" t="str">
        <f>IF(ISBLANK(D30),"",IF(ISTEXT(D30),"Weryfikacja wiersza OK","Wartosc w bieżącym wierszu musi być tekstem"))</f>
        <v>Weryfikacja wiersza OK</v>
      </c>
    </row>
    <row r="31" spans="2:5" x14ac:dyDescent="0.35">
      <c r="B31" s="210" t="s">
        <v>441</v>
      </c>
      <c r="C31" s="211" t="s">
        <v>442</v>
      </c>
      <c r="D31" s="212" t="s">
        <v>2075</v>
      </c>
      <c r="E31" s="183" t="str">
        <f>IF(ISBLANK(D31),"",IF(ISTEXT(D31),"Weryfikacja wiersza OK","Wartosc w bieżącym wierszu musi być tekstem"))</f>
        <v>Weryfikacja wiersza OK</v>
      </c>
    </row>
    <row r="32" spans="2:5" x14ac:dyDescent="0.35">
      <c r="B32" s="210" t="s">
        <v>443</v>
      </c>
      <c r="C32" s="211" t="s">
        <v>444</v>
      </c>
      <c r="D32" s="212" t="s">
        <v>2075</v>
      </c>
      <c r="E32" s="183" t="str">
        <f>IF(ISBLANK(D32),"",IF(ISTEXT(D32),"Weryfikacja wiersza OK","Wartosc w bieżącym wierszu musi być tekstem"))</f>
        <v>Weryfikacja wiersza OK</v>
      </c>
    </row>
    <row r="33" spans="2:5" x14ac:dyDescent="0.35">
      <c r="B33" s="210" t="s">
        <v>445</v>
      </c>
      <c r="C33" s="211" t="s">
        <v>446</v>
      </c>
      <c r="D33" s="212" t="s">
        <v>2075</v>
      </c>
      <c r="E33" s="183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13" t="s">
        <v>447</v>
      </c>
      <c r="C34" s="214" t="s">
        <v>448</v>
      </c>
      <c r="D34" s="215" t="s">
        <v>2075</v>
      </c>
      <c r="E34" s="183" t="str">
        <f>IF(ISBLANK(D34),"",IF(ISTEXT(D34),"Weryfikacja wiersza OK","Wartosc w bieżącym wierszu musi być tekstem"))</f>
        <v>Weryfikacja wiersza OK</v>
      </c>
    </row>
    <row r="35" spans="2:5" x14ac:dyDescent="0.35">
      <c r="B35" s="216" t="s">
        <v>449</v>
      </c>
      <c r="C35" s="209" t="s">
        <v>103</v>
      </c>
      <c r="D35" s="405"/>
      <c r="E35" s="183"/>
    </row>
    <row r="36" spans="2:5" x14ac:dyDescent="0.35">
      <c r="B36" s="210" t="s">
        <v>450</v>
      </c>
      <c r="C36" s="211" t="s">
        <v>451</v>
      </c>
      <c r="D36" s="212" t="s">
        <v>2075</v>
      </c>
      <c r="E36" s="183" t="str">
        <f>IF(ISBLANK(D36),"",IF(ISTEXT(D36),"Weryfikacja wiersza OK","Wartosc w bieżącym wierszu musi być tekstem"))</f>
        <v>Weryfikacja wiersza OK</v>
      </c>
    </row>
    <row r="37" spans="2:5" x14ac:dyDescent="0.35">
      <c r="B37" s="210" t="s">
        <v>452</v>
      </c>
      <c r="C37" s="211" t="s">
        <v>453</v>
      </c>
      <c r="D37" s="212" t="s">
        <v>2075</v>
      </c>
      <c r="E37" s="183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13" t="s">
        <v>454</v>
      </c>
      <c r="C38" s="214" t="s">
        <v>455</v>
      </c>
      <c r="D38" s="215" t="s">
        <v>2075</v>
      </c>
      <c r="E38" s="183" t="str">
        <f>IF(ISBLANK(D38),"",IF(ISTEXT(D38),"Weryfikacja wiersza OK","Wartosc w bieżącym wierszu musi być tekstem"))</f>
        <v>Weryfikacja wiersza OK</v>
      </c>
    </row>
    <row r="39" spans="2:5" x14ac:dyDescent="0.35">
      <c r="B39" s="217" t="s">
        <v>456</v>
      </c>
      <c r="C39" s="218" t="s">
        <v>119</v>
      </c>
      <c r="D39" s="405"/>
      <c r="E39" s="183"/>
    </row>
    <row r="40" spans="2:5" x14ac:dyDescent="0.35">
      <c r="B40" s="219" t="s">
        <v>457</v>
      </c>
      <c r="C40" s="211" t="s">
        <v>451</v>
      </c>
      <c r="D40" s="212" t="s">
        <v>2075</v>
      </c>
      <c r="E40" s="183" t="str">
        <f>IF(ISBLANK(D40),"",IF(ISTEXT(D40),"Weryfikacja wiersza OK","Wartosc w bieżącym wierszu musi być tekstem"))</f>
        <v>Weryfikacja wiersza OK</v>
      </c>
    </row>
    <row r="41" spans="2:5" x14ac:dyDescent="0.35">
      <c r="B41" s="219" t="s">
        <v>458</v>
      </c>
      <c r="C41" s="211" t="s">
        <v>453</v>
      </c>
      <c r="D41" s="212" t="s">
        <v>2075</v>
      </c>
      <c r="E41" s="183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20" t="s">
        <v>459</v>
      </c>
      <c r="C42" s="214" t="s">
        <v>455</v>
      </c>
      <c r="D42" s="215" t="s">
        <v>2075</v>
      </c>
      <c r="E42" s="183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400" t="s">
        <v>460</v>
      </c>
      <c r="C43" s="401" t="s">
        <v>209</v>
      </c>
      <c r="D43" s="255" t="s">
        <v>2075</v>
      </c>
      <c r="E43" s="183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402" t="s">
        <v>461</v>
      </c>
      <c r="C44" s="403" t="s">
        <v>462</v>
      </c>
      <c r="D44" s="256">
        <v>2958465</v>
      </c>
      <c r="E44" s="183" t="str">
        <f>IF(ISBLANK(D44),"","Weryfikacja wiersza OK")</f>
        <v>Weryfikacja wiersza OK</v>
      </c>
    </row>
    <row r="46" spans="2:5" x14ac:dyDescent="0.35">
      <c r="C46" s="404" t="s">
        <v>1876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5DcEKMM++w+SAAoUJp8W6UORCjC/yC79qgc4ivUNmSLRKhAFnd87QagysFmMHxDFP5AmeDyJS7CRaZukw3gsYw==" saltValue="WfcdKtwS9nQZGpVNVIcQbw==" spinCount="100000" sheet="1" objects="1" scenarios="1"/>
  <mergeCells count="1">
    <mergeCell ref="B4:C4"/>
  </mergeCells>
  <conditionalFormatting sqref="E5">
    <cfRule type="containsText" dxfId="216" priority="4" operator="containsText" text="Weryfikacja wiersza OK">
      <formula>NOT(ISERROR(SEARCH("Weryfikacja wiersza OK",E5)))</formula>
    </cfRule>
  </conditionalFormatting>
  <conditionalFormatting sqref="E6:E44">
    <cfRule type="containsText" dxfId="215" priority="3" operator="containsText" text="Weryfikacja wiersza OK">
      <formula>NOT(ISERROR(SEARCH("Weryfikacja wiersza OK",E6)))</formula>
    </cfRule>
  </conditionalFormatting>
  <conditionalFormatting sqref="D46">
    <cfRule type="containsText" dxfId="214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0</v>
      </c>
      <c r="G1" s="393" t="s">
        <v>1630</v>
      </c>
    </row>
    <row r="2" spans="2:8" x14ac:dyDescent="0.35">
      <c r="B2" s="668" t="s">
        <v>997</v>
      </c>
      <c r="C2" s="499"/>
      <c r="D2" s="499"/>
      <c r="E2" s="499"/>
      <c r="F2" s="499"/>
      <c r="G2" s="499"/>
    </row>
    <row r="3" spans="2:8" ht="15" thickBot="1" x14ac:dyDescent="0.4">
      <c r="B3" s="499"/>
      <c r="C3" s="499"/>
      <c r="D3" s="499"/>
      <c r="E3" s="499"/>
      <c r="F3" s="499"/>
      <c r="G3" s="499"/>
    </row>
    <row r="4" spans="2:8" ht="87" x14ac:dyDescent="0.35">
      <c r="B4" s="1001"/>
      <c r="C4" s="1002"/>
      <c r="D4" s="717" t="s">
        <v>86</v>
      </c>
      <c r="E4" s="715" t="s">
        <v>985</v>
      </c>
      <c r="F4" s="715" t="s">
        <v>986</v>
      </c>
      <c r="G4" s="716" t="s">
        <v>987</v>
      </c>
    </row>
    <row r="5" spans="2:8" ht="15" thickBot="1" x14ac:dyDescent="0.4">
      <c r="B5" s="1003"/>
      <c r="C5" s="1004"/>
      <c r="D5" s="723" t="s">
        <v>112</v>
      </c>
      <c r="E5" s="724" t="s">
        <v>113</v>
      </c>
      <c r="F5" s="724" t="s">
        <v>114</v>
      </c>
      <c r="G5" s="761" t="s">
        <v>115</v>
      </c>
    </row>
    <row r="6" spans="2:8" x14ac:dyDescent="0.35">
      <c r="B6" s="419" t="s">
        <v>988</v>
      </c>
      <c r="C6" s="420" t="s">
        <v>989</v>
      </c>
      <c r="D6" s="299">
        <v>0</v>
      </c>
      <c r="E6" s="300">
        <v>0</v>
      </c>
      <c r="F6" s="300">
        <v>0</v>
      </c>
      <c r="G6" s="301">
        <v>0</v>
      </c>
      <c r="H6" s="183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421" t="s">
        <v>990</v>
      </c>
      <c r="C7" s="399" t="s">
        <v>43</v>
      </c>
      <c r="D7" s="302">
        <v>0</v>
      </c>
      <c r="E7" s="303">
        <v>0</v>
      </c>
      <c r="F7" s="303">
        <v>0</v>
      </c>
      <c r="G7" s="304">
        <v>0</v>
      </c>
      <c r="H7" s="183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421" t="s">
        <v>991</v>
      </c>
      <c r="C8" s="399" t="s">
        <v>44</v>
      </c>
      <c r="D8" s="302">
        <v>0</v>
      </c>
      <c r="E8" s="303">
        <v>0</v>
      </c>
      <c r="F8" s="303">
        <v>0</v>
      </c>
      <c r="G8" s="304">
        <v>0</v>
      </c>
      <c r="H8" s="183" t="str">
        <f t="shared" si="0"/>
        <v>Weryfikacja wiersza OK</v>
      </c>
    </row>
    <row r="9" spans="2:8" x14ac:dyDescent="0.35">
      <c r="B9" s="421" t="s">
        <v>992</v>
      </c>
      <c r="C9" s="399" t="s">
        <v>45</v>
      </c>
      <c r="D9" s="302">
        <v>0</v>
      </c>
      <c r="E9" s="303">
        <v>0</v>
      </c>
      <c r="F9" s="303">
        <v>0</v>
      </c>
      <c r="G9" s="304">
        <v>0</v>
      </c>
      <c r="H9" s="183" t="str">
        <f t="shared" si="0"/>
        <v>Weryfikacja wiersza OK</v>
      </c>
    </row>
    <row r="10" spans="2:8" x14ac:dyDescent="0.35">
      <c r="B10" s="421" t="s">
        <v>993</v>
      </c>
      <c r="C10" s="399" t="s">
        <v>46</v>
      </c>
      <c r="D10" s="302">
        <v>0</v>
      </c>
      <c r="E10" s="303">
        <v>0</v>
      </c>
      <c r="F10" s="303">
        <v>0</v>
      </c>
      <c r="G10" s="304">
        <v>0</v>
      </c>
      <c r="H10" s="183" t="str">
        <f t="shared" si="0"/>
        <v>Weryfikacja wiersza OK</v>
      </c>
    </row>
    <row r="11" spans="2:8" x14ac:dyDescent="0.35">
      <c r="B11" s="421" t="s">
        <v>994</v>
      </c>
      <c r="C11" s="399" t="s">
        <v>48</v>
      </c>
      <c r="D11" s="302">
        <v>0</v>
      </c>
      <c r="E11" s="303">
        <v>0</v>
      </c>
      <c r="F11" s="303">
        <v>0</v>
      </c>
      <c r="G11" s="304">
        <v>0</v>
      </c>
      <c r="H11" s="183" t="str">
        <f t="shared" si="0"/>
        <v>Weryfikacja wiersza OK</v>
      </c>
    </row>
    <row r="12" spans="2:8" ht="29" x14ac:dyDescent="0.35">
      <c r="B12" s="421" t="s">
        <v>995</v>
      </c>
      <c r="C12" s="399" t="s">
        <v>47</v>
      </c>
      <c r="D12" s="302">
        <v>0</v>
      </c>
      <c r="E12" s="303">
        <v>0</v>
      </c>
      <c r="F12" s="303">
        <v>0</v>
      </c>
      <c r="G12" s="304">
        <v>0</v>
      </c>
      <c r="H12" s="183" t="str">
        <f t="shared" si="0"/>
        <v>Weryfikacja wiersza OK</v>
      </c>
    </row>
    <row r="13" spans="2:8" ht="15" thickBot="1" x14ac:dyDescent="0.4">
      <c r="B13" s="422" t="s">
        <v>996</v>
      </c>
      <c r="C13" s="722" t="s">
        <v>22</v>
      </c>
      <c r="D13" s="305">
        <v>0</v>
      </c>
      <c r="E13" s="306">
        <v>0</v>
      </c>
      <c r="F13" s="306">
        <v>0</v>
      </c>
      <c r="G13" s="307">
        <v>0</v>
      </c>
      <c r="H13" s="183" t="str">
        <f t="shared" si="0"/>
        <v>Weryfikacja wiersza OK</v>
      </c>
    </row>
    <row r="15" spans="2:8" x14ac:dyDescent="0.35">
      <c r="C15" s="393" t="s">
        <v>1855</v>
      </c>
    </row>
    <row r="16" spans="2:8" x14ac:dyDescent="0.35">
      <c r="C16" s="4" t="s">
        <v>988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404" t="s">
        <v>1876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b6t/eD4N0GxW4m323BrzmTd6vTYokDKFHX+0rV0PZXXoBoz3zypqqXbkXWDq75tmrbUR1x0UorMX1pDPXxkduQ==" saltValue="VqKcSDSWzMGDDWGtc/ArTQ==" spinCount="100000" sheet="1" objects="1" scenarios="1"/>
  <mergeCells count="1">
    <mergeCell ref="B4:C5"/>
  </mergeCells>
  <conditionalFormatting sqref="H6:H13">
    <cfRule type="containsText" dxfId="77" priority="3" operator="containsText" text="Weryfikacja wiersza OK">
      <formula>NOT(ISERROR(SEARCH("Weryfikacja wiersza OK",H6)))</formula>
    </cfRule>
  </conditionalFormatting>
  <conditionalFormatting sqref="D16:G16">
    <cfRule type="containsText" dxfId="76" priority="2" operator="containsText" text="OK">
      <formula>NOT(ISERROR(SEARCH("OK",D16)))</formula>
    </cfRule>
  </conditionalFormatting>
  <conditionalFormatting sqref="D18">
    <cfRule type="containsText" dxfId="75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459" t="s">
        <v>0</v>
      </c>
      <c r="C1" s="499"/>
      <c r="D1" s="499"/>
      <c r="E1" s="499"/>
      <c r="F1" s="499"/>
      <c r="G1" s="499"/>
      <c r="H1" s="499"/>
      <c r="I1" s="499"/>
      <c r="J1" s="725" t="s">
        <v>1630</v>
      </c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</row>
    <row r="2" spans="2:25" x14ac:dyDescent="0.35">
      <c r="B2" s="668" t="s">
        <v>1008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</row>
    <row r="3" spans="2:25" ht="15" thickBot="1" x14ac:dyDescent="0.4"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</row>
    <row r="4" spans="2:25" ht="15.75" customHeight="1" thickBot="1" x14ac:dyDescent="0.4">
      <c r="B4" s="1012"/>
      <c r="C4" s="1013"/>
      <c r="D4" s="1018" t="s">
        <v>202</v>
      </c>
      <c r="E4" s="1019"/>
      <c r="F4" s="1019"/>
      <c r="G4" s="1019"/>
      <c r="H4" s="1019"/>
      <c r="I4" s="1019"/>
      <c r="J4" s="1019"/>
      <c r="K4" s="1019"/>
      <c r="L4" s="1020"/>
      <c r="M4" s="1018" t="s">
        <v>62</v>
      </c>
      <c r="N4" s="1019"/>
      <c r="O4" s="1019"/>
      <c r="P4" s="1019"/>
      <c r="Q4" s="1019"/>
      <c r="R4" s="1019"/>
      <c r="S4" s="1019"/>
      <c r="T4" s="1020"/>
      <c r="U4" s="1008" t="s">
        <v>1011</v>
      </c>
      <c r="V4" s="929"/>
      <c r="W4" s="929"/>
      <c r="X4" s="926"/>
    </row>
    <row r="5" spans="2:25" ht="87" customHeight="1" x14ac:dyDescent="0.35">
      <c r="B5" s="1014"/>
      <c r="C5" s="1015"/>
      <c r="D5" s="1005" t="s">
        <v>60</v>
      </c>
      <c r="E5" s="1006"/>
      <c r="F5" s="1007"/>
      <c r="G5" s="1005" t="s">
        <v>61</v>
      </c>
      <c r="H5" s="1006"/>
      <c r="I5" s="1007"/>
      <c r="J5" s="1021" t="s">
        <v>998</v>
      </c>
      <c r="K5" s="1006"/>
      <c r="L5" s="1007"/>
      <c r="M5" s="1005" t="s">
        <v>1009</v>
      </c>
      <c r="N5" s="1006"/>
      <c r="O5" s="1006"/>
      <c r="P5" s="1022"/>
      <c r="Q5" s="1005" t="s">
        <v>1010</v>
      </c>
      <c r="R5" s="1006"/>
      <c r="S5" s="1006"/>
      <c r="T5" s="1007"/>
      <c r="U5" s="1009"/>
      <c r="V5" s="1010"/>
      <c r="W5" s="1010"/>
      <c r="X5" s="1011"/>
    </row>
    <row r="6" spans="2:25" ht="84" x14ac:dyDescent="0.35">
      <c r="B6" s="1014"/>
      <c r="C6" s="1015"/>
      <c r="D6" s="727" t="s">
        <v>42</v>
      </c>
      <c r="E6" s="728" t="s">
        <v>999</v>
      </c>
      <c r="F6" s="729" t="s">
        <v>10</v>
      </c>
      <c r="G6" s="727" t="s">
        <v>42</v>
      </c>
      <c r="H6" s="728" t="s">
        <v>999</v>
      </c>
      <c r="I6" s="729" t="s">
        <v>10</v>
      </c>
      <c r="J6" s="730" t="s">
        <v>42</v>
      </c>
      <c r="K6" s="728" t="s">
        <v>999</v>
      </c>
      <c r="L6" s="729" t="s">
        <v>10</v>
      </c>
      <c r="M6" s="727" t="s">
        <v>42</v>
      </c>
      <c r="N6" s="728" t="s">
        <v>1000</v>
      </c>
      <c r="O6" s="728" t="s">
        <v>999</v>
      </c>
      <c r="P6" s="731" t="s">
        <v>10</v>
      </c>
      <c r="Q6" s="727" t="s">
        <v>42</v>
      </c>
      <c r="R6" s="728" t="s">
        <v>1000</v>
      </c>
      <c r="S6" s="728" t="s">
        <v>999</v>
      </c>
      <c r="T6" s="729" t="s">
        <v>10</v>
      </c>
      <c r="U6" s="730" t="s">
        <v>42</v>
      </c>
      <c r="V6" s="728" t="s">
        <v>1000</v>
      </c>
      <c r="W6" s="728" t="s">
        <v>999</v>
      </c>
      <c r="X6" s="729" t="s">
        <v>10</v>
      </c>
    </row>
    <row r="7" spans="2:25" ht="15" thickBot="1" x14ac:dyDescent="0.4">
      <c r="B7" s="1016"/>
      <c r="C7" s="1017"/>
      <c r="D7" s="584" t="s">
        <v>112</v>
      </c>
      <c r="E7" s="555" t="s">
        <v>190</v>
      </c>
      <c r="F7" s="554" t="s">
        <v>113</v>
      </c>
      <c r="G7" s="584" t="s">
        <v>114</v>
      </c>
      <c r="H7" s="555" t="s">
        <v>391</v>
      </c>
      <c r="I7" s="554" t="s">
        <v>115</v>
      </c>
      <c r="J7" s="553" t="s">
        <v>120</v>
      </c>
      <c r="K7" s="555" t="s">
        <v>392</v>
      </c>
      <c r="L7" s="554" t="s">
        <v>116</v>
      </c>
      <c r="M7" s="584" t="s">
        <v>172</v>
      </c>
      <c r="N7" s="555" t="s">
        <v>173</v>
      </c>
      <c r="O7" s="555" t="s">
        <v>174</v>
      </c>
      <c r="P7" s="732" t="s">
        <v>175</v>
      </c>
      <c r="Q7" s="584" t="s">
        <v>176</v>
      </c>
      <c r="R7" s="555" t="s">
        <v>177</v>
      </c>
      <c r="S7" s="555" t="s">
        <v>178</v>
      </c>
      <c r="T7" s="554" t="s">
        <v>179</v>
      </c>
      <c r="U7" s="553" t="s">
        <v>180</v>
      </c>
      <c r="V7" s="555" t="s">
        <v>181</v>
      </c>
      <c r="W7" s="555" t="s">
        <v>203</v>
      </c>
      <c r="X7" s="761" t="s">
        <v>182</v>
      </c>
    </row>
    <row r="8" spans="2:25" x14ac:dyDescent="0.35">
      <c r="B8" s="425" t="s">
        <v>1001</v>
      </c>
      <c r="C8" s="733" t="s">
        <v>43</v>
      </c>
      <c r="D8" s="308">
        <v>0</v>
      </c>
      <c r="E8" s="309">
        <v>0</v>
      </c>
      <c r="F8" s="310">
        <v>0</v>
      </c>
      <c r="G8" s="308">
        <v>0</v>
      </c>
      <c r="H8" s="309">
        <v>0</v>
      </c>
      <c r="I8" s="310">
        <v>0</v>
      </c>
      <c r="J8" s="311">
        <v>0</v>
      </c>
      <c r="K8" s="309">
        <v>0</v>
      </c>
      <c r="L8" s="310">
        <v>0</v>
      </c>
      <c r="M8" s="308">
        <v>0</v>
      </c>
      <c r="N8" s="309">
        <v>0</v>
      </c>
      <c r="O8" s="309">
        <v>0</v>
      </c>
      <c r="P8" s="312">
        <v>0</v>
      </c>
      <c r="Q8" s="308">
        <v>0</v>
      </c>
      <c r="R8" s="309">
        <v>0</v>
      </c>
      <c r="S8" s="309">
        <v>0</v>
      </c>
      <c r="T8" s="310">
        <v>0</v>
      </c>
      <c r="U8" s="311">
        <v>0</v>
      </c>
      <c r="V8" s="309">
        <v>0</v>
      </c>
      <c r="W8" s="309">
        <v>0</v>
      </c>
      <c r="X8" s="31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97" t="s">
        <v>1002</v>
      </c>
      <c r="C9" s="426" t="s">
        <v>44</v>
      </c>
      <c r="D9" s="286">
        <v>0</v>
      </c>
      <c r="E9" s="277">
        <v>0</v>
      </c>
      <c r="F9" s="269">
        <v>0</v>
      </c>
      <c r="G9" s="286">
        <v>0</v>
      </c>
      <c r="H9" s="277">
        <v>0</v>
      </c>
      <c r="I9" s="269">
        <v>0</v>
      </c>
      <c r="J9" s="268">
        <v>0</v>
      </c>
      <c r="K9" s="277">
        <v>0</v>
      </c>
      <c r="L9" s="269">
        <v>0</v>
      </c>
      <c r="M9" s="286">
        <v>0</v>
      </c>
      <c r="N9" s="277">
        <v>0</v>
      </c>
      <c r="O9" s="277">
        <v>0</v>
      </c>
      <c r="P9" s="313">
        <v>0</v>
      </c>
      <c r="Q9" s="286">
        <v>0</v>
      </c>
      <c r="R9" s="277">
        <v>0</v>
      </c>
      <c r="S9" s="277">
        <v>0</v>
      </c>
      <c r="T9" s="269">
        <v>0</v>
      </c>
      <c r="U9" s="268">
        <v>0</v>
      </c>
      <c r="V9" s="277">
        <v>0</v>
      </c>
      <c r="W9" s="277">
        <v>0</v>
      </c>
      <c r="X9" s="269">
        <v>0</v>
      </c>
      <c r="Y9" s="183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97" t="s">
        <v>1012</v>
      </c>
      <c r="C10" s="426" t="s">
        <v>45</v>
      </c>
      <c r="D10" s="286">
        <v>0</v>
      </c>
      <c r="E10" s="277">
        <v>0</v>
      </c>
      <c r="F10" s="269">
        <v>0</v>
      </c>
      <c r="G10" s="286">
        <v>0</v>
      </c>
      <c r="H10" s="277">
        <v>0</v>
      </c>
      <c r="I10" s="269">
        <v>0</v>
      </c>
      <c r="J10" s="268">
        <v>0</v>
      </c>
      <c r="K10" s="277">
        <v>0</v>
      </c>
      <c r="L10" s="269">
        <v>0</v>
      </c>
      <c r="M10" s="286">
        <v>0</v>
      </c>
      <c r="N10" s="277">
        <v>0</v>
      </c>
      <c r="O10" s="277">
        <v>0</v>
      </c>
      <c r="P10" s="313">
        <v>0</v>
      </c>
      <c r="Q10" s="286">
        <v>0</v>
      </c>
      <c r="R10" s="277">
        <v>0</v>
      </c>
      <c r="S10" s="277">
        <v>0</v>
      </c>
      <c r="T10" s="269">
        <v>0</v>
      </c>
      <c r="U10" s="268">
        <v>0</v>
      </c>
      <c r="V10" s="277">
        <v>0</v>
      </c>
      <c r="W10" s="277">
        <v>0</v>
      </c>
      <c r="X10" s="269">
        <v>0</v>
      </c>
      <c r="Y10" s="183" t="str">
        <f t="shared" si="0"/>
        <v>Weryfikacja wiersza OK</v>
      </c>
    </row>
    <row r="11" spans="2:25" x14ac:dyDescent="0.35">
      <c r="B11" s="411" t="s">
        <v>1003</v>
      </c>
      <c r="C11" s="426" t="s">
        <v>46</v>
      </c>
      <c r="D11" s="286">
        <v>0</v>
      </c>
      <c r="E11" s="277">
        <v>0</v>
      </c>
      <c r="F11" s="269">
        <v>0</v>
      </c>
      <c r="G11" s="286">
        <v>0</v>
      </c>
      <c r="H11" s="277">
        <v>0</v>
      </c>
      <c r="I11" s="269">
        <v>0</v>
      </c>
      <c r="J11" s="268">
        <v>0</v>
      </c>
      <c r="K11" s="277">
        <v>0</v>
      </c>
      <c r="L11" s="269">
        <v>0</v>
      </c>
      <c r="M11" s="286">
        <v>0</v>
      </c>
      <c r="N11" s="277">
        <v>0</v>
      </c>
      <c r="O11" s="277">
        <v>0</v>
      </c>
      <c r="P11" s="313">
        <v>0</v>
      </c>
      <c r="Q11" s="286">
        <v>0</v>
      </c>
      <c r="R11" s="277">
        <v>0</v>
      </c>
      <c r="S11" s="277">
        <v>0</v>
      </c>
      <c r="T11" s="269">
        <v>0</v>
      </c>
      <c r="U11" s="268">
        <v>0</v>
      </c>
      <c r="V11" s="277">
        <v>0</v>
      </c>
      <c r="W11" s="277">
        <v>0</v>
      </c>
      <c r="X11" s="269">
        <v>0</v>
      </c>
      <c r="Y11" s="183" t="str">
        <f t="shared" si="0"/>
        <v>Weryfikacja wiersza OK</v>
      </c>
    </row>
    <row r="12" spans="2:25" x14ac:dyDescent="0.35">
      <c r="B12" s="397" t="s">
        <v>1004</v>
      </c>
      <c r="C12" s="426" t="s">
        <v>48</v>
      </c>
      <c r="D12" s="314">
        <v>0</v>
      </c>
      <c r="E12" s="303">
        <v>0</v>
      </c>
      <c r="F12" s="304">
        <v>0</v>
      </c>
      <c r="G12" s="314">
        <v>0</v>
      </c>
      <c r="H12" s="303">
        <v>0</v>
      </c>
      <c r="I12" s="304">
        <v>0</v>
      </c>
      <c r="J12" s="302">
        <v>0</v>
      </c>
      <c r="K12" s="303">
        <v>0</v>
      </c>
      <c r="L12" s="304">
        <v>0</v>
      </c>
      <c r="M12" s="314">
        <v>0</v>
      </c>
      <c r="N12" s="303">
        <v>0</v>
      </c>
      <c r="O12" s="303">
        <v>0</v>
      </c>
      <c r="P12" s="315">
        <v>0</v>
      </c>
      <c r="Q12" s="314">
        <v>0</v>
      </c>
      <c r="R12" s="303">
        <v>0</v>
      </c>
      <c r="S12" s="303">
        <v>0</v>
      </c>
      <c r="T12" s="304">
        <v>0</v>
      </c>
      <c r="U12" s="302">
        <v>0</v>
      </c>
      <c r="V12" s="303">
        <v>0</v>
      </c>
      <c r="W12" s="303">
        <v>0</v>
      </c>
      <c r="X12" s="304">
        <v>0</v>
      </c>
      <c r="Y12" s="183" t="str">
        <f t="shared" si="0"/>
        <v>Weryfikacja wiersza OK</v>
      </c>
    </row>
    <row r="13" spans="2:25" ht="29" x14ac:dyDescent="0.35">
      <c r="B13" s="397" t="s">
        <v>1005</v>
      </c>
      <c r="C13" s="426" t="s">
        <v>47</v>
      </c>
      <c r="D13" s="286">
        <v>0</v>
      </c>
      <c r="E13" s="277">
        <v>0</v>
      </c>
      <c r="F13" s="269">
        <v>0</v>
      </c>
      <c r="G13" s="286">
        <v>0</v>
      </c>
      <c r="H13" s="277">
        <v>0</v>
      </c>
      <c r="I13" s="269">
        <v>0</v>
      </c>
      <c r="J13" s="268">
        <v>0</v>
      </c>
      <c r="K13" s="277">
        <v>0</v>
      </c>
      <c r="L13" s="269">
        <v>0</v>
      </c>
      <c r="M13" s="286">
        <v>0</v>
      </c>
      <c r="N13" s="277">
        <v>0</v>
      </c>
      <c r="O13" s="277">
        <v>0</v>
      </c>
      <c r="P13" s="313">
        <v>0</v>
      </c>
      <c r="Q13" s="286">
        <v>0</v>
      </c>
      <c r="R13" s="277">
        <v>0</v>
      </c>
      <c r="S13" s="277">
        <v>0</v>
      </c>
      <c r="T13" s="269">
        <v>0</v>
      </c>
      <c r="U13" s="268">
        <v>0</v>
      </c>
      <c r="V13" s="277">
        <v>0</v>
      </c>
      <c r="W13" s="277">
        <v>0</v>
      </c>
      <c r="X13" s="269">
        <v>0</v>
      </c>
      <c r="Y13" s="183" t="str">
        <f t="shared" si="0"/>
        <v>Weryfikacja wiersza OK</v>
      </c>
    </row>
    <row r="14" spans="2:25" ht="15" thickBot="1" x14ac:dyDescent="0.4">
      <c r="B14" s="556" t="s">
        <v>1006</v>
      </c>
      <c r="C14" s="734" t="s">
        <v>22</v>
      </c>
      <c r="D14" s="288">
        <v>0</v>
      </c>
      <c r="E14" s="279">
        <v>0</v>
      </c>
      <c r="F14" s="273">
        <v>0</v>
      </c>
      <c r="G14" s="288">
        <v>0</v>
      </c>
      <c r="H14" s="279">
        <v>0</v>
      </c>
      <c r="I14" s="273">
        <v>0</v>
      </c>
      <c r="J14" s="272">
        <v>0</v>
      </c>
      <c r="K14" s="279">
        <v>0</v>
      </c>
      <c r="L14" s="273">
        <v>0</v>
      </c>
      <c r="M14" s="288">
        <v>0</v>
      </c>
      <c r="N14" s="279">
        <v>0</v>
      </c>
      <c r="O14" s="279">
        <v>0</v>
      </c>
      <c r="P14" s="316">
        <v>0</v>
      </c>
      <c r="Q14" s="288">
        <v>0</v>
      </c>
      <c r="R14" s="279">
        <v>0</v>
      </c>
      <c r="S14" s="279">
        <v>0</v>
      </c>
      <c r="T14" s="273">
        <v>0</v>
      </c>
      <c r="U14" s="272">
        <v>0</v>
      </c>
      <c r="V14" s="279">
        <v>0</v>
      </c>
      <c r="W14" s="279">
        <v>0</v>
      </c>
      <c r="X14" s="273">
        <v>0</v>
      </c>
      <c r="Y14" s="183" t="str">
        <f t="shared" si="0"/>
        <v>Weryfikacja wiersza OK</v>
      </c>
    </row>
    <row r="15" spans="2:25" ht="15" thickBot="1" x14ac:dyDescent="0.4">
      <c r="B15" s="735" t="s">
        <v>1007</v>
      </c>
      <c r="C15" s="736" t="s">
        <v>21</v>
      </c>
      <c r="D15" s="317">
        <v>0</v>
      </c>
      <c r="E15" s="318">
        <v>0</v>
      </c>
      <c r="F15" s="319">
        <v>0</v>
      </c>
      <c r="G15" s="317">
        <v>0</v>
      </c>
      <c r="H15" s="318">
        <v>0</v>
      </c>
      <c r="I15" s="319">
        <v>0</v>
      </c>
      <c r="J15" s="320">
        <v>0</v>
      </c>
      <c r="K15" s="318">
        <v>0</v>
      </c>
      <c r="L15" s="319">
        <v>0</v>
      </c>
      <c r="M15" s="317">
        <v>0</v>
      </c>
      <c r="N15" s="318">
        <v>0</v>
      </c>
      <c r="O15" s="318">
        <v>0</v>
      </c>
      <c r="P15" s="321">
        <v>0</v>
      </c>
      <c r="Q15" s="317">
        <v>0</v>
      </c>
      <c r="R15" s="318">
        <v>0</v>
      </c>
      <c r="S15" s="318">
        <v>0</v>
      </c>
      <c r="T15" s="319">
        <v>0</v>
      </c>
      <c r="U15" s="320">
        <v>0</v>
      </c>
      <c r="V15" s="318">
        <v>0</v>
      </c>
      <c r="W15" s="318">
        <v>0</v>
      </c>
      <c r="X15" s="319">
        <v>0</v>
      </c>
      <c r="Y15" s="183" t="str">
        <f t="shared" si="0"/>
        <v>Weryfikacja wiersza OK</v>
      </c>
    </row>
    <row r="17" spans="3:24" x14ac:dyDescent="0.35">
      <c r="C17" s="393" t="s">
        <v>1855</v>
      </c>
    </row>
    <row r="18" spans="3:24" x14ac:dyDescent="0.35">
      <c r="C18" s="4" t="s">
        <v>1007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404" t="s">
        <v>1876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qoR+UCiuzQ/eANlC6CEH6OS8C030DODKk92TfbX33lUKG2kzvU9G4/02cuxAHpo/59srKDgCKPO1EMIHy0oLMg==" saltValue="I0RvRYnRVAFasqFC9FHAUw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4" priority="3" operator="containsText" text="Weryfikacja wiersza OK">
      <formula>NOT(ISERROR(SEARCH("Weryfikacja wiersza OK",Y8)))</formula>
    </cfRule>
  </conditionalFormatting>
  <conditionalFormatting sqref="D20">
    <cfRule type="containsText" dxfId="73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2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0</v>
      </c>
      <c r="L1" s="393" t="s">
        <v>1630</v>
      </c>
    </row>
    <row r="2" spans="2:25" x14ac:dyDescent="0.35">
      <c r="B2" s="668" t="s">
        <v>1021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</row>
    <row r="3" spans="2:25" ht="15" thickBot="1" x14ac:dyDescent="0.4"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</row>
    <row r="4" spans="2:25" ht="15.75" customHeight="1" thickBot="1" x14ac:dyDescent="0.4">
      <c r="B4" s="1012"/>
      <c r="C4" s="1013"/>
      <c r="D4" s="1024" t="s">
        <v>202</v>
      </c>
      <c r="E4" s="1025"/>
      <c r="F4" s="1025"/>
      <c r="G4" s="1025"/>
      <c r="H4" s="1025"/>
      <c r="I4" s="1025"/>
      <c r="J4" s="1025"/>
      <c r="K4" s="1025"/>
      <c r="L4" s="1026"/>
      <c r="M4" s="1027" t="s">
        <v>62</v>
      </c>
      <c r="N4" s="1025"/>
      <c r="O4" s="1025"/>
      <c r="P4" s="1025"/>
      <c r="Q4" s="1025"/>
      <c r="R4" s="1025"/>
      <c r="S4" s="1025"/>
      <c r="T4" s="1028"/>
      <c r="U4" s="925" t="s">
        <v>1011</v>
      </c>
      <c r="V4" s="929"/>
      <c r="W4" s="929"/>
      <c r="X4" s="926"/>
    </row>
    <row r="5" spans="2:25" ht="84.75" customHeight="1" x14ac:dyDescent="0.35">
      <c r="B5" s="1014"/>
      <c r="C5" s="1015"/>
      <c r="D5" s="925" t="s">
        <v>60</v>
      </c>
      <c r="E5" s="929"/>
      <c r="F5" s="926"/>
      <c r="G5" s="925" t="s">
        <v>61</v>
      </c>
      <c r="H5" s="929"/>
      <c r="I5" s="926"/>
      <c r="J5" s="925" t="s">
        <v>998</v>
      </c>
      <c r="K5" s="929"/>
      <c r="L5" s="926"/>
      <c r="M5" s="925" t="s">
        <v>1009</v>
      </c>
      <c r="N5" s="929"/>
      <c r="O5" s="929"/>
      <c r="P5" s="926"/>
      <c r="Q5" s="925" t="s">
        <v>1010</v>
      </c>
      <c r="R5" s="929"/>
      <c r="S5" s="929"/>
      <c r="T5" s="931"/>
      <c r="U5" s="1023"/>
      <c r="V5" s="1010"/>
      <c r="W5" s="1010"/>
      <c r="X5" s="1011"/>
    </row>
    <row r="6" spans="2:25" ht="84" x14ac:dyDescent="0.35">
      <c r="B6" s="1014"/>
      <c r="C6" s="1015"/>
      <c r="D6" s="727" t="s">
        <v>42</v>
      </c>
      <c r="E6" s="728" t="s">
        <v>999</v>
      </c>
      <c r="F6" s="729" t="s">
        <v>10</v>
      </c>
      <c r="G6" s="727" t="s">
        <v>42</v>
      </c>
      <c r="H6" s="728" t="s">
        <v>999</v>
      </c>
      <c r="I6" s="729" t="s">
        <v>10</v>
      </c>
      <c r="J6" s="727" t="s">
        <v>42</v>
      </c>
      <c r="K6" s="728" t="s">
        <v>999</v>
      </c>
      <c r="L6" s="729" t="s">
        <v>10</v>
      </c>
      <c r="M6" s="727" t="s">
        <v>42</v>
      </c>
      <c r="N6" s="728" t="s">
        <v>1000</v>
      </c>
      <c r="O6" s="728" t="s">
        <v>999</v>
      </c>
      <c r="P6" s="729" t="s">
        <v>10</v>
      </c>
      <c r="Q6" s="727" t="s">
        <v>42</v>
      </c>
      <c r="R6" s="728" t="s">
        <v>1000</v>
      </c>
      <c r="S6" s="728" t="s">
        <v>999</v>
      </c>
      <c r="T6" s="731" t="s">
        <v>10</v>
      </c>
      <c r="U6" s="727" t="s">
        <v>42</v>
      </c>
      <c r="V6" s="728" t="s">
        <v>1000</v>
      </c>
      <c r="W6" s="728" t="s">
        <v>999</v>
      </c>
      <c r="X6" s="729" t="s">
        <v>10</v>
      </c>
    </row>
    <row r="7" spans="2:25" ht="15" thickBot="1" x14ac:dyDescent="0.4">
      <c r="B7" s="1016"/>
      <c r="C7" s="1017"/>
      <c r="D7" s="584" t="s">
        <v>112</v>
      </c>
      <c r="E7" s="555" t="s">
        <v>190</v>
      </c>
      <c r="F7" s="554" t="s">
        <v>113</v>
      </c>
      <c r="G7" s="584" t="s">
        <v>114</v>
      </c>
      <c r="H7" s="555" t="s">
        <v>391</v>
      </c>
      <c r="I7" s="554" t="s">
        <v>115</v>
      </c>
      <c r="J7" s="584" t="s">
        <v>120</v>
      </c>
      <c r="K7" s="555" t="s">
        <v>392</v>
      </c>
      <c r="L7" s="554" t="s">
        <v>116</v>
      </c>
      <c r="M7" s="584" t="s">
        <v>172</v>
      </c>
      <c r="N7" s="555" t="s">
        <v>173</v>
      </c>
      <c r="O7" s="555" t="s">
        <v>174</v>
      </c>
      <c r="P7" s="554" t="s">
        <v>175</v>
      </c>
      <c r="Q7" s="584" t="s">
        <v>176</v>
      </c>
      <c r="R7" s="555" t="s">
        <v>177</v>
      </c>
      <c r="S7" s="555" t="s">
        <v>178</v>
      </c>
      <c r="T7" s="732" t="s">
        <v>179</v>
      </c>
      <c r="U7" s="584" t="s">
        <v>180</v>
      </c>
      <c r="V7" s="555" t="s">
        <v>181</v>
      </c>
      <c r="W7" s="555" t="s">
        <v>203</v>
      </c>
      <c r="X7" s="761" t="s">
        <v>182</v>
      </c>
    </row>
    <row r="8" spans="2:25" x14ac:dyDescent="0.35">
      <c r="B8" s="546" t="s">
        <v>1013</v>
      </c>
      <c r="C8" s="733" t="s">
        <v>49</v>
      </c>
      <c r="D8" s="308">
        <v>0</v>
      </c>
      <c r="E8" s="309">
        <v>0</v>
      </c>
      <c r="F8" s="310">
        <v>0</v>
      </c>
      <c r="G8" s="308">
        <v>0</v>
      </c>
      <c r="H8" s="309">
        <v>0</v>
      </c>
      <c r="I8" s="310">
        <v>0</v>
      </c>
      <c r="J8" s="308">
        <v>0</v>
      </c>
      <c r="K8" s="309">
        <v>0</v>
      </c>
      <c r="L8" s="310">
        <v>0</v>
      </c>
      <c r="M8" s="308">
        <v>0</v>
      </c>
      <c r="N8" s="309">
        <v>0</v>
      </c>
      <c r="O8" s="309">
        <v>0</v>
      </c>
      <c r="P8" s="310">
        <v>0</v>
      </c>
      <c r="Q8" s="308">
        <v>0</v>
      </c>
      <c r="R8" s="309">
        <v>0</v>
      </c>
      <c r="S8" s="309">
        <v>0</v>
      </c>
      <c r="T8" s="312">
        <v>0</v>
      </c>
      <c r="U8" s="308">
        <v>0</v>
      </c>
      <c r="V8" s="309">
        <v>0</v>
      </c>
      <c r="W8" s="309">
        <v>0</v>
      </c>
      <c r="X8" s="310">
        <v>0</v>
      </c>
      <c r="Y8" s="183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47" t="s">
        <v>1014</v>
      </c>
      <c r="C9" s="426" t="s">
        <v>50</v>
      </c>
      <c r="D9" s="286">
        <v>0</v>
      </c>
      <c r="E9" s="277">
        <v>0</v>
      </c>
      <c r="F9" s="269">
        <v>0</v>
      </c>
      <c r="G9" s="286">
        <v>0</v>
      </c>
      <c r="H9" s="277">
        <v>0</v>
      </c>
      <c r="I9" s="269">
        <v>0</v>
      </c>
      <c r="J9" s="286">
        <v>0</v>
      </c>
      <c r="K9" s="277">
        <v>0</v>
      </c>
      <c r="L9" s="269">
        <v>0</v>
      </c>
      <c r="M9" s="286">
        <v>0</v>
      </c>
      <c r="N9" s="277">
        <v>0</v>
      </c>
      <c r="O9" s="277">
        <v>0</v>
      </c>
      <c r="P9" s="269">
        <v>0</v>
      </c>
      <c r="Q9" s="286">
        <v>0</v>
      </c>
      <c r="R9" s="277">
        <v>0</v>
      </c>
      <c r="S9" s="277">
        <v>0</v>
      </c>
      <c r="T9" s="313">
        <v>0</v>
      </c>
      <c r="U9" s="286">
        <v>0</v>
      </c>
      <c r="V9" s="277">
        <v>0</v>
      </c>
      <c r="W9" s="277">
        <v>0</v>
      </c>
      <c r="X9" s="269">
        <v>0</v>
      </c>
      <c r="Y9" s="183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47" t="s">
        <v>1015</v>
      </c>
      <c r="C10" s="426" t="s">
        <v>63</v>
      </c>
      <c r="D10" s="286">
        <v>0</v>
      </c>
      <c r="E10" s="277">
        <v>0</v>
      </c>
      <c r="F10" s="269">
        <v>0</v>
      </c>
      <c r="G10" s="286">
        <v>0</v>
      </c>
      <c r="H10" s="277">
        <v>0</v>
      </c>
      <c r="I10" s="269">
        <v>0</v>
      </c>
      <c r="J10" s="286">
        <v>0</v>
      </c>
      <c r="K10" s="277">
        <v>0</v>
      </c>
      <c r="L10" s="269">
        <v>0</v>
      </c>
      <c r="M10" s="286">
        <v>0</v>
      </c>
      <c r="N10" s="277">
        <v>0</v>
      </c>
      <c r="O10" s="277">
        <v>0</v>
      </c>
      <c r="P10" s="269">
        <v>0</v>
      </c>
      <c r="Q10" s="286">
        <v>0</v>
      </c>
      <c r="R10" s="277">
        <v>0</v>
      </c>
      <c r="S10" s="277">
        <v>0</v>
      </c>
      <c r="T10" s="313">
        <v>0</v>
      </c>
      <c r="U10" s="286">
        <v>0</v>
      </c>
      <c r="V10" s="277">
        <v>0</v>
      </c>
      <c r="W10" s="277">
        <v>0</v>
      </c>
      <c r="X10" s="269">
        <v>0</v>
      </c>
      <c r="Y10" s="183" t="str">
        <f t="shared" si="0"/>
        <v>Weryfikacja wiersza OK</v>
      </c>
    </row>
    <row r="11" spans="2:25" x14ac:dyDescent="0.35">
      <c r="B11" s="421" t="s">
        <v>1016</v>
      </c>
      <c r="C11" s="412" t="s">
        <v>1327</v>
      </c>
      <c r="D11" s="314">
        <v>0</v>
      </c>
      <c r="E11" s="303">
        <v>0</v>
      </c>
      <c r="F11" s="304">
        <v>0</v>
      </c>
      <c r="G11" s="314">
        <v>0</v>
      </c>
      <c r="H11" s="303">
        <v>0</v>
      </c>
      <c r="I11" s="304">
        <v>0</v>
      </c>
      <c r="J11" s="314">
        <v>0</v>
      </c>
      <c r="K11" s="303">
        <v>0</v>
      </c>
      <c r="L11" s="304">
        <v>0</v>
      </c>
      <c r="M11" s="314">
        <v>0</v>
      </c>
      <c r="N11" s="303">
        <v>0</v>
      </c>
      <c r="O11" s="303">
        <v>0</v>
      </c>
      <c r="P11" s="304">
        <v>0</v>
      </c>
      <c r="Q11" s="314">
        <v>0</v>
      </c>
      <c r="R11" s="303">
        <v>0</v>
      </c>
      <c r="S11" s="303">
        <v>0</v>
      </c>
      <c r="T11" s="315">
        <v>0</v>
      </c>
      <c r="U11" s="314">
        <v>0</v>
      </c>
      <c r="V11" s="303">
        <v>0</v>
      </c>
      <c r="W11" s="303">
        <v>0</v>
      </c>
      <c r="X11" s="304">
        <v>0</v>
      </c>
      <c r="Y11" s="183" t="str">
        <f t="shared" si="0"/>
        <v>Weryfikacja wiersza OK</v>
      </c>
    </row>
    <row r="12" spans="2:25" x14ac:dyDescent="0.35">
      <c r="B12" s="547" t="s">
        <v>1017</v>
      </c>
      <c r="C12" s="426" t="s">
        <v>52</v>
      </c>
      <c r="D12" s="286">
        <v>0</v>
      </c>
      <c r="E12" s="277">
        <v>0</v>
      </c>
      <c r="F12" s="269">
        <v>0</v>
      </c>
      <c r="G12" s="286">
        <v>0</v>
      </c>
      <c r="H12" s="277">
        <v>0</v>
      </c>
      <c r="I12" s="269">
        <v>0</v>
      </c>
      <c r="J12" s="286">
        <v>0</v>
      </c>
      <c r="K12" s="277">
        <v>0</v>
      </c>
      <c r="L12" s="269">
        <v>0</v>
      </c>
      <c r="M12" s="286">
        <v>0</v>
      </c>
      <c r="N12" s="277">
        <v>0</v>
      </c>
      <c r="O12" s="277">
        <v>0</v>
      </c>
      <c r="P12" s="269">
        <v>0</v>
      </c>
      <c r="Q12" s="286">
        <v>0</v>
      </c>
      <c r="R12" s="277">
        <v>0</v>
      </c>
      <c r="S12" s="277">
        <v>0</v>
      </c>
      <c r="T12" s="313">
        <v>0</v>
      </c>
      <c r="U12" s="286">
        <v>0</v>
      </c>
      <c r="V12" s="277">
        <v>0</v>
      </c>
      <c r="W12" s="277">
        <v>0</v>
      </c>
      <c r="X12" s="269">
        <v>0</v>
      </c>
      <c r="Y12" s="183" t="str">
        <f t="shared" si="0"/>
        <v>Weryfikacja wiersza OK</v>
      </c>
    </row>
    <row r="13" spans="2:25" x14ac:dyDescent="0.35">
      <c r="B13" s="547" t="s">
        <v>1018</v>
      </c>
      <c r="C13" s="426" t="s">
        <v>51</v>
      </c>
      <c r="D13" s="286">
        <v>0</v>
      </c>
      <c r="E13" s="277">
        <v>0</v>
      </c>
      <c r="F13" s="269">
        <v>0</v>
      </c>
      <c r="G13" s="286">
        <v>0</v>
      </c>
      <c r="H13" s="277">
        <v>0</v>
      </c>
      <c r="I13" s="269">
        <v>0</v>
      </c>
      <c r="J13" s="286">
        <v>0</v>
      </c>
      <c r="K13" s="277">
        <v>0</v>
      </c>
      <c r="L13" s="269">
        <v>0</v>
      </c>
      <c r="M13" s="286">
        <v>0</v>
      </c>
      <c r="N13" s="277">
        <v>0</v>
      </c>
      <c r="O13" s="277">
        <v>0</v>
      </c>
      <c r="P13" s="269">
        <v>0</v>
      </c>
      <c r="Q13" s="286">
        <v>0</v>
      </c>
      <c r="R13" s="277">
        <v>0</v>
      </c>
      <c r="S13" s="277">
        <v>0</v>
      </c>
      <c r="T13" s="313">
        <v>0</v>
      </c>
      <c r="U13" s="286">
        <v>0</v>
      </c>
      <c r="V13" s="277">
        <v>0</v>
      </c>
      <c r="W13" s="277">
        <v>0</v>
      </c>
      <c r="X13" s="269">
        <v>0</v>
      </c>
      <c r="Y13" s="183" t="str">
        <f t="shared" si="0"/>
        <v>Weryfikacja wiersza OK</v>
      </c>
    </row>
    <row r="14" spans="2:25" ht="15" thickBot="1" x14ac:dyDescent="0.4">
      <c r="B14" s="548" t="s">
        <v>1019</v>
      </c>
      <c r="C14" s="734" t="s">
        <v>22</v>
      </c>
      <c r="D14" s="288">
        <v>0</v>
      </c>
      <c r="E14" s="279">
        <v>0</v>
      </c>
      <c r="F14" s="273">
        <v>0</v>
      </c>
      <c r="G14" s="288">
        <v>0</v>
      </c>
      <c r="H14" s="279">
        <v>0</v>
      </c>
      <c r="I14" s="273">
        <v>0</v>
      </c>
      <c r="J14" s="288">
        <v>0</v>
      </c>
      <c r="K14" s="279">
        <v>0</v>
      </c>
      <c r="L14" s="273">
        <v>0</v>
      </c>
      <c r="M14" s="288">
        <v>0</v>
      </c>
      <c r="N14" s="279">
        <v>0</v>
      </c>
      <c r="O14" s="279">
        <v>0</v>
      </c>
      <c r="P14" s="273">
        <v>0</v>
      </c>
      <c r="Q14" s="288">
        <v>0</v>
      </c>
      <c r="R14" s="279">
        <v>0</v>
      </c>
      <c r="S14" s="279">
        <v>0</v>
      </c>
      <c r="T14" s="316">
        <v>0</v>
      </c>
      <c r="U14" s="288">
        <v>0</v>
      </c>
      <c r="V14" s="279">
        <v>0</v>
      </c>
      <c r="W14" s="279">
        <v>0</v>
      </c>
      <c r="X14" s="273">
        <v>0</v>
      </c>
      <c r="Y14" s="183" t="str">
        <f t="shared" si="0"/>
        <v>Weryfikacja wiersza OK</v>
      </c>
    </row>
    <row r="15" spans="2:25" ht="15" thickBot="1" x14ac:dyDescent="0.4">
      <c r="B15" s="737" t="s">
        <v>1020</v>
      </c>
      <c r="C15" s="738" t="s">
        <v>73</v>
      </c>
      <c r="D15" s="322">
        <v>0</v>
      </c>
      <c r="E15" s="323">
        <v>0</v>
      </c>
      <c r="F15" s="324">
        <v>0</v>
      </c>
      <c r="G15" s="322">
        <v>0</v>
      </c>
      <c r="H15" s="323">
        <v>0</v>
      </c>
      <c r="I15" s="324">
        <v>0</v>
      </c>
      <c r="J15" s="322">
        <v>0</v>
      </c>
      <c r="K15" s="323">
        <v>0</v>
      </c>
      <c r="L15" s="324">
        <v>0</v>
      </c>
      <c r="M15" s="322">
        <v>0</v>
      </c>
      <c r="N15" s="323">
        <v>0</v>
      </c>
      <c r="O15" s="323">
        <v>0</v>
      </c>
      <c r="P15" s="324">
        <v>0</v>
      </c>
      <c r="Q15" s="322">
        <v>0</v>
      </c>
      <c r="R15" s="323">
        <v>0</v>
      </c>
      <c r="S15" s="323">
        <v>0</v>
      </c>
      <c r="T15" s="325">
        <v>0</v>
      </c>
      <c r="U15" s="322">
        <v>0</v>
      </c>
      <c r="V15" s="323">
        <v>0</v>
      </c>
      <c r="W15" s="323">
        <v>0</v>
      </c>
      <c r="X15" s="324">
        <v>0</v>
      </c>
      <c r="Y15" s="183" t="str">
        <f t="shared" si="0"/>
        <v>Weryfikacja wiersza OK</v>
      </c>
    </row>
    <row r="17" spans="3:24" x14ac:dyDescent="0.35">
      <c r="C17" s="393" t="s">
        <v>1855</v>
      </c>
    </row>
    <row r="18" spans="3:24" x14ac:dyDescent="0.35">
      <c r="C18" s="4" t="s">
        <v>1020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404" t="s">
        <v>1876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mcMytHShv2fZ7Cy7C9PiRz57zUnoADaMAQs0+7V8gKXj5lwWDsij92KLRQpzzvxvXC24wO7uW+LnCXMDU3CEHg==" saltValue="GUj2V4Mw8XLnxT3XoEES+A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1" priority="3" operator="containsText" text="Weryfikacja wiersza OK">
      <formula>NOT(ISERROR(SEARCH("Weryfikacja wiersza OK",Y8)))</formula>
    </cfRule>
  </conditionalFormatting>
  <conditionalFormatting sqref="D20">
    <cfRule type="containsText" dxfId="70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69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3.1796875" style="4" customWidth="1"/>
    <col min="12" max="12" width="8.7265625" style="4"/>
    <col min="13" max="13" width="14.453125" style="4" customWidth="1"/>
    <col min="14" max="16384" width="8.7265625" style="4"/>
  </cols>
  <sheetData>
    <row r="1" spans="2:13" ht="15.5" x14ac:dyDescent="0.35">
      <c r="B1" s="3" t="s">
        <v>0</v>
      </c>
      <c r="C1" s="406"/>
      <c r="D1" s="406"/>
      <c r="E1" s="406"/>
      <c r="F1" s="406"/>
      <c r="G1" s="406"/>
      <c r="H1" s="406"/>
      <c r="I1" s="406"/>
      <c r="J1" s="406"/>
      <c r="K1" s="393" t="s">
        <v>1630</v>
      </c>
    </row>
    <row r="2" spans="2:13" x14ac:dyDescent="0.35">
      <c r="B2" s="668" t="s">
        <v>1666</v>
      </c>
      <c r="C2" s="668"/>
      <c r="D2" s="668"/>
      <c r="E2" s="668"/>
      <c r="F2" s="668"/>
      <c r="G2" s="668"/>
      <c r="H2" s="668"/>
      <c r="I2" s="668"/>
      <c r="J2" s="668"/>
      <c r="K2" s="668"/>
      <c r="L2" s="499"/>
    </row>
    <row r="3" spans="2:13" ht="15" thickBot="1" x14ac:dyDescent="0.4">
      <c r="B3" s="668"/>
      <c r="C3" s="668"/>
      <c r="D3" s="668"/>
      <c r="E3" s="668"/>
      <c r="F3" s="668"/>
      <c r="G3" s="668"/>
      <c r="H3" s="668"/>
      <c r="I3" s="668"/>
      <c r="J3" s="668"/>
      <c r="K3" s="668"/>
      <c r="L3" s="499"/>
    </row>
    <row r="4" spans="2:13" x14ac:dyDescent="0.35">
      <c r="B4" s="1029"/>
      <c r="C4" s="1030"/>
      <c r="D4" s="1035" t="s">
        <v>215</v>
      </c>
      <c r="E4" s="1037" t="s">
        <v>77</v>
      </c>
      <c r="F4" s="1038"/>
      <c r="G4" s="1038"/>
      <c r="H4" s="1038"/>
      <c r="I4" s="1038"/>
      <c r="J4" s="1038"/>
      <c r="K4" s="1038"/>
      <c r="L4" s="1039"/>
    </row>
    <row r="5" spans="2:13" ht="39" x14ac:dyDescent="0.35">
      <c r="B5" s="1031"/>
      <c r="C5" s="1032"/>
      <c r="D5" s="1036"/>
      <c r="E5" s="739" t="s">
        <v>78</v>
      </c>
      <c r="F5" s="739" t="s">
        <v>79</v>
      </c>
      <c r="G5" s="739" t="s">
        <v>105</v>
      </c>
      <c r="H5" s="739" t="s">
        <v>106</v>
      </c>
      <c r="I5" s="739" t="s">
        <v>80</v>
      </c>
      <c r="J5" s="740" t="s">
        <v>2070</v>
      </c>
      <c r="K5" s="740" t="s">
        <v>2069</v>
      </c>
      <c r="L5" s="741" t="s">
        <v>85</v>
      </c>
    </row>
    <row r="6" spans="2:13" ht="15" thickBot="1" x14ac:dyDescent="0.4">
      <c r="B6" s="1033"/>
      <c r="C6" s="1034"/>
      <c r="D6" s="742" t="s">
        <v>112</v>
      </c>
      <c r="E6" s="743" t="s">
        <v>113</v>
      </c>
      <c r="F6" s="743" t="s">
        <v>114</v>
      </c>
      <c r="G6" s="743" t="s">
        <v>115</v>
      </c>
      <c r="H6" s="743" t="s">
        <v>120</v>
      </c>
      <c r="I6" s="743" t="s">
        <v>116</v>
      </c>
      <c r="J6" s="744" t="s">
        <v>172</v>
      </c>
      <c r="K6" s="744" t="s">
        <v>173</v>
      </c>
      <c r="L6" s="745" t="s">
        <v>174</v>
      </c>
    </row>
    <row r="7" spans="2:13" ht="26" x14ac:dyDescent="0.35">
      <c r="B7" s="746" t="s">
        <v>1900</v>
      </c>
      <c r="C7" s="747" t="s">
        <v>1667</v>
      </c>
      <c r="D7" s="243">
        <v>0</v>
      </c>
      <c r="E7" s="244">
        <v>0</v>
      </c>
      <c r="F7" s="244">
        <v>0</v>
      </c>
      <c r="G7" s="244">
        <v>0</v>
      </c>
      <c r="H7" s="244">
        <v>0</v>
      </c>
      <c r="I7" s="244">
        <v>0</v>
      </c>
      <c r="J7" s="244">
        <v>0</v>
      </c>
      <c r="K7" s="244">
        <v>0</v>
      </c>
      <c r="L7" s="326">
        <v>0</v>
      </c>
      <c r="M7" s="183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748" t="s">
        <v>1901</v>
      </c>
      <c r="C8" s="749" t="s">
        <v>1668</v>
      </c>
      <c r="D8" s="245">
        <v>0</v>
      </c>
      <c r="E8" s="246">
        <v>0</v>
      </c>
      <c r="F8" s="246">
        <v>0</v>
      </c>
      <c r="G8" s="246">
        <v>0</v>
      </c>
      <c r="H8" s="246">
        <v>0</v>
      </c>
      <c r="I8" s="246">
        <v>0</v>
      </c>
      <c r="J8" s="246">
        <v>0</v>
      </c>
      <c r="K8" s="246">
        <v>0</v>
      </c>
      <c r="L8" s="327">
        <v>0</v>
      </c>
      <c r="M8" s="183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748" t="s">
        <v>1902</v>
      </c>
      <c r="C9" s="749" t="s">
        <v>1669</v>
      </c>
      <c r="D9" s="245">
        <v>0</v>
      </c>
      <c r="E9" s="246">
        <v>0</v>
      </c>
      <c r="F9" s="246">
        <v>0</v>
      </c>
      <c r="G9" s="246">
        <v>0</v>
      </c>
      <c r="H9" s="246">
        <v>0</v>
      </c>
      <c r="I9" s="246">
        <v>0</v>
      </c>
      <c r="J9" s="246">
        <v>0</v>
      </c>
      <c r="K9" s="246">
        <v>0</v>
      </c>
      <c r="L9" s="327">
        <v>0</v>
      </c>
      <c r="M9" s="183" t="str">
        <f t="shared" si="0"/>
        <v>Weryfikacja wiersza OK</v>
      </c>
    </row>
    <row r="10" spans="2:13" ht="26" x14ac:dyDescent="0.35">
      <c r="B10" s="748" t="s">
        <v>1903</v>
      </c>
      <c r="C10" s="749" t="s">
        <v>1670</v>
      </c>
      <c r="D10" s="245">
        <v>0</v>
      </c>
      <c r="E10" s="246">
        <v>0</v>
      </c>
      <c r="F10" s="246">
        <v>0</v>
      </c>
      <c r="G10" s="246">
        <v>0</v>
      </c>
      <c r="H10" s="246">
        <v>0</v>
      </c>
      <c r="I10" s="246">
        <v>0</v>
      </c>
      <c r="J10" s="246">
        <v>0</v>
      </c>
      <c r="K10" s="246">
        <v>0</v>
      </c>
      <c r="L10" s="327">
        <v>0</v>
      </c>
      <c r="M10" s="183" t="str">
        <f t="shared" si="0"/>
        <v>Weryfikacja wiersza OK</v>
      </c>
    </row>
    <row r="11" spans="2:13" ht="26" x14ac:dyDescent="0.35">
      <c r="B11" s="748" t="s">
        <v>1904</v>
      </c>
      <c r="C11" s="749" t="s">
        <v>1671</v>
      </c>
      <c r="D11" s="245">
        <v>0</v>
      </c>
      <c r="E11" s="246">
        <v>0</v>
      </c>
      <c r="F11" s="246">
        <v>0</v>
      </c>
      <c r="G11" s="246">
        <v>0</v>
      </c>
      <c r="H11" s="246">
        <v>0</v>
      </c>
      <c r="I11" s="246">
        <v>0</v>
      </c>
      <c r="J11" s="246">
        <v>0</v>
      </c>
      <c r="K11" s="246">
        <v>0</v>
      </c>
      <c r="L11" s="327">
        <v>0</v>
      </c>
      <c r="M11" s="183" t="str">
        <f t="shared" si="0"/>
        <v>Weryfikacja wiersza OK</v>
      </c>
    </row>
    <row r="12" spans="2:13" ht="39" x14ac:dyDescent="0.35">
      <c r="B12" s="748" t="s">
        <v>1905</v>
      </c>
      <c r="C12" s="749" t="s">
        <v>47</v>
      </c>
      <c r="D12" s="245">
        <v>0</v>
      </c>
      <c r="E12" s="246">
        <v>0</v>
      </c>
      <c r="F12" s="246">
        <v>0</v>
      </c>
      <c r="G12" s="246">
        <v>0</v>
      </c>
      <c r="H12" s="246">
        <v>0</v>
      </c>
      <c r="I12" s="246">
        <v>0</v>
      </c>
      <c r="J12" s="246">
        <v>0</v>
      </c>
      <c r="K12" s="246">
        <v>0</v>
      </c>
      <c r="L12" s="327">
        <v>0</v>
      </c>
      <c r="M12" s="183" t="str">
        <f t="shared" si="0"/>
        <v>Weryfikacja wiersza OK</v>
      </c>
    </row>
    <row r="13" spans="2:13" ht="26.5" thickBot="1" x14ac:dyDescent="0.4">
      <c r="B13" s="750" t="s">
        <v>1906</v>
      </c>
      <c r="C13" s="751" t="s">
        <v>22</v>
      </c>
      <c r="D13" s="247">
        <v>0</v>
      </c>
      <c r="E13" s="248">
        <v>0</v>
      </c>
      <c r="F13" s="248">
        <v>0</v>
      </c>
      <c r="G13" s="248">
        <v>0</v>
      </c>
      <c r="H13" s="248">
        <v>0</v>
      </c>
      <c r="I13" s="248">
        <v>0</v>
      </c>
      <c r="J13" s="248">
        <v>0</v>
      </c>
      <c r="K13" s="248">
        <v>0</v>
      </c>
      <c r="L13" s="328">
        <v>0</v>
      </c>
      <c r="M13" s="183" t="str">
        <f t="shared" si="0"/>
        <v>Weryfikacja wiersza OK</v>
      </c>
    </row>
    <row r="14" spans="2:13" ht="26.5" thickBot="1" x14ac:dyDescent="0.4">
      <c r="B14" s="752" t="s">
        <v>1907</v>
      </c>
      <c r="C14" s="753" t="s">
        <v>21</v>
      </c>
      <c r="D14" s="249">
        <v>0</v>
      </c>
      <c r="E14" s="250">
        <v>0</v>
      </c>
      <c r="F14" s="250">
        <v>0</v>
      </c>
      <c r="G14" s="250">
        <v>0</v>
      </c>
      <c r="H14" s="250">
        <v>0</v>
      </c>
      <c r="I14" s="250">
        <v>0</v>
      </c>
      <c r="J14" s="250">
        <v>0</v>
      </c>
      <c r="K14" s="250">
        <v>0</v>
      </c>
      <c r="L14" s="329">
        <v>0</v>
      </c>
      <c r="M14" s="183" t="str">
        <f t="shared" si="0"/>
        <v>Weryfikacja wiersza OK</v>
      </c>
    </row>
    <row r="15" spans="2:13" x14ac:dyDescent="0.35">
      <c r="B15" s="406"/>
      <c r="C15" s="406"/>
      <c r="D15" s="406"/>
      <c r="E15" s="406"/>
      <c r="F15" s="406"/>
      <c r="G15" s="406"/>
      <c r="H15" s="406"/>
      <c r="I15" s="406"/>
      <c r="J15" s="406"/>
      <c r="K15" s="406"/>
    </row>
    <row r="16" spans="2:13" x14ac:dyDescent="0.35">
      <c r="B16" s="406"/>
      <c r="C16" s="393" t="s">
        <v>1855</v>
      </c>
      <c r="D16" s="406"/>
      <c r="E16" s="406"/>
      <c r="F16" s="406"/>
      <c r="G16" s="406"/>
      <c r="H16" s="406"/>
      <c r="I16" s="406"/>
      <c r="J16" s="406"/>
      <c r="K16" s="406"/>
    </row>
    <row r="17" spans="2:12" x14ac:dyDescent="0.35">
      <c r="B17" s="406"/>
      <c r="C17" s="754" t="s">
        <v>216</v>
      </c>
      <c r="D17" s="755" t="str">
        <f>IF(COUNTBLANK(D7:D14)=8,"",IF(D14=SUM(D7:D13),"OK","Błąd"))</f>
        <v>OK</v>
      </c>
      <c r="E17" s="755" t="str">
        <f t="shared" ref="E17:L17" si="1">IF(COUNTBLANK(E7:E14)=8,"",IF(E14=SUM(E7:E13),"OK","Błąd"))</f>
        <v>OK</v>
      </c>
      <c r="F17" s="755" t="str">
        <f t="shared" si="1"/>
        <v>OK</v>
      </c>
      <c r="G17" s="755" t="str">
        <f t="shared" si="1"/>
        <v>OK</v>
      </c>
      <c r="H17" s="755" t="str">
        <f t="shared" si="1"/>
        <v>OK</v>
      </c>
      <c r="I17" s="755" t="str">
        <f t="shared" si="1"/>
        <v>OK</v>
      </c>
      <c r="J17" s="755" t="str">
        <f t="shared" si="1"/>
        <v>OK</v>
      </c>
      <c r="K17" s="755" t="str">
        <f t="shared" si="1"/>
        <v>OK</v>
      </c>
      <c r="L17" s="755" t="str">
        <f t="shared" si="1"/>
        <v>OK</v>
      </c>
    </row>
    <row r="18" spans="2:12" x14ac:dyDescent="0.35">
      <c r="B18" s="406"/>
      <c r="C18" s="755"/>
      <c r="D18" s="756"/>
      <c r="E18" s="756"/>
      <c r="F18" s="756"/>
      <c r="G18" s="756"/>
      <c r="H18" s="756"/>
      <c r="I18" s="756"/>
      <c r="J18" s="756"/>
      <c r="K18" s="406"/>
    </row>
    <row r="19" spans="2:12" x14ac:dyDescent="0.35">
      <c r="C19" s="404" t="s">
        <v>1876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ZWapaRDeL1JovQDvB8iWX5c8Phi6+dCDKoF9zaXgDkPI4AbUfpfNuoI7z1/DHrPnrFuPfqu6mC+YKFY76AuZSg==" saltValue="rLRfhfDD2jiOhEMIGyjEYA==" spinCount="100000" sheet="1" objects="1" scenarios="1"/>
  <mergeCells count="3">
    <mergeCell ref="B4:C6"/>
    <mergeCell ref="D4:D5"/>
    <mergeCell ref="E4:L4"/>
  </mergeCells>
  <conditionalFormatting sqref="D17:L17">
    <cfRule type="containsText" dxfId="68" priority="5" operator="containsText" text="OK">
      <formula>NOT(ISERROR(SEARCH("OK",D17)))</formula>
    </cfRule>
  </conditionalFormatting>
  <conditionalFormatting sqref="C18">
    <cfRule type="containsText" dxfId="67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66" priority="2" operator="containsText" text="Weryfikacja wiersza OK">
      <formula>NOT(ISERROR(SEARCH("Weryfikacja wiersza OK",M7)))</formula>
    </cfRule>
  </conditionalFormatting>
  <conditionalFormatting sqref="D19">
    <cfRule type="containsText" dxfId="65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4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0</v>
      </c>
      <c r="L1" s="393" t="s">
        <v>1630</v>
      </c>
    </row>
    <row r="2" spans="2:13" x14ac:dyDescent="0.35">
      <c r="B2" s="406" t="s">
        <v>1022</v>
      </c>
    </row>
    <row r="3" spans="2:13" ht="15" thickBot="1" x14ac:dyDescent="0.4"/>
    <row r="4" spans="2:13" x14ac:dyDescent="0.35">
      <c r="B4" s="988"/>
      <c r="C4" s="989"/>
      <c r="D4" s="997" t="s">
        <v>76</v>
      </c>
      <c r="E4" s="1040" t="s">
        <v>1031</v>
      </c>
      <c r="F4" s="1040"/>
      <c r="G4" s="1040"/>
      <c r="H4" s="1040"/>
      <c r="I4" s="1040"/>
      <c r="J4" s="1040"/>
      <c r="K4" s="1040"/>
      <c r="L4" s="887"/>
    </row>
    <row r="5" spans="2:13" ht="43.5" x14ac:dyDescent="0.35">
      <c r="B5" s="990"/>
      <c r="C5" s="991"/>
      <c r="D5" s="998"/>
      <c r="E5" s="719" t="s">
        <v>78</v>
      </c>
      <c r="F5" s="719" t="s">
        <v>79</v>
      </c>
      <c r="G5" s="719" t="s">
        <v>909</v>
      </c>
      <c r="H5" s="719" t="s">
        <v>910</v>
      </c>
      <c r="I5" s="719" t="s">
        <v>911</v>
      </c>
      <c r="J5" s="757" t="s">
        <v>2068</v>
      </c>
      <c r="K5" s="757" t="s">
        <v>2069</v>
      </c>
      <c r="L5" s="720" t="s">
        <v>85</v>
      </c>
    </row>
    <row r="6" spans="2:13" ht="15" thickBot="1" x14ac:dyDescent="0.4">
      <c r="B6" s="992"/>
      <c r="C6" s="993"/>
      <c r="D6" s="723" t="s">
        <v>112</v>
      </c>
      <c r="E6" s="724" t="s">
        <v>113</v>
      </c>
      <c r="F6" s="724" t="s">
        <v>114</v>
      </c>
      <c r="G6" s="724" t="s">
        <v>115</v>
      </c>
      <c r="H6" s="724" t="s">
        <v>120</v>
      </c>
      <c r="I6" s="724" t="s">
        <v>116</v>
      </c>
      <c r="J6" s="724" t="s">
        <v>172</v>
      </c>
      <c r="K6" s="724" t="s">
        <v>173</v>
      </c>
      <c r="L6" s="761" t="s">
        <v>174</v>
      </c>
    </row>
    <row r="7" spans="2:13" x14ac:dyDescent="0.35">
      <c r="B7" s="546" t="s">
        <v>1023</v>
      </c>
      <c r="C7" s="733" t="s">
        <v>43</v>
      </c>
      <c r="D7" s="311">
        <v>0</v>
      </c>
      <c r="E7" s="309">
        <v>0</v>
      </c>
      <c r="F7" s="309">
        <v>0</v>
      </c>
      <c r="G7" s="309">
        <v>0</v>
      </c>
      <c r="H7" s="309">
        <v>0</v>
      </c>
      <c r="I7" s="309">
        <v>0</v>
      </c>
      <c r="J7" s="309">
        <v>0</v>
      </c>
      <c r="K7" s="309">
        <v>0</v>
      </c>
      <c r="L7" s="310">
        <v>0</v>
      </c>
      <c r="M7" s="183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47" t="s">
        <v>1024</v>
      </c>
      <c r="C8" s="426" t="s">
        <v>44</v>
      </c>
      <c r="D8" s="268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77">
        <v>0</v>
      </c>
      <c r="K8" s="277">
        <v>0</v>
      </c>
      <c r="L8" s="269">
        <v>0</v>
      </c>
      <c r="M8" s="183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47" t="s">
        <v>1025</v>
      </c>
      <c r="C9" s="426" t="s">
        <v>45</v>
      </c>
      <c r="D9" s="268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77">
        <v>0</v>
      </c>
      <c r="K9" s="277">
        <v>0</v>
      </c>
      <c r="L9" s="269">
        <v>0</v>
      </c>
      <c r="M9" s="183" t="str">
        <f t="shared" si="0"/>
        <v>Weryfikacja wiersza OK</v>
      </c>
    </row>
    <row r="10" spans="2:13" x14ac:dyDescent="0.35">
      <c r="B10" s="547" t="s">
        <v>1026</v>
      </c>
      <c r="C10" s="426" t="s">
        <v>46</v>
      </c>
      <c r="D10" s="268">
        <v>0</v>
      </c>
      <c r="E10" s="277">
        <v>0</v>
      </c>
      <c r="F10" s="277">
        <v>0</v>
      </c>
      <c r="G10" s="277">
        <v>0</v>
      </c>
      <c r="H10" s="277">
        <v>0</v>
      </c>
      <c r="I10" s="277">
        <v>0</v>
      </c>
      <c r="J10" s="277">
        <v>0</v>
      </c>
      <c r="K10" s="277">
        <v>0</v>
      </c>
      <c r="L10" s="269">
        <v>0</v>
      </c>
      <c r="M10" s="183" t="str">
        <f t="shared" si="0"/>
        <v>Weryfikacja wiersza OK</v>
      </c>
    </row>
    <row r="11" spans="2:13" x14ac:dyDescent="0.35">
      <c r="B11" s="547" t="s">
        <v>1027</v>
      </c>
      <c r="C11" s="426" t="s">
        <v>48</v>
      </c>
      <c r="D11" s="268">
        <v>0</v>
      </c>
      <c r="E11" s="277">
        <v>0</v>
      </c>
      <c r="F11" s="277">
        <v>0</v>
      </c>
      <c r="G11" s="277">
        <v>0</v>
      </c>
      <c r="H11" s="277">
        <v>0</v>
      </c>
      <c r="I11" s="277">
        <v>0</v>
      </c>
      <c r="J11" s="277">
        <v>0</v>
      </c>
      <c r="K11" s="277">
        <v>0</v>
      </c>
      <c r="L11" s="269">
        <v>0</v>
      </c>
      <c r="M11" s="183" t="str">
        <f t="shared" si="0"/>
        <v>Weryfikacja wiersza OK</v>
      </c>
    </row>
    <row r="12" spans="2:13" ht="43.5" x14ac:dyDescent="0.35">
      <c r="B12" s="547" t="s">
        <v>1028</v>
      </c>
      <c r="C12" s="426" t="s">
        <v>47</v>
      </c>
      <c r="D12" s="268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77">
        <v>0</v>
      </c>
      <c r="K12" s="277">
        <v>0</v>
      </c>
      <c r="L12" s="269">
        <v>0</v>
      </c>
      <c r="M12" s="183" t="str">
        <f t="shared" si="0"/>
        <v>Weryfikacja wiersza OK</v>
      </c>
    </row>
    <row r="13" spans="2:13" ht="15" thickBot="1" x14ac:dyDescent="0.4">
      <c r="B13" s="548" t="s">
        <v>1029</v>
      </c>
      <c r="C13" s="734" t="s">
        <v>22</v>
      </c>
      <c r="D13" s="272">
        <v>0</v>
      </c>
      <c r="E13" s="279">
        <v>0</v>
      </c>
      <c r="F13" s="279">
        <v>0</v>
      </c>
      <c r="G13" s="279">
        <v>0</v>
      </c>
      <c r="H13" s="279">
        <v>0</v>
      </c>
      <c r="I13" s="279">
        <v>0</v>
      </c>
      <c r="J13" s="279">
        <v>0</v>
      </c>
      <c r="K13" s="279">
        <v>0</v>
      </c>
      <c r="L13" s="273">
        <v>0</v>
      </c>
      <c r="M13" s="183" t="str">
        <f t="shared" si="0"/>
        <v>Weryfikacja wiersza OK</v>
      </c>
    </row>
    <row r="14" spans="2:13" ht="15" thickBot="1" x14ac:dyDescent="0.4">
      <c r="B14" s="550" t="s">
        <v>1030</v>
      </c>
      <c r="C14" s="758" t="s">
        <v>73</v>
      </c>
      <c r="D14" s="330">
        <v>0</v>
      </c>
      <c r="E14" s="331">
        <v>0</v>
      </c>
      <c r="F14" s="331">
        <v>0</v>
      </c>
      <c r="G14" s="331">
        <v>0</v>
      </c>
      <c r="H14" s="331">
        <v>0</v>
      </c>
      <c r="I14" s="331">
        <v>0</v>
      </c>
      <c r="J14" s="331">
        <v>0</v>
      </c>
      <c r="K14" s="331">
        <v>0</v>
      </c>
      <c r="L14" s="332">
        <v>0</v>
      </c>
      <c r="M14" s="183" t="str">
        <f t="shared" si="0"/>
        <v>Weryfikacja wiersza OK</v>
      </c>
    </row>
    <row r="16" spans="2:13" x14ac:dyDescent="0.35">
      <c r="C16" s="393" t="s">
        <v>1855</v>
      </c>
    </row>
    <row r="17" spans="3:12" x14ac:dyDescent="0.35">
      <c r="C17" s="4" t="s">
        <v>1030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404" t="s">
        <v>1876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foufQjZ0L9ULMHp2WOi+QsMNfDmfYNmiQcRMCxeqRS88wNqarvVtKR+sMSWDcdeb76+/wrxgS0Cqdrs4Q0F2sQ==" saltValue="r0fNqfCvRAGb8EL4LBwqHA==" spinCount="100000" sheet="1" objects="1" scenarios="1"/>
  <mergeCells count="3">
    <mergeCell ref="B4:C6"/>
    <mergeCell ref="D4:D5"/>
    <mergeCell ref="E4:L4"/>
  </mergeCells>
  <conditionalFormatting sqref="M7:M14">
    <cfRule type="containsText" dxfId="64" priority="3" operator="containsText" text="Weryfikacja wiersza OK">
      <formula>NOT(ISERROR(SEARCH("Weryfikacja wiersza OK",M7)))</formula>
    </cfRule>
  </conditionalFormatting>
  <conditionalFormatting sqref="D17:L17">
    <cfRule type="containsText" dxfId="63" priority="2" operator="containsText" text="OK">
      <formula>NOT(ISERROR(SEARCH("OK",D17)))</formula>
    </cfRule>
  </conditionalFormatting>
  <conditionalFormatting sqref="D19">
    <cfRule type="containsText" dxfId="62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5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7.453125" style="4" bestFit="1" customWidth="1"/>
    <col min="4" max="8" width="13.54296875" style="4" customWidth="1"/>
    <col min="9" max="9" width="16.54296875" style="4" customWidth="1"/>
    <col min="10" max="16384" width="8.7265625" style="4"/>
  </cols>
  <sheetData>
    <row r="1" spans="2:9" ht="15.5" x14ac:dyDescent="0.35">
      <c r="B1" s="3" t="s">
        <v>0</v>
      </c>
    </row>
    <row r="2" spans="2:9" x14ac:dyDescent="0.35">
      <c r="B2" s="406" t="s">
        <v>1062</v>
      </c>
    </row>
    <row r="3" spans="2:9" ht="15" thickBot="1" x14ac:dyDescent="0.4"/>
    <row r="4" spans="2:9" x14ac:dyDescent="0.35">
      <c r="B4" s="1041" t="s">
        <v>1034</v>
      </c>
      <c r="C4" s="1042"/>
      <c r="D4" s="1047"/>
      <c r="E4" s="1048"/>
      <c r="F4" s="1049"/>
      <c r="G4" s="994" t="s">
        <v>1035</v>
      </c>
      <c r="H4" s="996"/>
    </row>
    <row r="5" spans="2:9" ht="43.5" x14ac:dyDescent="0.35">
      <c r="B5" s="1043"/>
      <c r="C5" s="1044"/>
      <c r="D5" s="759" t="s">
        <v>1036</v>
      </c>
      <c r="E5" s="719" t="s">
        <v>1037</v>
      </c>
      <c r="F5" s="760" t="s">
        <v>1038</v>
      </c>
      <c r="G5" s="718" t="s">
        <v>1039</v>
      </c>
      <c r="H5" s="720" t="s">
        <v>1040</v>
      </c>
    </row>
    <row r="6" spans="2:9" ht="15" thickBot="1" x14ac:dyDescent="0.4">
      <c r="B6" s="1045"/>
      <c r="C6" s="1046"/>
      <c r="D6" s="723" t="s">
        <v>112</v>
      </c>
      <c r="E6" s="724" t="s">
        <v>113</v>
      </c>
      <c r="F6" s="762" t="s">
        <v>114</v>
      </c>
      <c r="G6" s="763" t="s">
        <v>115</v>
      </c>
      <c r="H6" s="761" t="s">
        <v>120</v>
      </c>
    </row>
    <row r="7" spans="2:9" x14ac:dyDescent="0.35">
      <c r="B7" s="419" t="s">
        <v>1041</v>
      </c>
      <c r="C7" s="566" t="s">
        <v>1042</v>
      </c>
      <c r="D7" s="333">
        <v>0</v>
      </c>
      <c r="E7" s="334">
        <v>0</v>
      </c>
      <c r="F7" s="335">
        <v>0</v>
      </c>
      <c r="G7" s="333">
        <v>0</v>
      </c>
      <c r="H7" s="336">
        <v>0</v>
      </c>
      <c r="I7" s="183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21" t="s">
        <v>1043</v>
      </c>
      <c r="C8" s="764" t="s">
        <v>1044</v>
      </c>
      <c r="D8" s="302">
        <v>0</v>
      </c>
      <c r="E8" s="303">
        <v>0</v>
      </c>
      <c r="F8" s="315">
        <v>0</v>
      </c>
      <c r="G8" s="314">
        <v>0</v>
      </c>
      <c r="H8" s="304">
        <v>0</v>
      </c>
      <c r="I8" s="183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21" t="s">
        <v>1045</v>
      </c>
      <c r="C9" s="764" t="s">
        <v>1046</v>
      </c>
      <c r="D9" s="302">
        <v>0</v>
      </c>
      <c r="E9" s="303">
        <v>0</v>
      </c>
      <c r="F9" s="315">
        <v>0</v>
      </c>
      <c r="G9" s="314">
        <v>0</v>
      </c>
      <c r="H9" s="304">
        <v>0</v>
      </c>
      <c r="I9" s="183" t="str">
        <f t="shared" si="0"/>
        <v>Weryfikacja wiersza OK</v>
      </c>
    </row>
    <row r="10" spans="2:9" x14ac:dyDescent="0.35">
      <c r="B10" s="421" t="s">
        <v>1047</v>
      </c>
      <c r="C10" s="764" t="s">
        <v>1048</v>
      </c>
      <c r="D10" s="302">
        <v>0</v>
      </c>
      <c r="E10" s="303">
        <v>0</v>
      </c>
      <c r="F10" s="315">
        <v>0</v>
      </c>
      <c r="G10" s="314">
        <v>0</v>
      </c>
      <c r="H10" s="304">
        <v>0</v>
      </c>
      <c r="I10" s="183" t="str">
        <f t="shared" si="0"/>
        <v>Weryfikacja wiersza OK</v>
      </c>
    </row>
    <row r="11" spans="2:9" x14ac:dyDescent="0.35">
      <c r="B11" s="421" t="s">
        <v>1049</v>
      </c>
      <c r="C11" s="764" t="s">
        <v>1050</v>
      </c>
      <c r="D11" s="302">
        <v>0</v>
      </c>
      <c r="E11" s="303">
        <v>0</v>
      </c>
      <c r="F11" s="315">
        <v>0</v>
      </c>
      <c r="G11" s="314">
        <v>0</v>
      </c>
      <c r="H11" s="304">
        <v>0</v>
      </c>
      <c r="I11" s="183" t="str">
        <f t="shared" si="0"/>
        <v>Weryfikacja wiersza OK</v>
      </c>
    </row>
    <row r="12" spans="2:9" x14ac:dyDescent="0.35">
      <c r="B12" s="421" t="s">
        <v>1051</v>
      </c>
      <c r="C12" s="764" t="s">
        <v>1052</v>
      </c>
      <c r="D12" s="302">
        <v>0</v>
      </c>
      <c r="E12" s="303">
        <v>0</v>
      </c>
      <c r="F12" s="315">
        <v>0</v>
      </c>
      <c r="G12" s="314">
        <v>0</v>
      </c>
      <c r="H12" s="304">
        <v>0</v>
      </c>
      <c r="I12" s="183" t="str">
        <f t="shared" si="0"/>
        <v>Weryfikacja wiersza OK</v>
      </c>
    </row>
    <row r="13" spans="2:9" x14ac:dyDescent="0.35">
      <c r="B13" s="421" t="s">
        <v>1053</v>
      </c>
      <c r="C13" s="764" t="s">
        <v>1054</v>
      </c>
      <c r="D13" s="302">
        <v>0</v>
      </c>
      <c r="E13" s="303">
        <v>0</v>
      </c>
      <c r="F13" s="315">
        <v>0</v>
      </c>
      <c r="G13" s="314">
        <v>0</v>
      </c>
      <c r="H13" s="304">
        <v>0</v>
      </c>
      <c r="I13" s="183" t="str">
        <f t="shared" si="0"/>
        <v>Weryfikacja wiersza OK</v>
      </c>
    </row>
    <row r="14" spans="2:9" x14ac:dyDescent="0.35">
      <c r="B14" s="421" t="s">
        <v>1055</v>
      </c>
      <c r="C14" s="764" t="s">
        <v>1056</v>
      </c>
      <c r="D14" s="302">
        <v>0</v>
      </c>
      <c r="E14" s="303">
        <v>0</v>
      </c>
      <c r="F14" s="315">
        <v>0</v>
      </c>
      <c r="G14" s="314">
        <v>0</v>
      </c>
      <c r="H14" s="304">
        <v>0</v>
      </c>
      <c r="I14" s="183" t="str">
        <f t="shared" si="0"/>
        <v>Weryfikacja wiersza OK</v>
      </c>
    </row>
    <row r="15" spans="2:9" x14ac:dyDescent="0.35">
      <c r="B15" s="421" t="s">
        <v>1057</v>
      </c>
      <c r="C15" s="764" t="s">
        <v>1058</v>
      </c>
      <c r="D15" s="302">
        <v>0</v>
      </c>
      <c r="E15" s="303">
        <v>0</v>
      </c>
      <c r="F15" s="315">
        <v>0</v>
      </c>
      <c r="G15" s="314">
        <v>0</v>
      </c>
      <c r="H15" s="304">
        <v>0</v>
      </c>
      <c r="I15" s="183" t="str">
        <f t="shared" si="0"/>
        <v>Weryfikacja wiersza OK</v>
      </c>
    </row>
    <row r="16" spans="2:9" ht="15" thickBot="1" x14ac:dyDescent="0.4">
      <c r="B16" s="765" t="s">
        <v>1059</v>
      </c>
      <c r="C16" s="766" t="s">
        <v>1060</v>
      </c>
      <c r="D16" s="337">
        <v>0</v>
      </c>
      <c r="E16" s="338">
        <v>0</v>
      </c>
      <c r="F16" s="339">
        <v>0</v>
      </c>
      <c r="G16" s="340">
        <v>0</v>
      </c>
      <c r="H16" s="341">
        <v>0</v>
      </c>
      <c r="I16" s="183" t="str">
        <f t="shared" si="0"/>
        <v>Weryfikacja wiersza OK</v>
      </c>
    </row>
    <row r="17" spans="2:9" ht="15" thickBot="1" x14ac:dyDescent="0.4">
      <c r="B17" s="737" t="s">
        <v>1061</v>
      </c>
      <c r="C17" s="738" t="s">
        <v>73</v>
      </c>
      <c r="D17" s="342">
        <v>0</v>
      </c>
      <c r="E17" s="323">
        <v>0</v>
      </c>
      <c r="F17" s="325">
        <v>0</v>
      </c>
      <c r="G17" s="322">
        <v>0</v>
      </c>
      <c r="H17" s="324">
        <v>0</v>
      </c>
      <c r="I17" s="183" t="str">
        <f t="shared" si="0"/>
        <v>Weryfikacja wiersza OK</v>
      </c>
    </row>
    <row r="19" spans="2:9" x14ac:dyDescent="0.35">
      <c r="C19" s="393" t="s">
        <v>1855</v>
      </c>
    </row>
    <row r="20" spans="2:9" x14ac:dyDescent="0.35">
      <c r="C20" s="4" t="s">
        <v>1061</v>
      </c>
      <c r="D20" s="6" t="str">
        <f>IF(D17="","",IF(ROUND(SUM(D7:D16),2)=ROUND(D17,2),"OK","Błąd sumy częściowej"))</f>
        <v>OK</v>
      </c>
      <c r="E20" s="6" t="str">
        <f t="shared" ref="E20:H20" si="1">IF(E17="","",IF(ROUND(SUM(E7:E16),2)=ROUND(E17,2),"OK","Błąd sumy częściowej"))</f>
        <v>OK</v>
      </c>
      <c r="F20" s="6" t="str">
        <f t="shared" si="1"/>
        <v>OK</v>
      </c>
      <c r="G20" s="6" t="str">
        <f t="shared" si="1"/>
        <v>OK</v>
      </c>
      <c r="H20" s="6" t="str">
        <f t="shared" si="1"/>
        <v>OK</v>
      </c>
    </row>
    <row r="22" spans="2:9" x14ac:dyDescent="0.35">
      <c r="C22" s="404" t="s">
        <v>1876</v>
      </c>
      <c r="D22" s="6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QMoU6mDaUrGEaWHm8DUc71GD7D1V5ypLi5sa+336pjVJDhZhS8wpi8gINcEsOPeXARdLkosFK76gDSlTex+IvA==" saltValue="fOG2ZCC49fs+bNwVqvj4nw==" spinCount="100000" sheet="1" objects="1" scenarios="1"/>
  <mergeCells count="3">
    <mergeCell ref="B4:C6"/>
    <mergeCell ref="D4:F4"/>
    <mergeCell ref="G4:H4"/>
  </mergeCells>
  <conditionalFormatting sqref="I7:I17">
    <cfRule type="containsText" dxfId="61" priority="4" operator="containsText" text="Weryfikacja wiersza OK">
      <formula>NOT(ISERROR(SEARCH("Weryfikacja wiersza OK",I7)))</formula>
    </cfRule>
  </conditionalFormatting>
  <conditionalFormatting sqref="D20:H20">
    <cfRule type="containsText" dxfId="60" priority="3" operator="containsText" text="OK">
      <formula>NOT(ISERROR(SEARCH("OK",D20)))</formula>
    </cfRule>
  </conditionalFormatting>
  <conditionalFormatting sqref="D22">
    <cfRule type="containsText" dxfId="59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6"/>
  <dimension ref="B1:I22"/>
  <sheetViews>
    <sheetView workbookViewId="0">
      <selection activeCell="D7" sqref="D7:H17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60.453125" style="4" customWidth="1"/>
    <col min="4" max="8" width="13.54296875" style="4" customWidth="1"/>
    <col min="9" max="9" width="15.453125" style="4" customWidth="1"/>
    <col min="10" max="16384" width="8.7265625" style="4"/>
  </cols>
  <sheetData>
    <row r="1" spans="2:9" ht="15.5" x14ac:dyDescent="0.35">
      <c r="B1" s="3" t="s">
        <v>0</v>
      </c>
    </row>
    <row r="2" spans="2:9" x14ac:dyDescent="0.35">
      <c r="B2" s="406" t="s">
        <v>1074</v>
      </c>
    </row>
    <row r="3" spans="2:9" ht="15" thickBot="1" x14ac:dyDescent="0.4"/>
    <row r="4" spans="2:9" x14ac:dyDescent="0.35">
      <c r="B4" s="1050" t="s">
        <v>1672</v>
      </c>
      <c r="C4" s="1051"/>
      <c r="D4" s="1047"/>
      <c r="E4" s="1048"/>
      <c r="F4" s="1049"/>
      <c r="G4" s="994" t="s">
        <v>1035</v>
      </c>
      <c r="H4" s="996"/>
    </row>
    <row r="5" spans="2:9" ht="43.5" x14ac:dyDescent="0.35">
      <c r="B5" s="1052"/>
      <c r="C5" s="1053"/>
      <c r="D5" s="759" t="s">
        <v>1036</v>
      </c>
      <c r="E5" s="719" t="s">
        <v>1037</v>
      </c>
      <c r="F5" s="760" t="s">
        <v>1038</v>
      </c>
      <c r="G5" s="718" t="s">
        <v>1039</v>
      </c>
      <c r="H5" s="720" t="s">
        <v>1040</v>
      </c>
    </row>
    <row r="6" spans="2:9" ht="15" thickBot="1" x14ac:dyDescent="0.4">
      <c r="B6" s="1054"/>
      <c r="C6" s="1055"/>
      <c r="D6" s="723" t="s">
        <v>112</v>
      </c>
      <c r="E6" s="724" t="s">
        <v>113</v>
      </c>
      <c r="F6" s="762" t="s">
        <v>114</v>
      </c>
      <c r="G6" s="763" t="s">
        <v>115</v>
      </c>
      <c r="H6" s="761" t="s">
        <v>120</v>
      </c>
    </row>
    <row r="7" spans="2:9" x14ac:dyDescent="0.35">
      <c r="B7" s="419" t="s">
        <v>1063</v>
      </c>
      <c r="C7" s="566" t="s">
        <v>1042</v>
      </c>
      <c r="D7" s="333">
        <v>0</v>
      </c>
      <c r="E7" s="334">
        <v>0</v>
      </c>
      <c r="F7" s="335">
        <v>0</v>
      </c>
      <c r="G7" s="333">
        <v>0</v>
      </c>
      <c r="H7" s="336">
        <v>0</v>
      </c>
      <c r="I7" s="183" t="str">
        <f>IF(COUNTBLANK(D7:H7)=5,"",IF(COUNTBLANK(D7:H7)=0, "Weryfikacja wiersza OK", "Należy wypełnić wszystkie pola w bieżącym wierszu"))</f>
        <v>Weryfikacja wiersza OK</v>
      </c>
    </row>
    <row r="8" spans="2:9" x14ac:dyDescent="0.35">
      <c r="B8" s="421" t="s">
        <v>1064</v>
      </c>
      <c r="C8" s="764" t="s">
        <v>1044</v>
      </c>
      <c r="D8" s="302">
        <v>0</v>
      </c>
      <c r="E8" s="303">
        <v>0</v>
      </c>
      <c r="F8" s="315">
        <v>0</v>
      </c>
      <c r="G8" s="314">
        <v>0</v>
      </c>
      <c r="H8" s="304">
        <v>0</v>
      </c>
      <c r="I8" s="183" t="str">
        <f t="shared" ref="I8:I17" si="0">IF(COUNTBLANK(D8:H8)=5,"",IF(COUNTBLANK(D8:H8)=0, "Weryfikacja wiersza OK", "Należy wypełnić wszystkie pola w bieżącym wierszu"))</f>
        <v>Weryfikacja wiersza OK</v>
      </c>
    </row>
    <row r="9" spans="2:9" x14ac:dyDescent="0.35">
      <c r="B9" s="421" t="s">
        <v>1065</v>
      </c>
      <c r="C9" s="764" t="s">
        <v>1046</v>
      </c>
      <c r="D9" s="302">
        <v>0</v>
      </c>
      <c r="E9" s="303">
        <v>0</v>
      </c>
      <c r="F9" s="315">
        <v>0</v>
      </c>
      <c r="G9" s="314">
        <v>0</v>
      </c>
      <c r="H9" s="304">
        <v>0</v>
      </c>
      <c r="I9" s="183" t="str">
        <f t="shared" si="0"/>
        <v>Weryfikacja wiersza OK</v>
      </c>
    </row>
    <row r="10" spans="2:9" x14ac:dyDescent="0.35">
      <c r="B10" s="421" t="s">
        <v>1066</v>
      </c>
      <c r="C10" s="764" t="s">
        <v>1048</v>
      </c>
      <c r="D10" s="302">
        <v>0</v>
      </c>
      <c r="E10" s="303">
        <v>0</v>
      </c>
      <c r="F10" s="315">
        <v>0</v>
      </c>
      <c r="G10" s="314">
        <v>0</v>
      </c>
      <c r="H10" s="304">
        <v>0</v>
      </c>
      <c r="I10" s="183" t="str">
        <f t="shared" si="0"/>
        <v>Weryfikacja wiersza OK</v>
      </c>
    </row>
    <row r="11" spans="2:9" x14ac:dyDescent="0.35">
      <c r="B11" s="421" t="s">
        <v>1067</v>
      </c>
      <c r="C11" s="764" t="s">
        <v>1050</v>
      </c>
      <c r="D11" s="302">
        <v>0</v>
      </c>
      <c r="E11" s="303">
        <v>0</v>
      </c>
      <c r="F11" s="315">
        <v>0</v>
      </c>
      <c r="G11" s="314">
        <v>0</v>
      </c>
      <c r="H11" s="304">
        <v>0</v>
      </c>
      <c r="I11" s="183" t="str">
        <f t="shared" si="0"/>
        <v>Weryfikacja wiersza OK</v>
      </c>
    </row>
    <row r="12" spans="2:9" x14ac:dyDescent="0.35">
      <c r="B12" s="421" t="s">
        <v>1068</v>
      </c>
      <c r="C12" s="764" t="s">
        <v>1052</v>
      </c>
      <c r="D12" s="302">
        <v>0</v>
      </c>
      <c r="E12" s="303">
        <v>0</v>
      </c>
      <c r="F12" s="315">
        <v>0</v>
      </c>
      <c r="G12" s="314">
        <v>0</v>
      </c>
      <c r="H12" s="304">
        <v>0</v>
      </c>
      <c r="I12" s="183" t="str">
        <f t="shared" si="0"/>
        <v>Weryfikacja wiersza OK</v>
      </c>
    </row>
    <row r="13" spans="2:9" x14ac:dyDescent="0.35">
      <c r="B13" s="421" t="s">
        <v>1069</v>
      </c>
      <c r="C13" s="764" t="s">
        <v>1054</v>
      </c>
      <c r="D13" s="302">
        <v>0</v>
      </c>
      <c r="E13" s="303">
        <v>0</v>
      </c>
      <c r="F13" s="315">
        <v>0</v>
      </c>
      <c r="G13" s="314">
        <v>0</v>
      </c>
      <c r="H13" s="304">
        <v>0</v>
      </c>
      <c r="I13" s="183" t="str">
        <f t="shared" si="0"/>
        <v>Weryfikacja wiersza OK</v>
      </c>
    </row>
    <row r="14" spans="2:9" x14ac:dyDescent="0.35">
      <c r="B14" s="421" t="s">
        <v>1070</v>
      </c>
      <c r="C14" s="764" t="s">
        <v>1056</v>
      </c>
      <c r="D14" s="302">
        <v>0</v>
      </c>
      <c r="E14" s="303">
        <v>0</v>
      </c>
      <c r="F14" s="315">
        <v>0</v>
      </c>
      <c r="G14" s="314">
        <v>0</v>
      </c>
      <c r="H14" s="304">
        <v>0</v>
      </c>
      <c r="I14" s="183" t="str">
        <f t="shared" si="0"/>
        <v>Weryfikacja wiersza OK</v>
      </c>
    </row>
    <row r="15" spans="2:9" x14ac:dyDescent="0.35">
      <c r="B15" s="421" t="s">
        <v>1071</v>
      </c>
      <c r="C15" s="764" t="s">
        <v>1058</v>
      </c>
      <c r="D15" s="302">
        <v>0</v>
      </c>
      <c r="E15" s="303">
        <v>0</v>
      </c>
      <c r="F15" s="315">
        <v>0</v>
      </c>
      <c r="G15" s="314">
        <v>0</v>
      </c>
      <c r="H15" s="304">
        <v>0</v>
      </c>
      <c r="I15" s="183" t="str">
        <f t="shared" si="0"/>
        <v>Weryfikacja wiersza OK</v>
      </c>
    </row>
    <row r="16" spans="2:9" ht="15" thickBot="1" x14ac:dyDescent="0.4">
      <c r="B16" s="765" t="s">
        <v>1072</v>
      </c>
      <c r="C16" s="766" t="s">
        <v>1060</v>
      </c>
      <c r="D16" s="337">
        <v>0</v>
      </c>
      <c r="E16" s="338">
        <v>0</v>
      </c>
      <c r="F16" s="339">
        <v>0</v>
      </c>
      <c r="G16" s="340">
        <v>0</v>
      </c>
      <c r="H16" s="341">
        <v>0</v>
      </c>
      <c r="I16" s="183" t="str">
        <f t="shared" si="0"/>
        <v>Weryfikacja wiersza OK</v>
      </c>
    </row>
    <row r="17" spans="2:9" ht="15" thickBot="1" x14ac:dyDescent="0.4">
      <c r="B17" s="737" t="s">
        <v>1073</v>
      </c>
      <c r="C17" s="738" t="s">
        <v>73</v>
      </c>
      <c r="D17" s="342">
        <v>0</v>
      </c>
      <c r="E17" s="323">
        <v>0</v>
      </c>
      <c r="F17" s="325">
        <v>0</v>
      </c>
      <c r="G17" s="322">
        <v>0</v>
      </c>
      <c r="H17" s="324">
        <v>0</v>
      </c>
      <c r="I17" s="183" t="str">
        <f t="shared" si="0"/>
        <v>Weryfikacja wiersza OK</v>
      </c>
    </row>
    <row r="19" spans="2:9" x14ac:dyDescent="0.35">
      <c r="C19" s="393" t="s">
        <v>1855</v>
      </c>
    </row>
    <row r="20" spans="2:9" x14ac:dyDescent="0.35">
      <c r="C20" s="4" t="s">
        <v>1073</v>
      </c>
      <c r="D20" s="6" t="str">
        <f>IF(D17="","",IF(ROUND(SUM(D7:D16),2)=ROUND(D17,2),"OK","Błąd sumy częściowej"))</f>
        <v>OK</v>
      </c>
      <c r="E20" s="6" t="str">
        <f t="shared" ref="E20:H20" si="1">IF(E17="","",IF(ROUND(SUM(E7:E16),2)=ROUND(E17,2),"OK","Błąd sumy częściowej"))</f>
        <v>OK</v>
      </c>
      <c r="F20" s="6" t="str">
        <f t="shared" si="1"/>
        <v>OK</v>
      </c>
      <c r="G20" s="6" t="str">
        <f t="shared" si="1"/>
        <v>OK</v>
      </c>
      <c r="H20" s="6" t="str">
        <f t="shared" si="1"/>
        <v>OK</v>
      </c>
    </row>
    <row r="22" spans="2:9" x14ac:dyDescent="0.35">
      <c r="C22" s="404" t="s">
        <v>1876</v>
      </c>
      <c r="D22" s="6" t="str">
        <f>IF(COUNTBLANK(I7:I17)=11,"",IF(AND(COUNTIF(I7:I17,"Weryfikacja wiersza OK")=11,COUNTIF(D20:H20,"OK")=5),"Arkusz jest zwalidowany poprawnie","Arkusz jest niepoprawny"))</f>
        <v>Arkusz jest zwalidowany poprawnie</v>
      </c>
    </row>
  </sheetData>
  <sheetProtection algorithmName="SHA-512" hashValue="iw3muNMEfJWCRfNQF0Gzv6jW2po9mwTulhvHr4Gqx4fZlwZWlOy3KLQH1dKuKHyT/ej9k+UDCgDX27N6jObb8g==" saltValue="7DuRWjdtTqjYkoPRJEiwow==" spinCount="100000" sheet="1" objects="1" scenarios="1"/>
  <mergeCells count="3">
    <mergeCell ref="B4:C6"/>
    <mergeCell ref="D4:F4"/>
    <mergeCell ref="G4:H4"/>
  </mergeCells>
  <conditionalFormatting sqref="I7:I17">
    <cfRule type="containsText" dxfId="58" priority="4" operator="containsText" text="Weryfikacja wiersza OK">
      <formula>NOT(ISERROR(SEARCH("Weryfikacja wiersza OK",I7)))</formula>
    </cfRule>
  </conditionalFormatting>
  <conditionalFormatting sqref="D20:H20">
    <cfRule type="containsText" dxfId="57" priority="2" operator="containsText" text="OK">
      <formula>NOT(ISERROR(SEARCH("OK",D20)))</formula>
    </cfRule>
  </conditionalFormatting>
  <conditionalFormatting sqref="D22">
    <cfRule type="containsText" dxfId="56" priority="1" operator="containsText" text="Arkusz jest zwalidowany poprawnie">
      <formula>NOT(ISERROR(SEARCH("Arkusz jest zwalidowany poprawnie",D22)))</formula>
    </cfRule>
  </conditionalFormatting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37"/>
  <dimension ref="B1:G13"/>
  <sheetViews>
    <sheetView workbookViewId="0">
      <selection activeCell="D6" sqref="D6:F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37.7265625" style="4" bestFit="1" customWidth="1"/>
    <col min="4" max="6" width="13.54296875" style="4" customWidth="1"/>
    <col min="7" max="7" width="17.453125" style="4" customWidth="1"/>
    <col min="8" max="16384" width="8.7265625" style="4"/>
  </cols>
  <sheetData>
    <row r="1" spans="2:7" ht="15.5" x14ac:dyDescent="0.35">
      <c r="B1" s="3" t="s">
        <v>0</v>
      </c>
    </row>
    <row r="2" spans="2:7" x14ac:dyDescent="0.35">
      <c r="B2" s="406" t="s">
        <v>1080</v>
      </c>
    </row>
    <row r="3" spans="2:7" ht="15" thickBot="1" x14ac:dyDescent="0.4"/>
    <row r="4" spans="2:7" ht="43.5" x14ac:dyDescent="0.35">
      <c r="B4" s="1012"/>
      <c r="C4" s="1013"/>
      <c r="D4" s="717" t="s">
        <v>1036</v>
      </c>
      <c r="E4" s="715" t="s">
        <v>1037</v>
      </c>
      <c r="F4" s="716" t="s">
        <v>1038</v>
      </c>
    </row>
    <row r="5" spans="2:7" ht="15" thickBot="1" x14ac:dyDescent="0.4">
      <c r="B5" s="1016"/>
      <c r="C5" s="1017"/>
      <c r="D5" s="723" t="s">
        <v>112</v>
      </c>
      <c r="E5" s="724" t="s">
        <v>113</v>
      </c>
      <c r="F5" s="761" t="s">
        <v>114</v>
      </c>
    </row>
    <row r="6" spans="2:7" x14ac:dyDescent="0.35">
      <c r="B6" s="419" t="s">
        <v>1075</v>
      </c>
      <c r="C6" s="566" t="s">
        <v>1076</v>
      </c>
      <c r="D6" s="343">
        <v>0</v>
      </c>
      <c r="E6" s="344">
        <v>0</v>
      </c>
      <c r="F6" s="345">
        <v>0</v>
      </c>
      <c r="G6" s="183" t="str">
        <f>IF(COUNTBLANK(D6:F6)=3,"",IF(COUNTBLANK(D6:F6)=0, "Weryfikacja wiersza OK", "Należy wypełnić wszystkie pola w bieżącym wierszu"))</f>
        <v>Weryfikacja wiersza OK</v>
      </c>
    </row>
    <row r="7" spans="2:7" ht="15" thickBot="1" x14ac:dyDescent="0.4">
      <c r="B7" s="765" t="s">
        <v>1077</v>
      </c>
      <c r="C7" s="768" t="s">
        <v>1078</v>
      </c>
      <c r="D7" s="337">
        <v>0</v>
      </c>
      <c r="E7" s="338">
        <v>0</v>
      </c>
      <c r="F7" s="341">
        <v>0</v>
      </c>
      <c r="G7" s="183" t="str">
        <f>IF(COUNTBLANK(D7:F7)=3,"",IF(COUNTBLANK(D7:F7)=0, "Weryfikacja wiersza OK", "Należy wypełnić wszystkie pola w bieżącym wierszu"))</f>
        <v>Weryfikacja wiersza OK</v>
      </c>
    </row>
    <row r="8" spans="2:7" ht="15" thickBot="1" x14ac:dyDescent="0.4">
      <c r="B8" s="737" t="s">
        <v>1079</v>
      </c>
      <c r="C8" s="738" t="s">
        <v>73</v>
      </c>
      <c r="D8" s="342">
        <v>0</v>
      </c>
      <c r="E8" s="323">
        <v>0</v>
      </c>
      <c r="F8" s="324">
        <v>0</v>
      </c>
      <c r="G8" s="183" t="str">
        <f>IF(COUNTBLANK(D8:F8)=3,"",IF(COUNTBLANK(D8:F8)=0, "Weryfikacja wiersza OK", "Należy wypełnić wszystkie pola w bieżącym wierszu"))</f>
        <v>Weryfikacja wiersza OK</v>
      </c>
    </row>
    <row r="10" spans="2:7" x14ac:dyDescent="0.35">
      <c r="C10" s="393" t="s">
        <v>1855</v>
      </c>
    </row>
    <row r="11" spans="2:7" x14ac:dyDescent="0.35">
      <c r="C11" s="4" t="s">
        <v>1079</v>
      </c>
      <c r="D11" s="6" t="str">
        <f>IF(D8="","",IF(ROUND(SUM(D6:D7),2)=ROUND(D8,2),"OK","Błąd sumy częściowej"))</f>
        <v>OK</v>
      </c>
      <c r="E11" s="6" t="str">
        <f t="shared" ref="E11:F11" si="0">IF(E8="","",IF(ROUND(SUM(E6:E7),2)=ROUND(E8,2),"OK","Błąd sumy częściowej"))</f>
        <v>OK</v>
      </c>
      <c r="F11" s="6" t="str">
        <f t="shared" si="0"/>
        <v>OK</v>
      </c>
    </row>
    <row r="13" spans="2:7" x14ac:dyDescent="0.35">
      <c r="C13" s="404" t="s">
        <v>1876</v>
      </c>
      <c r="D13" s="6" t="str">
        <f>IF(COUNTBLANK(G6:G8)=3,"",IF(AND(COUNTIF(G6:G8,"Weryfikacja wiersza OK")=3,COUNTIF(D11:F11,"OK")=3),"Arkusz jest zwalidowany poprawnie","Arkusz jest niepoprawny"))</f>
        <v>Arkusz jest zwalidowany poprawnie</v>
      </c>
    </row>
  </sheetData>
  <sheetProtection algorithmName="SHA-512" hashValue="KmIlF0whsgF4BocOAjuWuIiuDkGNQ5ppCe4qzXX1TGCwD5Vsd9tpONHoPYl7Q2nR5o+n0K+jdVXE93VCZ7gxwA==" saltValue="d7tR/qolc08kumUKJyKvMA==" spinCount="100000" sheet="1" objects="1" scenarios="1"/>
  <mergeCells count="1">
    <mergeCell ref="B4:C5"/>
  </mergeCells>
  <conditionalFormatting sqref="G6:G8">
    <cfRule type="containsText" dxfId="55" priority="3" operator="containsText" text="Weryfikacja wiersza OK">
      <formula>NOT(ISERROR(SEARCH("Weryfikacja wiersza OK",G6)))</formula>
    </cfRule>
  </conditionalFormatting>
  <conditionalFormatting sqref="D11:F11">
    <cfRule type="containsText" dxfId="54" priority="2" operator="containsText" text="OK">
      <formula>NOT(ISERROR(SEARCH("OK",D11)))</formula>
    </cfRule>
  </conditionalFormatting>
  <conditionalFormatting sqref="D13">
    <cfRule type="containsText" dxfId="53" priority="1" operator="containsText" text="Arkusz jest zwalidowany poprawnie">
      <formula>NOT(ISERROR(SEARCH("Arkusz jest zwalidowany poprawnie",D13)))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8"/>
  <dimension ref="B1:G40"/>
  <sheetViews>
    <sheetView workbookViewId="0">
      <selection activeCell="D6" sqref="D6:E30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5.54296875" style="4" customWidth="1"/>
    <col min="4" max="4" width="13.54296875" style="4" customWidth="1"/>
    <col min="5" max="5" width="17.81640625" style="4" bestFit="1" customWidth="1"/>
    <col min="6" max="6" width="27.26953125" style="4" customWidth="1"/>
    <col min="7" max="16384" width="8.7265625" style="4"/>
  </cols>
  <sheetData>
    <row r="1" spans="2:7" ht="15.5" x14ac:dyDescent="0.35">
      <c r="B1" s="3" t="s">
        <v>0</v>
      </c>
    </row>
    <row r="2" spans="2:7" x14ac:dyDescent="0.35">
      <c r="B2" s="406" t="s">
        <v>1121</v>
      </c>
    </row>
    <row r="3" spans="2:7" ht="15" thickBot="1" x14ac:dyDescent="0.4"/>
    <row r="4" spans="2:7" ht="43.5" x14ac:dyDescent="0.35">
      <c r="B4" s="1001"/>
      <c r="C4" s="1002"/>
      <c r="D4" s="717" t="s">
        <v>1081</v>
      </c>
      <c r="E4" s="716" t="s">
        <v>1082</v>
      </c>
    </row>
    <row r="5" spans="2:7" ht="15" thickBot="1" x14ac:dyDescent="0.4">
      <c r="B5" s="1003"/>
      <c r="C5" s="1004"/>
      <c r="D5" s="723" t="s">
        <v>112</v>
      </c>
      <c r="E5" s="761" t="s">
        <v>113</v>
      </c>
    </row>
    <row r="6" spans="2:7" ht="15" thickBot="1" x14ac:dyDescent="0.4">
      <c r="B6" s="737" t="s">
        <v>1083</v>
      </c>
      <c r="C6" s="738" t="s">
        <v>1084</v>
      </c>
      <c r="D6" s="342">
        <v>0</v>
      </c>
      <c r="E6" s="324">
        <v>0</v>
      </c>
      <c r="F6" s="183" t="str">
        <f>IF(COUNTBLANK(D6:E6)=2,"",IF(COUNTBLANK(D6:E6)=0, "Weryfikacja wiersza OK", "Należy wypełnić wszystkie pola w bieżącym wierszu"))</f>
        <v>Weryfikacja wiersza OK</v>
      </c>
      <c r="G6" s="6" t="str">
        <f>IF(ISBLANK(E6),"",IF(ISNUMBER(E6),"Weryfikacja bieżącego wiersza: OK","Błąd: Wartość w kolumnie B musi być liczbą"))</f>
        <v>Weryfikacja bieżącego wiersza: OK</v>
      </c>
    </row>
    <row r="7" spans="2:7" x14ac:dyDescent="0.35">
      <c r="B7" s="419" t="s">
        <v>1085</v>
      </c>
      <c r="C7" s="769" t="s">
        <v>1086</v>
      </c>
      <c r="D7" s="343">
        <v>0</v>
      </c>
      <c r="E7" s="345">
        <v>0</v>
      </c>
      <c r="F7" s="183" t="str">
        <f>IF(COUNTBLANK(D7:E7)=2,"",IF(COUNTBLANK(D7:E7)=0, "Weryfikacja wiersza OK", "Należy wypełnić wszystkie pola w bieżącym wierszu"))</f>
        <v>Weryfikacja wiersza OK</v>
      </c>
      <c r="G7" s="6" t="str">
        <f t="shared" ref="G7:G14" si="0">IF(ISBLANK(E7),"",IF(ISNUMBER(E7),"Weryfikacja bieżącego wiersza: OK","Błąd: Wartość w kolumnie B musi być liczbą"))</f>
        <v>Weryfikacja bieżącego wiersza: OK</v>
      </c>
    </row>
    <row r="8" spans="2:7" x14ac:dyDescent="0.35">
      <c r="B8" s="421" t="s">
        <v>1087</v>
      </c>
      <c r="C8" s="399" t="s">
        <v>1088</v>
      </c>
      <c r="D8" s="302">
        <v>0</v>
      </c>
      <c r="E8" s="304">
        <v>0</v>
      </c>
      <c r="F8" s="183" t="str">
        <f t="shared" ref="F8:F30" si="1">IF(COUNTBLANK(D8:E8)=2,"",IF(COUNTBLANK(D8:E8)=0, "Weryfikacja wiersza OK", "Należy wypełnić wszystkie pola w bieżącym wierszu"))</f>
        <v>Weryfikacja wiersza OK</v>
      </c>
      <c r="G8" s="6" t="str">
        <f t="shared" si="0"/>
        <v>Weryfikacja bieżącego wiersza: OK</v>
      </c>
    </row>
    <row r="9" spans="2:7" x14ac:dyDescent="0.35">
      <c r="B9" s="421" t="s">
        <v>1089</v>
      </c>
      <c r="C9" s="770" t="s">
        <v>1090</v>
      </c>
      <c r="D9" s="302">
        <v>0</v>
      </c>
      <c r="E9" s="304">
        <v>0</v>
      </c>
      <c r="F9" s="183" t="str">
        <f t="shared" si="1"/>
        <v>Weryfikacja wiersza OK</v>
      </c>
      <c r="G9" s="6" t="str">
        <f t="shared" si="0"/>
        <v>Weryfikacja bieżącego wiersza: OK</v>
      </c>
    </row>
    <row r="10" spans="2:7" x14ac:dyDescent="0.35">
      <c r="B10" s="421" t="s">
        <v>1091</v>
      </c>
      <c r="C10" s="770" t="s">
        <v>1092</v>
      </c>
      <c r="D10" s="302">
        <v>0</v>
      </c>
      <c r="E10" s="304">
        <v>0</v>
      </c>
      <c r="F10" s="183" t="str">
        <f t="shared" si="1"/>
        <v>Weryfikacja wiersza OK</v>
      </c>
      <c r="G10" s="6" t="str">
        <f t="shared" si="0"/>
        <v>Weryfikacja bieżącego wiersza: OK</v>
      </c>
    </row>
    <row r="11" spans="2:7" x14ac:dyDescent="0.35">
      <c r="B11" s="421" t="s">
        <v>1093</v>
      </c>
      <c r="C11" s="399" t="s">
        <v>1094</v>
      </c>
      <c r="D11" s="302">
        <v>0</v>
      </c>
      <c r="E11" s="304">
        <v>0</v>
      </c>
      <c r="F11" s="183" t="str">
        <f t="shared" si="1"/>
        <v>Weryfikacja wiersza OK</v>
      </c>
      <c r="G11" s="6" t="str">
        <f t="shared" si="0"/>
        <v>Weryfikacja bieżącego wiersza: OK</v>
      </c>
    </row>
    <row r="12" spans="2:7" x14ac:dyDescent="0.35">
      <c r="B12" s="421" t="s">
        <v>1095</v>
      </c>
      <c r="C12" s="770" t="s">
        <v>1096</v>
      </c>
      <c r="D12" s="302">
        <v>0</v>
      </c>
      <c r="E12" s="304">
        <v>0</v>
      </c>
      <c r="F12" s="183" t="str">
        <f t="shared" si="1"/>
        <v>Weryfikacja wiersza OK</v>
      </c>
      <c r="G12" s="6" t="str">
        <f t="shared" si="0"/>
        <v>Weryfikacja bieżącego wiersza: OK</v>
      </c>
    </row>
    <row r="13" spans="2:7" ht="15" thickBot="1" x14ac:dyDescent="0.4">
      <c r="B13" s="765" t="s">
        <v>1097</v>
      </c>
      <c r="C13" s="771" t="s">
        <v>1098</v>
      </c>
      <c r="D13" s="337">
        <v>0</v>
      </c>
      <c r="E13" s="341">
        <v>0</v>
      </c>
      <c r="F13" s="183" t="str">
        <f t="shared" si="1"/>
        <v>Weryfikacja wiersza OK</v>
      </c>
      <c r="G13" s="6" t="str">
        <f t="shared" si="0"/>
        <v>Weryfikacja bieżącego wiersza: OK</v>
      </c>
    </row>
    <row r="14" spans="2:7" ht="15" thickBot="1" x14ac:dyDescent="0.4">
      <c r="B14" s="737" t="s">
        <v>1099</v>
      </c>
      <c r="C14" s="738" t="s">
        <v>87</v>
      </c>
      <c r="D14" s="320">
        <v>0</v>
      </c>
      <c r="E14" s="324">
        <v>0</v>
      </c>
      <c r="F14" s="183" t="str">
        <f t="shared" si="1"/>
        <v>Weryfikacja wiersza OK</v>
      </c>
      <c r="G14" s="6" t="str">
        <f t="shared" si="0"/>
        <v>Weryfikacja bieżącego wiersza: OK</v>
      </c>
    </row>
    <row r="15" spans="2:7" x14ac:dyDescent="0.35">
      <c r="B15" s="419" t="s">
        <v>1100</v>
      </c>
      <c r="C15" s="769" t="s">
        <v>52</v>
      </c>
      <c r="D15" s="343">
        <v>0</v>
      </c>
      <c r="E15" s="345">
        <v>0</v>
      </c>
      <c r="F15" s="183" t="str">
        <f t="shared" si="1"/>
        <v>Weryfikacja wiersza OK</v>
      </c>
      <c r="G15" s="6"/>
    </row>
    <row r="16" spans="2:7" x14ac:dyDescent="0.35">
      <c r="B16" s="421" t="s">
        <v>1101</v>
      </c>
      <c r="C16" s="399" t="s">
        <v>63</v>
      </c>
      <c r="D16" s="302">
        <v>0</v>
      </c>
      <c r="E16" s="304">
        <v>0</v>
      </c>
      <c r="F16" s="183" t="str">
        <f t="shared" si="1"/>
        <v>Weryfikacja wiersza OK</v>
      </c>
      <c r="G16" s="6"/>
    </row>
    <row r="17" spans="2:7" x14ac:dyDescent="0.35">
      <c r="B17" s="421" t="s">
        <v>1102</v>
      </c>
      <c r="C17" s="770" t="s">
        <v>1090</v>
      </c>
      <c r="D17" s="302">
        <v>0</v>
      </c>
      <c r="E17" s="304">
        <v>0</v>
      </c>
      <c r="F17" s="183" t="str">
        <f t="shared" si="1"/>
        <v>Weryfikacja wiersza OK</v>
      </c>
      <c r="G17" s="6"/>
    </row>
    <row r="18" spans="2:7" x14ac:dyDescent="0.35">
      <c r="B18" s="421" t="s">
        <v>1103</v>
      </c>
      <c r="C18" s="770" t="s">
        <v>1104</v>
      </c>
      <c r="D18" s="302">
        <v>0</v>
      </c>
      <c r="E18" s="304">
        <v>0</v>
      </c>
      <c r="F18" s="183" t="str">
        <f t="shared" si="1"/>
        <v>Weryfikacja wiersza OK</v>
      </c>
      <c r="G18" s="6"/>
    </row>
    <row r="19" spans="2:7" x14ac:dyDescent="0.35">
      <c r="B19" s="421" t="s">
        <v>1105</v>
      </c>
      <c r="C19" s="770" t="s">
        <v>1106</v>
      </c>
      <c r="D19" s="302">
        <v>0</v>
      </c>
      <c r="E19" s="304">
        <v>0</v>
      </c>
      <c r="F19" s="183" t="str">
        <f t="shared" si="1"/>
        <v>Weryfikacja wiersza OK</v>
      </c>
      <c r="G19" s="6"/>
    </row>
    <row r="20" spans="2:7" x14ac:dyDescent="0.35">
      <c r="B20" s="421" t="s">
        <v>1107</v>
      </c>
      <c r="C20" s="399" t="s">
        <v>1673</v>
      </c>
      <c r="D20" s="302">
        <v>0</v>
      </c>
      <c r="E20" s="304">
        <v>0</v>
      </c>
      <c r="F20" s="183" t="str">
        <f t="shared" si="1"/>
        <v>Weryfikacja wiersza OK</v>
      </c>
      <c r="G20" s="6"/>
    </row>
    <row r="21" spans="2:7" x14ac:dyDescent="0.35">
      <c r="B21" s="421" t="s">
        <v>1108</v>
      </c>
      <c r="C21" s="770" t="s">
        <v>1109</v>
      </c>
      <c r="D21" s="302">
        <v>0</v>
      </c>
      <c r="E21" s="304">
        <v>0</v>
      </c>
      <c r="F21" s="183" t="str">
        <f t="shared" si="1"/>
        <v>Weryfikacja wiersza OK</v>
      </c>
      <c r="G21" s="6"/>
    </row>
    <row r="22" spans="2:7" x14ac:dyDescent="0.35">
      <c r="B22" s="421" t="s">
        <v>1110</v>
      </c>
      <c r="C22" s="770" t="s">
        <v>1111</v>
      </c>
      <c r="D22" s="773"/>
      <c r="E22" s="304">
        <v>0</v>
      </c>
      <c r="F22" s="183" t="str">
        <f>IF(ISBLANK(E22),"",IF(ISNUMBER(E22),"Weryfikacja wiersza OK","Błąd: Wartość w kolumnie B musi być liczbą"))</f>
        <v>Weryfikacja wiersza OK</v>
      </c>
      <c r="G22" s="6"/>
    </row>
    <row r="23" spans="2:7" x14ac:dyDescent="0.35">
      <c r="B23" s="421" t="s">
        <v>1112</v>
      </c>
      <c r="C23" s="399" t="s">
        <v>51</v>
      </c>
      <c r="D23" s="302">
        <v>0</v>
      </c>
      <c r="E23" s="304">
        <v>0</v>
      </c>
      <c r="F23" s="183" t="str">
        <f t="shared" si="1"/>
        <v>Weryfikacja wiersza OK</v>
      </c>
      <c r="G23" s="6"/>
    </row>
    <row r="24" spans="2:7" x14ac:dyDescent="0.35">
      <c r="B24" s="421" t="s">
        <v>1113</v>
      </c>
      <c r="C24" s="770" t="s">
        <v>1090</v>
      </c>
      <c r="D24" s="302">
        <v>0</v>
      </c>
      <c r="E24" s="304">
        <v>0</v>
      </c>
      <c r="F24" s="183" t="str">
        <f t="shared" si="1"/>
        <v>Weryfikacja wiersza OK</v>
      </c>
      <c r="G24" s="6"/>
    </row>
    <row r="25" spans="2:7" x14ac:dyDescent="0.35">
      <c r="B25" s="421" t="s">
        <v>1114</v>
      </c>
      <c r="C25" s="770" t="s">
        <v>1104</v>
      </c>
      <c r="D25" s="302">
        <v>0</v>
      </c>
      <c r="E25" s="304">
        <v>0</v>
      </c>
      <c r="F25" s="183" t="str">
        <f t="shared" si="1"/>
        <v>Weryfikacja wiersza OK</v>
      </c>
      <c r="G25" s="6"/>
    </row>
    <row r="26" spans="2:7" x14ac:dyDescent="0.35">
      <c r="B26" s="421" t="s">
        <v>1115</v>
      </c>
      <c r="C26" s="770" t="s">
        <v>1106</v>
      </c>
      <c r="D26" s="302">
        <v>0</v>
      </c>
      <c r="E26" s="304">
        <v>0</v>
      </c>
      <c r="F26" s="183" t="str">
        <f t="shared" si="1"/>
        <v>Weryfikacja wiersza OK</v>
      </c>
      <c r="G26" s="6"/>
    </row>
    <row r="27" spans="2:7" x14ac:dyDescent="0.35">
      <c r="B27" s="421" t="s">
        <v>1116</v>
      </c>
      <c r="C27" s="399" t="s">
        <v>1117</v>
      </c>
      <c r="D27" s="302">
        <v>0</v>
      </c>
      <c r="E27" s="304">
        <v>0</v>
      </c>
      <c r="F27" s="183" t="str">
        <f t="shared" si="1"/>
        <v>Weryfikacja wiersza OK</v>
      </c>
      <c r="G27" s="6"/>
    </row>
    <row r="28" spans="2:7" x14ac:dyDescent="0.35">
      <c r="B28" s="421" t="s">
        <v>1118</v>
      </c>
      <c r="C28" s="770" t="s">
        <v>1090</v>
      </c>
      <c r="D28" s="302">
        <v>0</v>
      </c>
      <c r="E28" s="304">
        <v>0</v>
      </c>
      <c r="F28" s="183" t="str">
        <f t="shared" si="1"/>
        <v>Weryfikacja wiersza OK</v>
      </c>
      <c r="G28" s="6"/>
    </row>
    <row r="29" spans="2:7" x14ac:dyDescent="0.35">
      <c r="B29" s="421" t="s">
        <v>1119</v>
      </c>
      <c r="C29" s="770" t="s">
        <v>1104</v>
      </c>
      <c r="D29" s="302">
        <v>0</v>
      </c>
      <c r="E29" s="304">
        <v>0</v>
      </c>
      <c r="F29" s="183" t="str">
        <f t="shared" si="1"/>
        <v>Weryfikacja wiersza OK</v>
      </c>
      <c r="G29" s="6"/>
    </row>
    <row r="30" spans="2:7" ht="15" thickBot="1" x14ac:dyDescent="0.4">
      <c r="B30" s="422" t="s">
        <v>1120</v>
      </c>
      <c r="C30" s="772" t="s">
        <v>1106</v>
      </c>
      <c r="D30" s="305">
        <v>0</v>
      </c>
      <c r="E30" s="307">
        <v>0</v>
      </c>
      <c r="F30" s="183" t="str">
        <f t="shared" si="1"/>
        <v>Weryfikacja wiersza OK</v>
      </c>
      <c r="G30" s="6"/>
    </row>
    <row r="32" spans="2:7" x14ac:dyDescent="0.35">
      <c r="C32" s="393" t="s">
        <v>1855</v>
      </c>
    </row>
    <row r="33" spans="3:5" x14ac:dyDescent="0.35">
      <c r="C33" s="4" t="s">
        <v>1087</v>
      </c>
      <c r="D33" s="6" t="str">
        <f>IF(D8="","",IF(ROUND(SUM(D9:D10),2)=ROUND(D8,2),"OK","Błąd sumy częściowej"))</f>
        <v>OK</v>
      </c>
      <c r="E33" s="6"/>
    </row>
    <row r="34" spans="3:5" x14ac:dyDescent="0.35">
      <c r="C34" s="4" t="s">
        <v>1093</v>
      </c>
      <c r="D34" s="6" t="str">
        <f>IF(D11="","",IF(ROUND(SUM(D12:D13),2)=ROUND(D11,2),"OK","Błąd sumy częściowej"))</f>
        <v>OK</v>
      </c>
      <c r="E34" s="6"/>
    </row>
    <row r="35" spans="3:5" x14ac:dyDescent="0.35">
      <c r="C35" s="4" t="s">
        <v>1099</v>
      </c>
      <c r="D35" s="6" t="str">
        <f>IF(D14="","",IF(ROUND(SUM(D15,D16,D23,D27),2)=ROUND(D14,2),"OK","Błąd sumy częściowej"))</f>
        <v>OK</v>
      </c>
      <c r="E35" s="6"/>
    </row>
    <row r="36" spans="3:5" x14ac:dyDescent="0.35">
      <c r="C36" s="4" t="s">
        <v>1101</v>
      </c>
      <c r="D36" s="6" t="str">
        <f>IF(D16="","",IF(ROUND(SUM(D17:D19),2)=ROUND(D16,2),"OK","Błąd sumy częściowej"))</f>
        <v>OK</v>
      </c>
      <c r="E36" s="6"/>
    </row>
    <row r="37" spans="3:5" x14ac:dyDescent="0.35">
      <c r="C37" s="4" t="s">
        <v>1112</v>
      </c>
      <c r="D37" s="6" t="str">
        <f>IF(D23="","",IF(ROUND(SUM(D24:D26),2)=ROUND(D23,2),"OK","Błąd sumy częściowej"))</f>
        <v>OK</v>
      </c>
      <c r="E37" s="6"/>
    </row>
    <row r="38" spans="3:5" x14ac:dyDescent="0.35">
      <c r="C38" s="4" t="s">
        <v>1116</v>
      </c>
      <c r="D38" s="6" t="str">
        <f>IF(D27="","",IF(ROUND(SUM(D28:D30),2)=ROUND(D27,2),"OK","Błąd sumy częściowej"))</f>
        <v>OK</v>
      </c>
      <c r="E38" s="6"/>
    </row>
    <row r="40" spans="3:5" x14ac:dyDescent="0.35">
      <c r="C40" s="404" t="s">
        <v>1876</v>
      </c>
      <c r="D40" s="6" t="str">
        <f>IF(COUNTBLANK(F6:F30)=25,"",IF(AND(COUNTIF(F6:F30,"Weryfikacja wiersza OK")=25,COUNTIF(D33:D38,"OK")=6),"Arkusz jest zwalidowany poprawnie","Arkusz jest niepoprawny"))</f>
        <v>Arkusz jest zwalidowany poprawnie</v>
      </c>
    </row>
  </sheetData>
  <sheetProtection algorithmName="SHA-512" hashValue="gPWmyAy4Zk4RlXKNU98H3iKErle9qjGwuEqK/KUlSPp/JypYTOOuiFU1lSZIuHOfiOyuGYyBqzZw8qIvkozbRg==" saltValue="VoaJD3dQFe5/Dx10E0jilA==" spinCount="100000" sheet="1" objects="1" scenarios="1"/>
  <mergeCells count="1">
    <mergeCell ref="B4:C5"/>
  </mergeCells>
  <conditionalFormatting sqref="G7:G30">
    <cfRule type="containsText" dxfId="52" priority="7" operator="containsText" text="Weryfikacja bieżącego wiersza: OK">
      <formula>NOT(ISERROR(SEARCH("Weryfikacja bieżącego wiersza: OK",G7)))</formula>
    </cfRule>
  </conditionalFormatting>
  <conditionalFormatting sqref="D33:E38">
    <cfRule type="containsText" dxfId="51" priority="6" operator="containsText" text="OK">
      <formula>NOT(ISERROR(SEARCH("OK",D33)))</formula>
    </cfRule>
  </conditionalFormatting>
  <conditionalFormatting sqref="F6:F21">
    <cfRule type="containsText" dxfId="50" priority="5" operator="containsText" text="Weryfikacja wiersza OK">
      <formula>NOT(ISERROR(SEARCH("Weryfikacja wiersza OK",F6)))</formula>
    </cfRule>
  </conditionalFormatting>
  <conditionalFormatting sqref="F23:F30">
    <cfRule type="containsText" dxfId="49" priority="4" operator="containsText" text="Weryfikacja wiersza OK">
      <formula>NOT(ISERROR(SEARCH("Weryfikacja wiersza OK",F23)))</formula>
    </cfRule>
  </conditionalFormatting>
  <conditionalFormatting sqref="D40">
    <cfRule type="containsText" dxfId="48" priority="3" operator="containsText" text="Arkusz jest zwalidowany poprawnie">
      <formula>NOT(ISERROR(SEARCH("Arkusz jest zwalidowany poprawnie",D40)))</formula>
    </cfRule>
  </conditionalFormatting>
  <conditionalFormatting sqref="F22">
    <cfRule type="containsText" dxfId="47" priority="2" operator="containsText" text="Weryfikacja wiersza OK">
      <formula>NOT(ISERROR(SEARCH("Weryfikacja wiersza OK",F22)))</formula>
    </cfRule>
  </conditionalFormatting>
  <conditionalFormatting sqref="G6">
    <cfRule type="containsText" dxfId="46" priority="1" operator="containsText" text="Weryfikacja bieżącego wiersza: OK">
      <formula>NOT(ISERROR(SEARCH("Weryfikacja bieżącego wiersza: OK",G6)))</formula>
    </cfRule>
  </conditionalFormatting>
  <pageMargins left="0.7" right="0.7" top="0.75" bottom="0.75" header="0.3" footer="0.3"/>
  <pageSetup paperSize="9" orientation="portrait" r:id="rId1"/>
  <ignoredErrors>
    <ignoredError sqref="F22" formula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39"/>
  <dimension ref="B1:G59"/>
  <sheetViews>
    <sheetView zoomScale="90" zoomScaleNormal="90" workbookViewId="0">
      <selection activeCell="D6" sqref="D6:E45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57.54296875" style="4" customWidth="1"/>
    <col min="4" max="4" width="15.54296875" style="4" bestFit="1" customWidth="1"/>
    <col min="5" max="5" width="13.7265625" style="4" customWidth="1"/>
    <col min="6" max="16384" width="8.7265625" style="4"/>
  </cols>
  <sheetData>
    <row r="1" spans="2:7" ht="15.5" x14ac:dyDescent="0.35">
      <c r="B1" s="3" t="s">
        <v>0</v>
      </c>
    </row>
    <row r="2" spans="2:7" x14ac:dyDescent="0.35">
      <c r="B2" s="406" t="s">
        <v>1122</v>
      </c>
    </row>
    <row r="3" spans="2:7" ht="15" thickBot="1" x14ac:dyDescent="0.4"/>
    <row r="4" spans="2:7" ht="58" x14ac:dyDescent="0.35">
      <c r="B4" s="1001"/>
      <c r="C4" s="1002"/>
      <c r="D4" s="717" t="s">
        <v>1123</v>
      </c>
      <c r="E4" s="716" t="s">
        <v>1124</v>
      </c>
    </row>
    <row r="5" spans="2:7" ht="15" thickBot="1" x14ac:dyDescent="0.4">
      <c r="B5" s="1003"/>
      <c r="C5" s="1004"/>
      <c r="D5" s="723" t="s">
        <v>112</v>
      </c>
      <c r="E5" s="761" t="s">
        <v>113</v>
      </c>
    </row>
    <row r="6" spans="2:7" x14ac:dyDescent="0.35">
      <c r="B6" s="774" t="s">
        <v>1125</v>
      </c>
      <c r="C6" s="775" t="s">
        <v>1126</v>
      </c>
      <c r="D6" s="346">
        <v>0</v>
      </c>
      <c r="E6" s="347">
        <v>0</v>
      </c>
      <c r="F6" s="183" t="str">
        <f>IF(COUNTBLANK(D6:E6)=2,"",IF(COUNTBLANK(D6:E6)=0, "Weryfikacja wiersza OK", "Należy wypełnić wszystkie pola w bieżącym wierszu"))</f>
        <v>Weryfikacja wiersza OK</v>
      </c>
      <c r="G6" s="6"/>
    </row>
    <row r="7" spans="2:7" x14ac:dyDescent="0.35">
      <c r="B7" s="421" t="s">
        <v>1127</v>
      </c>
      <c r="C7" s="399" t="s">
        <v>1128</v>
      </c>
      <c r="D7" s="302">
        <v>0</v>
      </c>
      <c r="E7" s="304">
        <v>0</v>
      </c>
      <c r="F7" s="183" t="str">
        <f t="shared" ref="F7:F45" si="0">IF(COUNTBLANK(D7:E7)=2,"",IF(COUNTBLANK(D7:E7)=0, "Weryfikacja wiersza OK", "Należy wypełnić wszystkie pola w bieżącym wierszu"))</f>
        <v>Weryfikacja wiersza OK</v>
      </c>
      <c r="G7" s="6"/>
    </row>
    <row r="8" spans="2:7" x14ac:dyDescent="0.35">
      <c r="B8" s="421" t="s">
        <v>1129</v>
      </c>
      <c r="C8" s="399" t="s">
        <v>1130</v>
      </c>
      <c r="D8" s="302">
        <v>0</v>
      </c>
      <c r="E8" s="304">
        <v>0</v>
      </c>
      <c r="F8" s="183" t="str">
        <f t="shared" si="0"/>
        <v>Weryfikacja wiersza OK</v>
      </c>
      <c r="G8" s="6"/>
    </row>
    <row r="9" spans="2:7" x14ac:dyDescent="0.35">
      <c r="B9" s="421" t="s">
        <v>1131</v>
      </c>
      <c r="C9" s="399" t="s">
        <v>1674</v>
      </c>
      <c r="D9" s="302">
        <v>0</v>
      </c>
      <c r="E9" s="304">
        <v>0</v>
      </c>
      <c r="F9" s="183" t="str">
        <f t="shared" si="0"/>
        <v>Weryfikacja wiersza OK</v>
      </c>
      <c r="G9" s="6"/>
    </row>
    <row r="10" spans="2:7" x14ac:dyDescent="0.35">
      <c r="B10" s="421" t="s">
        <v>1132</v>
      </c>
      <c r="C10" s="399" t="s">
        <v>1675</v>
      </c>
      <c r="D10" s="302">
        <v>0</v>
      </c>
      <c r="E10" s="304">
        <v>0</v>
      </c>
      <c r="F10" s="183" t="str">
        <f t="shared" si="0"/>
        <v>Weryfikacja wiersza OK</v>
      </c>
      <c r="G10" s="6"/>
    </row>
    <row r="11" spans="2:7" x14ac:dyDescent="0.35">
      <c r="B11" s="421" t="s">
        <v>1133</v>
      </c>
      <c r="C11" s="399" t="s">
        <v>1134</v>
      </c>
      <c r="D11" s="302">
        <v>0</v>
      </c>
      <c r="E11" s="304">
        <v>0</v>
      </c>
      <c r="F11" s="183" t="str">
        <f t="shared" si="0"/>
        <v>Weryfikacja wiersza OK</v>
      </c>
      <c r="G11" s="6"/>
    </row>
    <row r="12" spans="2:7" ht="15" thickBot="1" x14ac:dyDescent="0.4">
      <c r="B12" s="422" t="s">
        <v>1135</v>
      </c>
      <c r="C12" s="722" t="s">
        <v>1136</v>
      </c>
      <c r="D12" s="305">
        <v>0</v>
      </c>
      <c r="E12" s="307">
        <v>0</v>
      </c>
      <c r="F12" s="183" t="str">
        <f t="shared" si="0"/>
        <v>Weryfikacja wiersza OK</v>
      </c>
      <c r="G12" s="6"/>
    </row>
    <row r="13" spans="2:7" x14ac:dyDescent="0.35">
      <c r="B13" s="776" t="s">
        <v>1137</v>
      </c>
      <c r="C13" s="777" t="s">
        <v>87</v>
      </c>
      <c r="D13" s="348">
        <v>0</v>
      </c>
      <c r="E13" s="349">
        <v>0</v>
      </c>
      <c r="F13" s="183" t="str">
        <f t="shared" si="0"/>
        <v>Weryfikacja wiersza OK</v>
      </c>
      <c r="G13" s="6"/>
    </row>
    <row r="14" spans="2:7" x14ac:dyDescent="0.35">
      <c r="B14" s="778" t="s">
        <v>1138</v>
      </c>
      <c r="C14" s="779" t="s">
        <v>63</v>
      </c>
      <c r="D14" s="350">
        <v>0</v>
      </c>
      <c r="E14" s="351">
        <v>0</v>
      </c>
      <c r="F14" s="183" t="str">
        <f t="shared" si="0"/>
        <v>Weryfikacja wiersza OK</v>
      </c>
      <c r="G14" s="6"/>
    </row>
    <row r="15" spans="2:7" x14ac:dyDescent="0.35">
      <c r="B15" s="421" t="s">
        <v>1139</v>
      </c>
      <c r="C15" s="770" t="s">
        <v>1140</v>
      </c>
      <c r="D15" s="314">
        <v>0</v>
      </c>
      <c r="E15" s="258">
        <v>0</v>
      </c>
      <c r="F15" s="183" t="str">
        <f t="shared" si="0"/>
        <v>Weryfikacja wiersza OK</v>
      </c>
      <c r="G15" s="6"/>
    </row>
    <row r="16" spans="2:7" x14ac:dyDescent="0.35">
      <c r="B16" s="421" t="s">
        <v>1141</v>
      </c>
      <c r="C16" s="780" t="s">
        <v>1142</v>
      </c>
      <c r="D16" s="314">
        <v>0</v>
      </c>
      <c r="E16" s="258">
        <v>0</v>
      </c>
      <c r="F16" s="183" t="str">
        <f t="shared" si="0"/>
        <v>Weryfikacja wiersza OK</v>
      </c>
      <c r="G16" s="6"/>
    </row>
    <row r="17" spans="2:7" x14ac:dyDescent="0.35">
      <c r="B17" s="421" t="s">
        <v>1143</v>
      </c>
      <c r="C17" s="780" t="s">
        <v>1144</v>
      </c>
      <c r="D17" s="314">
        <v>0</v>
      </c>
      <c r="E17" s="258">
        <v>0</v>
      </c>
      <c r="F17" s="183" t="str">
        <f t="shared" si="0"/>
        <v>Weryfikacja wiersza OK</v>
      </c>
      <c r="G17" s="6"/>
    </row>
    <row r="18" spans="2:7" x14ac:dyDescent="0.35">
      <c r="B18" s="421" t="s">
        <v>1145</v>
      </c>
      <c r="C18" s="780" t="s">
        <v>1146</v>
      </c>
      <c r="D18" s="314">
        <v>0</v>
      </c>
      <c r="E18" s="258">
        <v>0</v>
      </c>
      <c r="F18" s="183" t="str">
        <f t="shared" si="0"/>
        <v>Weryfikacja wiersza OK</v>
      </c>
      <c r="G18" s="6"/>
    </row>
    <row r="19" spans="2:7" x14ac:dyDescent="0.35">
      <c r="B19" s="421" t="s">
        <v>1147</v>
      </c>
      <c r="C19" s="780" t="s">
        <v>1148</v>
      </c>
      <c r="D19" s="314">
        <v>0</v>
      </c>
      <c r="E19" s="258">
        <v>0</v>
      </c>
      <c r="F19" s="183" t="str">
        <f t="shared" si="0"/>
        <v>Weryfikacja wiersza OK</v>
      </c>
      <c r="G19" s="6"/>
    </row>
    <row r="20" spans="2:7" x14ac:dyDescent="0.35">
      <c r="B20" s="421" t="s">
        <v>1149</v>
      </c>
      <c r="C20" s="770" t="s">
        <v>1150</v>
      </c>
      <c r="D20" s="314">
        <v>0</v>
      </c>
      <c r="E20" s="258">
        <v>0</v>
      </c>
      <c r="F20" s="183" t="str">
        <f t="shared" si="0"/>
        <v>Weryfikacja wiersza OK</v>
      </c>
      <c r="G20" s="6"/>
    </row>
    <row r="21" spans="2:7" x14ac:dyDescent="0.35">
      <c r="B21" s="421" t="s">
        <v>1151</v>
      </c>
      <c r="C21" s="780" t="s">
        <v>1142</v>
      </c>
      <c r="D21" s="314">
        <v>0</v>
      </c>
      <c r="E21" s="258">
        <v>0</v>
      </c>
      <c r="F21" s="183" t="str">
        <f t="shared" si="0"/>
        <v>Weryfikacja wiersza OK</v>
      </c>
      <c r="G21" s="6"/>
    </row>
    <row r="22" spans="2:7" x14ac:dyDescent="0.35">
      <c r="B22" s="421" t="s">
        <v>1152</v>
      </c>
      <c r="C22" s="780" t="s">
        <v>1144</v>
      </c>
      <c r="D22" s="314">
        <v>0</v>
      </c>
      <c r="E22" s="258">
        <v>0</v>
      </c>
      <c r="F22" s="183" t="str">
        <f t="shared" si="0"/>
        <v>Weryfikacja wiersza OK</v>
      </c>
      <c r="G22" s="6"/>
    </row>
    <row r="23" spans="2:7" x14ac:dyDescent="0.35">
      <c r="B23" s="421" t="s">
        <v>1153</v>
      </c>
      <c r="C23" s="780" t="s">
        <v>1146</v>
      </c>
      <c r="D23" s="314">
        <v>0</v>
      </c>
      <c r="E23" s="258">
        <v>0</v>
      </c>
      <c r="F23" s="183" t="str">
        <f t="shared" si="0"/>
        <v>Weryfikacja wiersza OK</v>
      </c>
      <c r="G23" s="6"/>
    </row>
    <row r="24" spans="2:7" x14ac:dyDescent="0.35">
      <c r="B24" s="765" t="s">
        <v>1154</v>
      </c>
      <c r="C24" s="781" t="s">
        <v>1148</v>
      </c>
      <c r="D24" s="340">
        <v>0</v>
      </c>
      <c r="E24" s="352">
        <v>0</v>
      </c>
      <c r="F24" s="183" t="str">
        <f t="shared" si="0"/>
        <v>Weryfikacja wiersza OK</v>
      </c>
      <c r="G24" s="6"/>
    </row>
    <row r="25" spans="2:7" x14ac:dyDescent="0.35">
      <c r="B25" s="778" t="s">
        <v>1155</v>
      </c>
      <c r="C25" s="779" t="s">
        <v>51</v>
      </c>
      <c r="D25" s="350">
        <v>0</v>
      </c>
      <c r="E25" s="351">
        <v>0</v>
      </c>
      <c r="F25" s="183" t="str">
        <f t="shared" si="0"/>
        <v>Weryfikacja wiersza OK</v>
      </c>
      <c r="G25" s="6"/>
    </row>
    <row r="26" spans="2:7" x14ac:dyDescent="0.35">
      <c r="B26" s="421" t="s">
        <v>1156</v>
      </c>
      <c r="C26" s="770" t="s">
        <v>1140</v>
      </c>
      <c r="D26" s="314">
        <v>0</v>
      </c>
      <c r="E26" s="258">
        <v>0</v>
      </c>
      <c r="F26" s="183" t="str">
        <f t="shared" si="0"/>
        <v>Weryfikacja wiersza OK</v>
      </c>
      <c r="G26" s="6"/>
    </row>
    <row r="27" spans="2:7" x14ac:dyDescent="0.35">
      <c r="B27" s="421" t="s">
        <v>1157</v>
      </c>
      <c r="C27" s="780" t="s">
        <v>1142</v>
      </c>
      <c r="D27" s="314">
        <v>0</v>
      </c>
      <c r="E27" s="258">
        <v>0</v>
      </c>
      <c r="F27" s="183" t="str">
        <f t="shared" si="0"/>
        <v>Weryfikacja wiersza OK</v>
      </c>
      <c r="G27" s="6"/>
    </row>
    <row r="28" spans="2:7" x14ac:dyDescent="0.35">
      <c r="B28" s="421" t="s">
        <v>1158</v>
      </c>
      <c r="C28" s="780" t="s">
        <v>1144</v>
      </c>
      <c r="D28" s="314">
        <v>0</v>
      </c>
      <c r="E28" s="258">
        <v>0</v>
      </c>
      <c r="F28" s="183" t="str">
        <f t="shared" si="0"/>
        <v>Weryfikacja wiersza OK</v>
      </c>
      <c r="G28" s="6"/>
    </row>
    <row r="29" spans="2:7" x14ac:dyDescent="0.35">
      <c r="B29" s="421" t="s">
        <v>1159</v>
      </c>
      <c r="C29" s="780" t="s">
        <v>1146</v>
      </c>
      <c r="D29" s="314">
        <v>0</v>
      </c>
      <c r="E29" s="258">
        <v>0</v>
      </c>
      <c r="F29" s="183" t="str">
        <f t="shared" si="0"/>
        <v>Weryfikacja wiersza OK</v>
      </c>
      <c r="G29" s="6"/>
    </row>
    <row r="30" spans="2:7" x14ac:dyDescent="0.35">
      <c r="B30" s="421" t="s">
        <v>1160</v>
      </c>
      <c r="C30" s="780" t="s">
        <v>1148</v>
      </c>
      <c r="D30" s="314">
        <v>0</v>
      </c>
      <c r="E30" s="258">
        <v>0</v>
      </c>
      <c r="F30" s="183" t="str">
        <f t="shared" si="0"/>
        <v>Weryfikacja wiersza OK</v>
      </c>
      <c r="G30" s="6"/>
    </row>
    <row r="31" spans="2:7" x14ac:dyDescent="0.35">
      <c r="B31" s="421" t="s">
        <v>1161</v>
      </c>
      <c r="C31" s="770" t="s">
        <v>1150</v>
      </c>
      <c r="D31" s="314">
        <v>0</v>
      </c>
      <c r="E31" s="258">
        <v>0</v>
      </c>
      <c r="F31" s="183" t="str">
        <f t="shared" si="0"/>
        <v>Weryfikacja wiersza OK</v>
      </c>
      <c r="G31" s="6"/>
    </row>
    <row r="32" spans="2:7" x14ac:dyDescent="0.35">
      <c r="B32" s="421" t="s">
        <v>1162</v>
      </c>
      <c r="C32" s="780" t="s">
        <v>1142</v>
      </c>
      <c r="D32" s="314">
        <v>0</v>
      </c>
      <c r="E32" s="258">
        <v>0</v>
      </c>
      <c r="F32" s="183" t="str">
        <f t="shared" si="0"/>
        <v>Weryfikacja wiersza OK</v>
      </c>
      <c r="G32" s="6"/>
    </row>
    <row r="33" spans="2:7" x14ac:dyDescent="0.35">
      <c r="B33" s="421" t="s">
        <v>1163</v>
      </c>
      <c r="C33" s="780" t="s">
        <v>1144</v>
      </c>
      <c r="D33" s="314">
        <v>0</v>
      </c>
      <c r="E33" s="258">
        <v>0</v>
      </c>
      <c r="F33" s="183" t="str">
        <f t="shared" si="0"/>
        <v>Weryfikacja wiersza OK</v>
      </c>
      <c r="G33" s="6"/>
    </row>
    <row r="34" spans="2:7" x14ac:dyDescent="0.35">
      <c r="B34" s="421" t="s">
        <v>1164</v>
      </c>
      <c r="C34" s="780" t="s">
        <v>1146</v>
      </c>
      <c r="D34" s="314">
        <v>0</v>
      </c>
      <c r="E34" s="258">
        <v>0</v>
      </c>
      <c r="F34" s="183" t="str">
        <f t="shared" si="0"/>
        <v>Weryfikacja wiersza OK</v>
      </c>
      <c r="G34" s="6"/>
    </row>
    <row r="35" spans="2:7" x14ac:dyDescent="0.35">
      <c r="B35" s="765" t="s">
        <v>1165</v>
      </c>
      <c r="C35" s="781" t="s">
        <v>1148</v>
      </c>
      <c r="D35" s="340">
        <v>0</v>
      </c>
      <c r="E35" s="352">
        <v>0</v>
      </c>
      <c r="F35" s="183" t="str">
        <f t="shared" si="0"/>
        <v>Weryfikacja wiersza OK</v>
      </c>
      <c r="G35" s="6"/>
    </row>
    <row r="36" spans="2:7" x14ac:dyDescent="0.35">
      <c r="B36" s="778" t="s">
        <v>1166</v>
      </c>
      <c r="C36" s="779" t="s">
        <v>1167</v>
      </c>
      <c r="D36" s="350">
        <v>0</v>
      </c>
      <c r="E36" s="351">
        <v>0</v>
      </c>
      <c r="F36" s="183" t="str">
        <f t="shared" si="0"/>
        <v>Weryfikacja wiersza OK</v>
      </c>
      <c r="G36" s="6"/>
    </row>
    <row r="37" spans="2:7" x14ac:dyDescent="0.35">
      <c r="B37" s="421" t="s">
        <v>1168</v>
      </c>
      <c r="C37" s="770" t="s">
        <v>1142</v>
      </c>
      <c r="D37" s="314">
        <v>0</v>
      </c>
      <c r="E37" s="258">
        <v>0</v>
      </c>
      <c r="F37" s="183" t="str">
        <f t="shared" si="0"/>
        <v>Weryfikacja wiersza OK</v>
      </c>
      <c r="G37" s="6"/>
    </row>
    <row r="38" spans="2:7" x14ac:dyDescent="0.35">
      <c r="B38" s="421" t="s">
        <v>1169</v>
      </c>
      <c r="C38" s="770" t="s">
        <v>1144</v>
      </c>
      <c r="D38" s="314">
        <v>0</v>
      </c>
      <c r="E38" s="258">
        <v>0</v>
      </c>
      <c r="F38" s="183" t="str">
        <f t="shared" si="0"/>
        <v>Weryfikacja wiersza OK</v>
      </c>
      <c r="G38" s="6"/>
    </row>
    <row r="39" spans="2:7" x14ac:dyDescent="0.35">
      <c r="B39" s="421" t="s">
        <v>1170</v>
      </c>
      <c r="C39" s="770" t="s">
        <v>1146</v>
      </c>
      <c r="D39" s="314">
        <v>0</v>
      </c>
      <c r="E39" s="258">
        <v>0</v>
      </c>
      <c r="F39" s="183" t="str">
        <f t="shared" si="0"/>
        <v>Weryfikacja wiersza OK</v>
      </c>
      <c r="G39" s="6"/>
    </row>
    <row r="40" spans="2:7" x14ac:dyDescent="0.35">
      <c r="B40" s="765" t="s">
        <v>1171</v>
      </c>
      <c r="C40" s="771" t="s">
        <v>1148</v>
      </c>
      <c r="D40" s="340">
        <v>0</v>
      </c>
      <c r="E40" s="352">
        <v>0</v>
      </c>
      <c r="F40" s="183" t="str">
        <f t="shared" si="0"/>
        <v>Weryfikacja wiersza OK</v>
      </c>
      <c r="G40" s="6"/>
    </row>
    <row r="41" spans="2:7" x14ac:dyDescent="0.35">
      <c r="B41" s="778" t="s">
        <v>1172</v>
      </c>
      <c r="C41" s="779" t="s">
        <v>68</v>
      </c>
      <c r="D41" s="350">
        <v>0</v>
      </c>
      <c r="E41" s="353">
        <v>0</v>
      </c>
      <c r="F41" s="183" t="str">
        <f t="shared" si="0"/>
        <v>Weryfikacja wiersza OK</v>
      </c>
      <c r="G41" s="6"/>
    </row>
    <row r="42" spans="2:7" x14ac:dyDescent="0.35">
      <c r="B42" s="421" t="s">
        <v>1173</v>
      </c>
      <c r="C42" s="770" t="s">
        <v>1142</v>
      </c>
      <c r="D42" s="314">
        <v>0</v>
      </c>
      <c r="E42" s="304">
        <v>0</v>
      </c>
      <c r="F42" s="183" t="str">
        <f t="shared" si="0"/>
        <v>Weryfikacja wiersza OK</v>
      </c>
      <c r="G42" s="6"/>
    </row>
    <row r="43" spans="2:7" x14ac:dyDescent="0.35">
      <c r="B43" s="421" t="s">
        <v>1174</v>
      </c>
      <c r="C43" s="770" t="s">
        <v>1144</v>
      </c>
      <c r="D43" s="314">
        <v>0</v>
      </c>
      <c r="E43" s="304">
        <v>0</v>
      </c>
      <c r="F43" s="183" t="str">
        <f t="shared" si="0"/>
        <v>Weryfikacja wiersza OK</v>
      </c>
      <c r="G43" s="6"/>
    </row>
    <row r="44" spans="2:7" x14ac:dyDescent="0.35">
      <c r="B44" s="421" t="s">
        <v>1175</v>
      </c>
      <c r="C44" s="770" t="s">
        <v>1146</v>
      </c>
      <c r="D44" s="314">
        <v>0</v>
      </c>
      <c r="E44" s="304">
        <v>0</v>
      </c>
      <c r="F44" s="183" t="str">
        <f t="shared" si="0"/>
        <v>Weryfikacja wiersza OK</v>
      </c>
      <c r="G44" s="6"/>
    </row>
    <row r="45" spans="2:7" ht="15" thickBot="1" x14ac:dyDescent="0.4">
      <c r="B45" s="422" t="s">
        <v>1176</v>
      </c>
      <c r="C45" s="772" t="s">
        <v>1148</v>
      </c>
      <c r="D45" s="354">
        <v>0</v>
      </c>
      <c r="E45" s="307">
        <v>0</v>
      </c>
      <c r="F45" s="183" t="str">
        <f t="shared" si="0"/>
        <v>Weryfikacja wiersza OK</v>
      </c>
      <c r="G45" s="6"/>
    </row>
    <row r="47" spans="2:7" x14ac:dyDescent="0.35">
      <c r="C47" s="393" t="s">
        <v>1855</v>
      </c>
    </row>
    <row r="48" spans="2:7" x14ac:dyDescent="0.35">
      <c r="C48" s="4" t="s">
        <v>1125</v>
      </c>
      <c r="D48" s="6"/>
      <c r="E48" s="6" t="str">
        <f>IF(E6="","",IF(ROUND(SUM(E7:E12),2)=ROUND(E6,2),"OK","Błąd sumy częściowej"))</f>
        <v>OK</v>
      </c>
    </row>
    <row r="49" spans="3:5" x14ac:dyDescent="0.35">
      <c r="C49" s="4" t="s">
        <v>1137</v>
      </c>
      <c r="D49" s="6"/>
      <c r="E49" s="6" t="str">
        <f>IF(E13="","",IF(ROUND(SUM(E14,E25,E36,E41),2)=ROUND(E13,2),"OK","Błąd sumy częściowej"))</f>
        <v>OK</v>
      </c>
    </row>
    <row r="50" spans="3:5" x14ac:dyDescent="0.35">
      <c r="C50" s="4" t="s">
        <v>1138</v>
      </c>
      <c r="D50" s="6"/>
      <c r="E50" s="6" t="str">
        <f>IF(E14="","",IF(ROUND(SUM(E15,E20),2)=ROUND(E14,2),"OK","Błąd sumy częściowej"))</f>
        <v>OK</v>
      </c>
    </row>
    <row r="51" spans="3:5" x14ac:dyDescent="0.35">
      <c r="C51" s="4" t="s">
        <v>1139</v>
      </c>
      <c r="D51" s="6"/>
      <c r="E51" s="6" t="str">
        <f>IF(E15="","",IF(ROUND(SUM(E16:E19),2)=ROUND(E15,2),"OK","Błąd sumy częściowej"))</f>
        <v>OK</v>
      </c>
    </row>
    <row r="52" spans="3:5" x14ac:dyDescent="0.35">
      <c r="C52" s="4" t="s">
        <v>1149</v>
      </c>
      <c r="D52" s="6"/>
      <c r="E52" s="6" t="str">
        <f>IF(E20="","",IF(ROUND(SUM(E21:E24),2)=ROUND(E20,2),"OK","Błąd sumy częściowej"))</f>
        <v>OK</v>
      </c>
    </row>
    <row r="53" spans="3:5" x14ac:dyDescent="0.35">
      <c r="C53" s="4" t="s">
        <v>1155</v>
      </c>
      <c r="D53" s="6"/>
      <c r="E53" s="6" t="str">
        <f>IF(E25="","",IF(ROUND(SUM(E26,E31),2)=ROUND(E25,2),"OK","Błąd sumy częściowej"))</f>
        <v>OK</v>
      </c>
    </row>
    <row r="54" spans="3:5" x14ac:dyDescent="0.35">
      <c r="C54" s="4" t="s">
        <v>1156</v>
      </c>
      <c r="D54" s="6"/>
      <c r="E54" s="6" t="str">
        <f>IF(E26="","",IF(ROUND(SUM(E27:E30),2)=ROUND(E26,2),"OK","Błąd sumy częściowej"))</f>
        <v>OK</v>
      </c>
    </row>
    <row r="55" spans="3:5" x14ac:dyDescent="0.35">
      <c r="C55" s="4" t="s">
        <v>1161</v>
      </c>
      <c r="D55" s="6"/>
      <c r="E55" s="6" t="str">
        <f>IF(E31="","",IF(ROUND(SUM(E32:E35),2)=ROUND(E31,2),"OK","Błąd sumy częściowej"))</f>
        <v>OK</v>
      </c>
    </row>
    <row r="56" spans="3:5" x14ac:dyDescent="0.35">
      <c r="C56" s="4" t="s">
        <v>1166</v>
      </c>
      <c r="D56" s="6"/>
      <c r="E56" s="6" t="str">
        <f>IF(E36="","",IF(ROUND(SUM(E37:E40),2)=ROUND(E36,2),"OK","Błąd sumy częściowej"))</f>
        <v>OK</v>
      </c>
    </row>
    <row r="57" spans="3:5" x14ac:dyDescent="0.35">
      <c r="C57" s="4" t="s">
        <v>1172</v>
      </c>
      <c r="D57" s="6"/>
      <c r="E57" s="6" t="str">
        <f>IF(E41="","",IF(ROUND(SUM(E42:E45),2)=ROUND(E41,2),"OK","Błąd sumy częściowej"))</f>
        <v>OK</v>
      </c>
    </row>
    <row r="59" spans="3:5" x14ac:dyDescent="0.35">
      <c r="C59" s="404" t="s">
        <v>1876</v>
      </c>
      <c r="D59" s="6" t="str">
        <f>IF(COUNTBLANK(F6:F45)=40,"",IF(AND(COUNTIF(F6:F45,"Weryfikacja wiersza OK")=40,COUNTIF(D48:E57,"OK")=10),"Arkusz jest zwalidowany poprawnie","Arkusz jest niepoprawny"))</f>
        <v>Arkusz jest zwalidowany poprawnie</v>
      </c>
    </row>
  </sheetData>
  <sheetProtection algorithmName="SHA-512" hashValue="qL9dCS6usyJPHx7SSYPuAfbyaiH9Ku2zaXN1RkZ25qGgxMh7kvM4OoR7pgCa98H/1ioJVe2/8UbVL1Cou9/7dQ==" saltValue="EF6sartGHdOSzdPnE8Bkaw==" spinCount="100000" sheet="1" objects="1" scenarios="1"/>
  <mergeCells count="1">
    <mergeCell ref="B4:C5"/>
  </mergeCells>
  <conditionalFormatting sqref="G6:G45">
    <cfRule type="containsText" dxfId="45" priority="4" operator="containsText" text="Weryfikacja bieżącego wiersza: OK">
      <formula>NOT(ISERROR(SEARCH("Weryfikacja bieżącego wiersza: OK",G6)))</formula>
    </cfRule>
  </conditionalFormatting>
  <conditionalFormatting sqref="D48:E57">
    <cfRule type="containsText" dxfId="44" priority="3" operator="containsText" text="OK">
      <formula>NOT(ISERROR(SEARCH("OK",D48)))</formula>
    </cfRule>
  </conditionalFormatting>
  <conditionalFormatting sqref="F6:F45">
    <cfRule type="containsText" dxfId="43" priority="2" operator="containsText" text="Weryfikacja wiersza OK">
      <formula>NOT(ISERROR(SEARCH("Weryfikacja wiersza OK",F6)))</formula>
    </cfRule>
  </conditionalFormatting>
  <conditionalFormatting sqref="D59">
    <cfRule type="containsText" dxfId="42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E55:E56 E5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406" customWidth="1"/>
    <col min="3" max="3" width="67" style="406" customWidth="1"/>
    <col min="4" max="4" width="13.7265625" style="406" customWidth="1"/>
    <col min="5" max="5" width="22.1796875" style="4" customWidth="1"/>
    <col min="6" max="16384" width="8.7265625" style="4"/>
  </cols>
  <sheetData>
    <row r="1" spans="2:11" ht="15.5" x14ac:dyDescent="0.35">
      <c r="B1" s="3" t="s">
        <v>0</v>
      </c>
      <c r="D1" s="393" t="s">
        <v>1630</v>
      </c>
    </row>
    <row r="2" spans="2:11" ht="15.5" x14ac:dyDescent="0.35">
      <c r="B2" s="95" t="s">
        <v>514</v>
      </c>
    </row>
    <row r="3" spans="2:11" ht="15" thickBot="1" x14ac:dyDescent="0.4"/>
    <row r="4" spans="2:11" ht="29" x14ac:dyDescent="0.35">
      <c r="B4" s="886" t="s">
        <v>466</v>
      </c>
      <c r="C4" s="887"/>
      <c r="D4" s="407" t="s">
        <v>10</v>
      </c>
    </row>
    <row r="5" spans="2:11" ht="15" thickBot="1" x14ac:dyDescent="0.4">
      <c r="B5" s="888"/>
      <c r="C5" s="889"/>
      <c r="D5" s="408" t="s">
        <v>112</v>
      </c>
    </row>
    <row r="6" spans="2:11" x14ac:dyDescent="0.35">
      <c r="B6" s="409" t="s">
        <v>467</v>
      </c>
      <c r="C6" s="410" t="s">
        <v>468</v>
      </c>
      <c r="D6" s="257">
        <v>0</v>
      </c>
      <c r="E6" s="183" t="str">
        <f>IF(ISBLANK(D6),"",IF(ISNUMBER(D6),"Weryfikacja wiersza OK","Wartość w kolumnie a musi być liczbą"))</f>
        <v>Weryfikacja wiersza OK</v>
      </c>
      <c r="K6" s="183"/>
    </row>
    <row r="7" spans="2:11" x14ac:dyDescent="0.35">
      <c r="B7" s="411" t="s">
        <v>469</v>
      </c>
      <c r="C7" s="412" t="s">
        <v>201</v>
      </c>
      <c r="D7" s="258">
        <v>0</v>
      </c>
      <c r="E7" s="183" t="str">
        <f>IF(ISBLANK(D7),"",IF(ISNUMBER(D7),"Weryfikacja wiersza OK","Wartość w kolumnie a musi być liczbą"))</f>
        <v>Weryfikacja wiersza OK</v>
      </c>
    </row>
    <row r="8" spans="2:11" x14ac:dyDescent="0.35">
      <c r="B8" s="411" t="s">
        <v>470</v>
      </c>
      <c r="C8" s="412" t="s">
        <v>471</v>
      </c>
      <c r="D8" s="258">
        <v>0</v>
      </c>
      <c r="E8" s="183" t="str">
        <f>IF(ISBLANK(D8),"",IF(ISNUMBER(D8),"Weryfikacja wiersza OK","Wartość w kolumnie a musi być liczbą"))</f>
        <v>Weryfikacja wiersza OK</v>
      </c>
    </row>
    <row r="9" spans="2:11" ht="29" x14ac:dyDescent="0.35">
      <c r="B9" s="411" t="s">
        <v>472</v>
      </c>
      <c r="C9" s="413" t="s">
        <v>473</v>
      </c>
      <c r="D9" s="258">
        <v>0</v>
      </c>
      <c r="E9" s="183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411" t="s">
        <v>474</v>
      </c>
      <c r="C10" s="399" t="s">
        <v>475</v>
      </c>
      <c r="D10" s="258">
        <v>0</v>
      </c>
      <c r="E10" s="183" t="str">
        <f t="shared" si="0"/>
        <v>Weryfikacja wiersza OK</v>
      </c>
    </row>
    <row r="11" spans="2:11" x14ac:dyDescent="0.35">
      <c r="B11" s="411" t="s">
        <v>476</v>
      </c>
      <c r="C11" s="414" t="s">
        <v>393</v>
      </c>
      <c r="D11" s="258">
        <v>0</v>
      </c>
      <c r="E11" s="183" t="str">
        <f t="shared" si="0"/>
        <v>Weryfikacja wiersza OK</v>
      </c>
    </row>
    <row r="12" spans="2:11" x14ac:dyDescent="0.35">
      <c r="B12" s="411" t="s">
        <v>477</v>
      </c>
      <c r="C12" s="414" t="s">
        <v>198</v>
      </c>
      <c r="D12" s="258">
        <v>0</v>
      </c>
      <c r="E12" s="183" t="str">
        <f t="shared" si="0"/>
        <v>Weryfikacja wiersza OK</v>
      </c>
    </row>
    <row r="13" spans="2:11" x14ac:dyDescent="0.35">
      <c r="B13" s="411" t="s">
        <v>478</v>
      </c>
      <c r="C13" s="414" t="s">
        <v>68</v>
      </c>
      <c r="D13" s="258">
        <v>0</v>
      </c>
      <c r="E13" s="183" t="str">
        <f t="shared" si="0"/>
        <v>Weryfikacja wiersza OK</v>
      </c>
    </row>
    <row r="14" spans="2:11" x14ac:dyDescent="0.35">
      <c r="B14" s="411" t="s">
        <v>479</v>
      </c>
      <c r="C14" s="399" t="s">
        <v>480</v>
      </c>
      <c r="D14" s="258">
        <v>0</v>
      </c>
      <c r="E14" s="183" t="str">
        <f t="shared" si="0"/>
        <v>Weryfikacja wiersza OK</v>
      </c>
    </row>
    <row r="15" spans="2:11" x14ac:dyDescent="0.35">
      <c r="B15" s="411" t="s">
        <v>481</v>
      </c>
      <c r="C15" s="414" t="s">
        <v>393</v>
      </c>
      <c r="D15" s="258">
        <v>0</v>
      </c>
      <c r="E15" s="183" t="str">
        <f t="shared" si="0"/>
        <v>Weryfikacja wiersza OK</v>
      </c>
    </row>
    <row r="16" spans="2:11" x14ac:dyDescent="0.35">
      <c r="B16" s="411" t="s">
        <v>482</v>
      </c>
      <c r="C16" s="414" t="s">
        <v>198</v>
      </c>
      <c r="D16" s="258">
        <v>0</v>
      </c>
      <c r="E16" s="183" t="str">
        <f t="shared" si="0"/>
        <v>Weryfikacja wiersza OK</v>
      </c>
    </row>
    <row r="17" spans="2:5" x14ac:dyDescent="0.35">
      <c r="B17" s="411" t="s">
        <v>483</v>
      </c>
      <c r="C17" s="414" t="s">
        <v>68</v>
      </c>
      <c r="D17" s="258">
        <v>0</v>
      </c>
      <c r="E17" s="183" t="str">
        <f t="shared" si="0"/>
        <v>Weryfikacja wiersza OK</v>
      </c>
    </row>
    <row r="18" spans="2:5" x14ac:dyDescent="0.35">
      <c r="B18" s="411" t="s">
        <v>484</v>
      </c>
      <c r="C18" s="415" t="s">
        <v>485</v>
      </c>
      <c r="D18" s="258">
        <v>0</v>
      </c>
      <c r="E18" s="183" t="str">
        <f t="shared" si="0"/>
        <v>Weryfikacja wiersza OK</v>
      </c>
    </row>
    <row r="19" spans="2:5" x14ac:dyDescent="0.35">
      <c r="B19" s="411" t="s">
        <v>486</v>
      </c>
      <c r="C19" s="412" t="s">
        <v>393</v>
      </c>
      <c r="D19" s="258">
        <v>0</v>
      </c>
      <c r="E19" s="183" t="str">
        <f t="shared" si="0"/>
        <v>Weryfikacja wiersza OK</v>
      </c>
    </row>
    <row r="20" spans="2:5" x14ac:dyDescent="0.35">
      <c r="B20" s="411" t="s">
        <v>487</v>
      </c>
      <c r="C20" s="412" t="s">
        <v>198</v>
      </c>
      <c r="D20" s="258">
        <v>0</v>
      </c>
      <c r="E20" s="183" t="str">
        <f t="shared" si="0"/>
        <v>Weryfikacja wiersza OK</v>
      </c>
    </row>
    <row r="21" spans="2:5" x14ac:dyDescent="0.35">
      <c r="B21" s="411" t="s">
        <v>488</v>
      </c>
      <c r="C21" s="412" t="s">
        <v>489</v>
      </c>
      <c r="D21" s="258">
        <v>0</v>
      </c>
      <c r="E21" s="183" t="str">
        <f t="shared" si="0"/>
        <v>Weryfikacja wiersza OK</v>
      </c>
    </row>
    <row r="22" spans="2:5" x14ac:dyDescent="0.35">
      <c r="B22" s="411" t="s">
        <v>490</v>
      </c>
      <c r="C22" s="415" t="s">
        <v>491</v>
      </c>
      <c r="D22" s="258">
        <v>0</v>
      </c>
      <c r="E22" s="183" t="str">
        <f t="shared" si="0"/>
        <v>Weryfikacja wiersza OK</v>
      </c>
    </row>
    <row r="23" spans="2:5" x14ac:dyDescent="0.35">
      <c r="B23" s="411" t="s">
        <v>492</v>
      </c>
      <c r="C23" s="412" t="s">
        <v>87</v>
      </c>
      <c r="D23" s="258">
        <v>0</v>
      </c>
      <c r="E23" s="183" t="str">
        <f t="shared" si="0"/>
        <v>Weryfikacja wiersza OK</v>
      </c>
    </row>
    <row r="24" spans="2:5" x14ac:dyDescent="0.35">
      <c r="B24" s="411" t="s">
        <v>493</v>
      </c>
      <c r="C24" s="412" t="s">
        <v>198</v>
      </c>
      <c r="D24" s="258">
        <v>0</v>
      </c>
      <c r="E24" s="183" t="str">
        <f t="shared" si="0"/>
        <v>Weryfikacja wiersza OK</v>
      </c>
    </row>
    <row r="25" spans="2:5" x14ac:dyDescent="0.35">
      <c r="B25" s="411" t="s">
        <v>494</v>
      </c>
      <c r="C25" s="412" t="s">
        <v>68</v>
      </c>
      <c r="D25" s="258">
        <v>0</v>
      </c>
      <c r="E25" s="183" t="str">
        <f t="shared" si="0"/>
        <v>Weryfikacja wiersza OK</v>
      </c>
    </row>
    <row r="26" spans="2:5" x14ac:dyDescent="0.35">
      <c r="B26" s="411" t="s">
        <v>495</v>
      </c>
      <c r="C26" s="415" t="s">
        <v>496</v>
      </c>
      <c r="D26" s="258">
        <v>0</v>
      </c>
      <c r="E26" s="183" t="str">
        <f t="shared" si="0"/>
        <v>Weryfikacja wiersza OK</v>
      </c>
    </row>
    <row r="27" spans="2:5" x14ac:dyDescent="0.35">
      <c r="B27" s="411" t="s">
        <v>497</v>
      </c>
      <c r="C27" s="412" t="s">
        <v>198</v>
      </c>
      <c r="D27" s="258">
        <v>0</v>
      </c>
      <c r="E27" s="183" t="str">
        <f t="shared" si="0"/>
        <v>Weryfikacja wiersza OK</v>
      </c>
    </row>
    <row r="28" spans="2:5" x14ac:dyDescent="0.35">
      <c r="B28" s="411" t="s">
        <v>498</v>
      </c>
      <c r="C28" s="412" t="s">
        <v>68</v>
      </c>
      <c r="D28" s="258">
        <v>0</v>
      </c>
      <c r="E28" s="183" t="str">
        <f t="shared" si="0"/>
        <v>Weryfikacja wiersza OK</v>
      </c>
    </row>
    <row r="29" spans="2:5" x14ac:dyDescent="0.35">
      <c r="B29" s="411" t="s">
        <v>499</v>
      </c>
      <c r="C29" s="415" t="s">
        <v>500</v>
      </c>
      <c r="D29" s="258">
        <v>0</v>
      </c>
      <c r="E29" s="183" t="str">
        <f t="shared" si="0"/>
        <v>Weryfikacja wiersza OK</v>
      </c>
    </row>
    <row r="30" spans="2:5" x14ac:dyDescent="0.35">
      <c r="B30" s="411" t="s">
        <v>501</v>
      </c>
      <c r="C30" s="415" t="s">
        <v>502</v>
      </c>
      <c r="D30" s="258">
        <v>0</v>
      </c>
      <c r="E30" s="183" t="str">
        <f t="shared" si="0"/>
        <v>Weryfikacja wiersza OK</v>
      </c>
    </row>
    <row r="31" spans="2:5" x14ac:dyDescent="0.35">
      <c r="B31" s="411" t="s">
        <v>503</v>
      </c>
      <c r="C31" s="415" t="s">
        <v>504</v>
      </c>
      <c r="D31" s="258">
        <v>0</v>
      </c>
      <c r="E31" s="183" t="str">
        <f t="shared" si="0"/>
        <v>Weryfikacja wiersza OK</v>
      </c>
    </row>
    <row r="32" spans="2:5" x14ac:dyDescent="0.35">
      <c r="B32" s="411" t="s">
        <v>505</v>
      </c>
      <c r="C32" s="412" t="s">
        <v>506</v>
      </c>
      <c r="D32" s="258">
        <v>0</v>
      </c>
      <c r="E32" s="183" t="str">
        <f t="shared" si="0"/>
        <v>Weryfikacja wiersza OK</v>
      </c>
    </row>
    <row r="33" spans="2:5" x14ac:dyDescent="0.35">
      <c r="B33" s="411" t="s">
        <v>507</v>
      </c>
      <c r="C33" s="412" t="s">
        <v>508</v>
      </c>
      <c r="D33" s="258">
        <v>0</v>
      </c>
      <c r="E33" s="183" t="str">
        <f t="shared" si="0"/>
        <v>Weryfikacja wiersza OK</v>
      </c>
    </row>
    <row r="34" spans="2:5" x14ac:dyDescent="0.35">
      <c r="B34" s="411" t="s">
        <v>509</v>
      </c>
      <c r="C34" s="415" t="s">
        <v>510</v>
      </c>
      <c r="D34" s="258">
        <v>0</v>
      </c>
      <c r="E34" s="183" t="str">
        <f t="shared" si="0"/>
        <v>Weryfikacja wiersza OK</v>
      </c>
    </row>
    <row r="35" spans="2:5" x14ac:dyDescent="0.35">
      <c r="B35" s="411" t="s">
        <v>511</v>
      </c>
      <c r="C35" s="412" t="s">
        <v>512</v>
      </c>
      <c r="D35" s="258">
        <v>0</v>
      </c>
      <c r="E35" s="183" t="str">
        <f t="shared" si="0"/>
        <v>Weryfikacja wiersza OK</v>
      </c>
    </row>
    <row r="36" spans="2:5" ht="15" thickBot="1" x14ac:dyDescent="0.4">
      <c r="B36" s="416" t="s">
        <v>513</v>
      </c>
      <c r="C36" s="417" t="s">
        <v>108</v>
      </c>
      <c r="D36" s="259">
        <v>0</v>
      </c>
      <c r="E36" s="183" t="str">
        <f t="shared" si="0"/>
        <v>Weryfikacja wiersza OK</v>
      </c>
    </row>
    <row r="38" spans="2:5" x14ac:dyDescent="0.35">
      <c r="B38" s="4"/>
      <c r="C38" s="393" t="s">
        <v>1855</v>
      </c>
      <c r="D38" s="4"/>
    </row>
    <row r="39" spans="2:5" x14ac:dyDescent="0.35">
      <c r="B39" s="4"/>
      <c r="C39" s="4" t="s">
        <v>467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472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474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479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484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490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495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503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513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404" t="s">
        <v>1876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IlvSIGYsJPdt1NrWMTSC+bHeVpm0kBg9yMlcxTDE8ZlUwb7VYjZknQIW/X6f+4EKp8XgxPxXXwoi2OPJZ411Bg==" saltValue="Rf80eLhiA0ZJbNtr19myDA==" spinCount="100000" sheet="1" objects="1" scenarios="1"/>
  <mergeCells count="1">
    <mergeCell ref="B4:C5"/>
  </mergeCells>
  <conditionalFormatting sqref="E6">
    <cfRule type="containsText" dxfId="213" priority="5" operator="containsText" text="Weryfikacja wiersza OK">
      <formula>NOT(ISERROR(SEARCH("Weryfikacja wiersza OK",E6)))</formula>
    </cfRule>
  </conditionalFormatting>
  <conditionalFormatting sqref="E7:E36">
    <cfRule type="containsText" dxfId="212" priority="4" operator="containsText" text="Weryfikacja wiersza OK">
      <formula>NOT(ISERROR(SEARCH("Weryfikacja wiersza OK",E7)))</formula>
    </cfRule>
  </conditionalFormatting>
  <conditionalFormatting sqref="D39">
    <cfRule type="containsText" dxfId="211" priority="3" operator="containsText" text="OK">
      <formula>NOT(ISERROR(SEARCH("OK",D39)))</formula>
    </cfRule>
  </conditionalFormatting>
  <conditionalFormatting sqref="D40:E47">
    <cfRule type="containsText" dxfId="210" priority="2" operator="containsText" text="OK">
      <formula>NOT(ISERROR(SEARCH("OK",D40)))</formula>
    </cfRule>
  </conditionalFormatting>
  <conditionalFormatting sqref="D49">
    <cfRule type="containsText" dxfId="209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0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0</v>
      </c>
      <c r="O1" s="393" t="s">
        <v>1630</v>
      </c>
    </row>
    <row r="2" spans="2:30" x14ac:dyDescent="0.35">
      <c r="B2" s="668" t="s">
        <v>1676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406"/>
      <c r="AA2" s="406"/>
      <c r="AB2" s="406"/>
      <c r="AC2" s="406"/>
      <c r="AD2" s="406"/>
    </row>
    <row r="3" spans="2:30" ht="15" thickBot="1" x14ac:dyDescent="0.4">
      <c r="B3" s="406"/>
      <c r="C3" s="406"/>
      <c r="D3" s="667"/>
      <c r="E3" s="667"/>
      <c r="F3" s="667"/>
      <c r="G3" s="667"/>
      <c r="H3" s="667"/>
      <c r="I3" s="667"/>
      <c r="J3" s="667"/>
      <c r="K3" s="667"/>
      <c r="L3" s="667"/>
      <c r="M3" s="667"/>
      <c r="N3" s="667"/>
      <c r="O3" s="667"/>
      <c r="P3" s="667"/>
      <c r="Q3" s="667"/>
      <c r="R3" s="667"/>
      <c r="S3" s="667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</row>
    <row r="4" spans="2:30" ht="18.75" customHeight="1" thickBot="1" x14ac:dyDescent="0.4">
      <c r="B4" s="1056"/>
      <c r="C4" s="1057"/>
      <c r="D4" s="894" t="s">
        <v>31</v>
      </c>
      <c r="E4" s="1062"/>
      <c r="F4" s="1062"/>
      <c r="G4" s="1062"/>
      <c r="H4" s="1062"/>
      <c r="I4" s="895"/>
      <c r="J4" s="971" t="s">
        <v>32</v>
      </c>
      <c r="K4" s="971"/>
      <c r="L4" s="971"/>
      <c r="M4" s="971"/>
      <c r="N4" s="971"/>
      <c r="O4" s="894" t="s">
        <v>33</v>
      </c>
      <c r="P4" s="1062"/>
      <c r="Q4" s="1062"/>
      <c r="R4" s="1062"/>
      <c r="S4" s="895"/>
      <c r="T4" s="971" t="s">
        <v>34</v>
      </c>
      <c r="U4" s="971"/>
      <c r="V4" s="971"/>
      <c r="W4" s="971"/>
      <c r="X4" s="971"/>
      <c r="Y4" s="970" t="s">
        <v>35</v>
      </c>
      <c r="Z4" s="971"/>
      <c r="AA4" s="971"/>
      <c r="AB4" s="971"/>
      <c r="AC4" s="972"/>
      <c r="AD4" s="406"/>
    </row>
    <row r="5" spans="2:30" ht="131.25" customHeight="1" thickBot="1" x14ac:dyDescent="0.4">
      <c r="B5" s="1058"/>
      <c r="C5" s="1059"/>
      <c r="D5" s="782" t="s">
        <v>81</v>
      </c>
      <c r="E5" s="783" t="s">
        <v>84</v>
      </c>
      <c r="F5" s="784" t="s">
        <v>87</v>
      </c>
      <c r="G5" s="784" t="s">
        <v>88</v>
      </c>
      <c r="H5" s="783" t="s">
        <v>82</v>
      </c>
      <c r="I5" s="785" t="s">
        <v>89</v>
      </c>
      <c r="J5" s="782" t="s">
        <v>81</v>
      </c>
      <c r="K5" s="783" t="s">
        <v>84</v>
      </c>
      <c r="L5" s="784" t="s">
        <v>87</v>
      </c>
      <c r="M5" s="783" t="s">
        <v>82</v>
      </c>
      <c r="N5" s="785" t="s">
        <v>22</v>
      </c>
      <c r="O5" s="782" t="s">
        <v>81</v>
      </c>
      <c r="P5" s="783" t="s">
        <v>84</v>
      </c>
      <c r="Q5" s="784" t="s">
        <v>87</v>
      </c>
      <c r="R5" s="783" t="s">
        <v>82</v>
      </c>
      <c r="S5" s="785" t="s">
        <v>22</v>
      </c>
      <c r="T5" s="782" t="s">
        <v>81</v>
      </c>
      <c r="U5" s="783" t="s">
        <v>84</v>
      </c>
      <c r="V5" s="784" t="s">
        <v>87</v>
      </c>
      <c r="W5" s="783" t="s">
        <v>82</v>
      </c>
      <c r="X5" s="785" t="s">
        <v>22</v>
      </c>
      <c r="Y5" s="782" t="s">
        <v>81</v>
      </c>
      <c r="Z5" s="783" t="s">
        <v>84</v>
      </c>
      <c r="AA5" s="784" t="s">
        <v>87</v>
      </c>
      <c r="AB5" s="783" t="s">
        <v>82</v>
      </c>
      <c r="AC5" s="785" t="s">
        <v>22</v>
      </c>
      <c r="AD5" s="406"/>
    </row>
    <row r="6" spans="2:30" ht="18" customHeight="1" thickBot="1" x14ac:dyDescent="0.4">
      <c r="B6" s="1060"/>
      <c r="C6" s="1061"/>
      <c r="D6" s="786" t="s">
        <v>112</v>
      </c>
      <c r="E6" s="787" t="s">
        <v>113</v>
      </c>
      <c r="F6" s="787" t="s">
        <v>114</v>
      </c>
      <c r="G6" s="787" t="s">
        <v>115</v>
      </c>
      <c r="H6" s="787" t="s">
        <v>120</v>
      </c>
      <c r="I6" s="788" t="s">
        <v>116</v>
      </c>
      <c r="J6" s="786" t="s">
        <v>172</v>
      </c>
      <c r="K6" s="789" t="s">
        <v>173</v>
      </c>
      <c r="L6" s="787" t="s">
        <v>174</v>
      </c>
      <c r="M6" s="787" t="s">
        <v>175</v>
      </c>
      <c r="N6" s="788" t="s">
        <v>176</v>
      </c>
      <c r="O6" s="786" t="s">
        <v>177</v>
      </c>
      <c r="P6" s="789" t="s">
        <v>178</v>
      </c>
      <c r="Q6" s="787" t="s">
        <v>179</v>
      </c>
      <c r="R6" s="787" t="s">
        <v>180</v>
      </c>
      <c r="S6" s="788" t="s">
        <v>181</v>
      </c>
      <c r="T6" s="786" t="s">
        <v>182</v>
      </c>
      <c r="U6" s="789" t="s">
        <v>183</v>
      </c>
      <c r="V6" s="787" t="s">
        <v>184</v>
      </c>
      <c r="W6" s="787" t="s">
        <v>185</v>
      </c>
      <c r="X6" s="788" t="s">
        <v>186</v>
      </c>
      <c r="Y6" s="786" t="s">
        <v>187</v>
      </c>
      <c r="Z6" s="789" t="s">
        <v>188</v>
      </c>
      <c r="AA6" s="787" t="s">
        <v>189</v>
      </c>
      <c r="AB6" s="787" t="s">
        <v>121</v>
      </c>
      <c r="AC6" s="654" t="s">
        <v>190</v>
      </c>
      <c r="AD6" s="406"/>
    </row>
    <row r="7" spans="2:30" ht="21.75" customHeight="1" x14ac:dyDescent="0.35">
      <c r="B7" s="790" t="s">
        <v>162</v>
      </c>
      <c r="C7" s="791" t="s">
        <v>43</v>
      </c>
      <c r="D7" s="30">
        <v>0</v>
      </c>
      <c r="E7" s="31">
        <v>0</v>
      </c>
      <c r="F7" s="31">
        <v>0</v>
      </c>
      <c r="G7" s="36">
        <v>0</v>
      </c>
      <c r="H7" s="31">
        <v>0</v>
      </c>
      <c r="I7" s="27">
        <v>0</v>
      </c>
      <c r="J7" s="30">
        <v>0</v>
      </c>
      <c r="K7" s="31">
        <v>0</v>
      </c>
      <c r="L7" s="31">
        <v>0</v>
      </c>
      <c r="M7" s="36">
        <v>0</v>
      </c>
      <c r="N7" s="31">
        <v>0</v>
      </c>
      <c r="O7" s="30">
        <v>0</v>
      </c>
      <c r="P7" s="31">
        <v>0</v>
      </c>
      <c r="Q7" s="31">
        <v>0</v>
      </c>
      <c r="R7" s="36">
        <v>0</v>
      </c>
      <c r="S7" s="31">
        <v>0</v>
      </c>
      <c r="T7" s="30">
        <v>0</v>
      </c>
      <c r="U7" s="31">
        <v>0</v>
      </c>
      <c r="V7" s="31">
        <v>0</v>
      </c>
      <c r="W7" s="36">
        <v>0</v>
      </c>
      <c r="X7" s="31">
        <v>0</v>
      </c>
      <c r="Y7" s="30">
        <v>0</v>
      </c>
      <c r="Z7" s="31">
        <v>0</v>
      </c>
      <c r="AA7" s="31">
        <v>0</v>
      </c>
      <c r="AB7" s="36">
        <v>0</v>
      </c>
      <c r="AC7" s="32">
        <v>0</v>
      </c>
      <c r="AD7" s="183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790" t="s">
        <v>163</v>
      </c>
      <c r="C8" s="792" t="s">
        <v>44</v>
      </c>
      <c r="D8" s="24">
        <v>0</v>
      </c>
      <c r="E8" s="25">
        <v>0</v>
      </c>
      <c r="F8" s="25">
        <v>0</v>
      </c>
      <c r="G8" s="26">
        <v>0</v>
      </c>
      <c r="H8" s="25">
        <v>0</v>
      </c>
      <c r="I8" s="27">
        <v>0</v>
      </c>
      <c r="J8" s="24">
        <v>0</v>
      </c>
      <c r="K8" s="25">
        <v>0</v>
      </c>
      <c r="L8" s="25">
        <v>0</v>
      </c>
      <c r="M8" s="26">
        <v>0</v>
      </c>
      <c r="N8" s="25">
        <v>0</v>
      </c>
      <c r="O8" s="24">
        <v>0</v>
      </c>
      <c r="P8" s="25">
        <v>0</v>
      </c>
      <c r="Q8" s="25">
        <v>0</v>
      </c>
      <c r="R8" s="26">
        <v>0</v>
      </c>
      <c r="S8" s="25">
        <v>0</v>
      </c>
      <c r="T8" s="24">
        <v>0</v>
      </c>
      <c r="U8" s="25">
        <v>0</v>
      </c>
      <c r="V8" s="25">
        <v>0</v>
      </c>
      <c r="W8" s="26">
        <v>0</v>
      </c>
      <c r="X8" s="25">
        <v>0</v>
      </c>
      <c r="Y8" s="24">
        <v>0</v>
      </c>
      <c r="Z8" s="25">
        <v>0</v>
      </c>
      <c r="AA8" s="25">
        <v>0</v>
      </c>
      <c r="AB8" s="26">
        <v>0</v>
      </c>
      <c r="AC8" s="33">
        <v>0</v>
      </c>
      <c r="AD8" s="183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790" t="s">
        <v>164</v>
      </c>
      <c r="C9" s="792" t="s">
        <v>45</v>
      </c>
      <c r="D9" s="24">
        <v>0</v>
      </c>
      <c r="E9" s="25">
        <v>0</v>
      </c>
      <c r="F9" s="25">
        <v>0</v>
      </c>
      <c r="G9" s="26">
        <v>0</v>
      </c>
      <c r="H9" s="25">
        <v>0</v>
      </c>
      <c r="I9" s="27">
        <v>0</v>
      </c>
      <c r="J9" s="24">
        <v>0</v>
      </c>
      <c r="K9" s="25">
        <v>0</v>
      </c>
      <c r="L9" s="25">
        <v>0</v>
      </c>
      <c r="M9" s="26">
        <v>0</v>
      </c>
      <c r="N9" s="25">
        <v>0</v>
      </c>
      <c r="O9" s="24">
        <v>0</v>
      </c>
      <c r="P9" s="25">
        <v>0</v>
      </c>
      <c r="Q9" s="25">
        <v>0</v>
      </c>
      <c r="R9" s="26">
        <v>0</v>
      </c>
      <c r="S9" s="25">
        <v>0</v>
      </c>
      <c r="T9" s="24">
        <v>0</v>
      </c>
      <c r="U9" s="25">
        <v>0</v>
      </c>
      <c r="V9" s="25">
        <v>0</v>
      </c>
      <c r="W9" s="26">
        <v>0</v>
      </c>
      <c r="X9" s="25">
        <v>0</v>
      </c>
      <c r="Y9" s="24">
        <v>0</v>
      </c>
      <c r="Z9" s="25">
        <v>0</v>
      </c>
      <c r="AA9" s="25">
        <v>0</v>
      </c>
      <c r="AB9" s="26">
        <v>0</v>
      </c>
      <c r="AC9" s="33">
        <v>0</v>
      </c>
      <c r="AD9" s="183" t="str">
        <f t="shared" si="0"/>
        <v>Weryfikacja wiersza OK</v>
      </c>
    </row>
    <row r="10" spans="2:30" ht="21.75" customHeight="1" x14ac:dyDescent="0.35">
      <c r="B10" s="790" t="s">
        <v>165</v>
      </c>
      <c r="C10" s="792" t="s">
        <v>46</v>
      </c>
      <c r="D10" s="24">
        <v>0</v>
      </c>
      <c r="E10" s="25">
        <v>0</v>
      </c>
      <c r="F10" s="25">
        <v>0</v>
      </c>
      <c r="G10" s="26">
        <v>0</v>
      </c>
      <c r="H10" s="25">
        <v>0</v>
      </c>
      <c r="I10" s="27">
        <v>0</v>
      </c>
      <c r="J10" s="24">
        <v>0</v>
      </c>
      <c r="K10" s="25">
        <v>0</v>
      </c>
      <c r="L10" s="25">
        <v>0</v>
      </c>
      <c r="M10" s="26">
        <v>0</v>
      </c>
      <c r="N10" s="25">
        <v>0</v>
      </c>
      <c r="O10" s="24">
        <v>0</v>
      </c>
      <c r="P10" s="25">
        <v>0</v>
      </c>
      <c r="Q10" s="25">
        <v>0</v>
      </c>
      <c r="R10" s="26">
        <v>0</v>
      </c>
      <c r="S10" s="25">
        <v>0</v>
      </c>
      <c r="T10" s="24">
        <v>0</v>
      </c>
      <c r="U10" s="25">
        <v>0</v>
      </c>
      <c r="V10" s="25">
        <v>0</v>
      </c>
      <c r="W10" s="26">
        <v>0</v>
      </c>
      <c r="X10" s="25">
        <v>0</v>
      </c>
      <c r="Y10" s="24">
        <v>0</v>
      </c>
      <c r="Z10" s="25">
        <v>0</v>
      </c>
      <c r="AA10" s="25">
        <v>0</v>
      </c>
      <c r="AB10" s="26">
        <v>0</v>
      </c>
      <c r="AC10" s="33">
        <v>0</v>
      </c>
      <c r="AD10" s="183" t="str">
        <f t="shared" si="0"/>
        <v>Weryfikacja wiersza OK</v>
      </c>
    </row>
    <row r="11" spans="2:30" ht="21.75" customHeight="1" x14ac:dyDescent="0.35">
      <c r="B11" s="790" t="s">
        <v>166</v>
      </c>
      <c r="C11" s="792" t="s">
        <v>48</v>
      </c>
      <c r="D11" s="24">
        <v>0</v>
      </c>
      <c r="E11" s="25">
        <v>0</v>
      </c>
      <c r="F11" s="25">
        <v>0</v>
      </c>
      <c r="G11" s="26">
        <v>0</v>
      </c>
      <c r="H11" s="25">
        <v>0</v>
      </c>
      <c r="I11" s="27">
        <v>0</v>
      </c>
      <c r="J11" s="24">
        <v>0</v>
      </c>
      <c r="K11" s="25">
        <v>0</v>
      </c>
      <c r="L11" s="25">
        <v>0</v>
      </c>
      <c r="M11" s="26">
        <v>0</v>
      </c>
      <c r="N11" s="25">
        <v>0</v>
      </c>
      <c r="O11" s="24">
        <v>0</v>
      </c>
      <c r="P11" s="25">
        <v>0</v>
      </c>
      <c r="Q11" s="25">
        <v>0</v>
      </c>
      <c r="R11" s="26">
        <v>0</v>
      </c>
      <c r="S11" s="25">
        <v>0</v>
      </c>
      <c r="T11" s="24">
        <v>0</v>
      </c>
      <c r="U11" s="25">
        <v>0</v>
      </c>
      <c r="V11" s="25">
        <v>0</v>
      </c>
      <c r="W11" s="26">
        <v>0</v>
      </c>
      <c r="X11" s="25">
        <v>0</v>
      </c>
      <c r="Y11" s="24">
        <v>0</v>
      </c>
      <c r="Z11" s="25">
        <v>0</v>
      </c>
      <c r="AA11" s="25">
        <v>0</v>
      </c>
      <c r="AB11" s="26">
        <v>0</v>
      </c>
      <c r="AC11" s="33">
        <v>0</v>
      </c>
      <c r="AD11" s="183" t="str">
        <f t="shared" si="0"/>
        <v>Weryfikacja wiersza OK</v>
      </c>
    </row>
    <row r="12" spans="2:30" ht="31.5" customHeight="1" x14ac:dyDescent="0.35">
      <c r="B12" s="790" t="s">
        <v>167</v>
      </c>
      <c r="C12" s="792" t="s">
        <v>47</v>
      </c>
      <c r="D12" s="24">
        <v>0</v>
      </c>
      <c r="E12" s="25">
        <v>0</v>
      </c>
      <c r="F12" s="25">
        <v>0</v>
      </c>
      <c r="G12" s="26">
        <v>0</v>
      </c>
      <c r="H12" s="25">
        <v>0</v>
      </c>
      <c r="I12" s="27">
        <v>0</v>
      </c>
      <c r="J12" s="24">
        <v>0</v>
      </c>
      <c r="K12" s="25">
        <v>0</v>
      </c>
      <c r="L12" s="25">
        <v>0</v>
      </c>
      <c r="M12" s="26">
        <v>0</v>
      </c>
      <c r="N12" s="25">
        <v>0</v>
      </c>
      <c r="O12" s="24">
        <v>0</v>
      </c>
      <c r="P12" s="25">
        <v>0</v>
      </c>
      <c r="Q12" s="25">
        <v>0</v>
      </c>
      <c r="R12" s="26">
        <v>0</v>
      </c>
      <c r="S12" s="25">
        <v>0</v>
      </c>
      <c r="T12" s="24">
        <v>0</v>
      </c>
      <c r="U12" s="25">
        <v>0</v>
      </c>
      <c r="V12" s="25">
        <v>0</v>
      </c>
      <c r="W12" s="26">
        <v>0</v>
      </c>
      <c r="X12" s="25">
        <v>0</v>
      </c>
      <c r="Y12" s="24">
        <v>0</v>
      </c>
      <c r="Z12" s="25">
        <v>0</v>
      </c>
      <c r="AA12" s="25">
        <v>0</v>
      </c>
      <c r="AB12" s="26">
        <v>0</v>
      </c>
      <c r="AC12" s="33">
        <v>0</v>
      </c>
      <c r="AD12" s="183" t="str">
        <f t="shared" si="0"/>
        <v>Weryfikacja wiersza OK</v>
      </c>
    </row>
    <row r="13" spans="2:30" ht="27" customHeight="1" x14ac:dyDescent="0.35">
      <c r="B13" s="790" t="s">
        <v>168</v>
      </c>
      <c r="C13" s="792" t="s">
        <v>36</v>
      </c>
      <c r="D13" s="24">
        <v>0</v>
      </c>
      <c r="E13" s="25">
        <v>0</v>
      </c>
      <c r="F13" s="25">
        <v>0</v>
      </c>
      <c r="G13" s="26">
        <v>0</v>
      </c>
      <c r="H13" s="25">
        <v>0</v>
      </c>
      <c r="I13" s="27">
        <v>0</v>
      </c>
      <c r="J13" s="24">
        <v>0</v>
      </c>
      <c r="K13" s="25">
        <v>0</v>
      </c>
      <c r="L13" s="25">
        <v>0</v>
      </c>
      <c r="M13" s="26">
        <v>0</v>
      </c>
      <c r="N13" s="25">
        <v>0</v>
      </c>
      <c r="O13" s="24">
        <v>0</v>
      </c>
      <c r="P13" s="25">
        <v>0</v>
      </c>
      <c r="Q13" s="25">
        <v>0</v>
      </c>
      <c r="R13" s="26">
        <v>0</v>
      </c>
      <c r="S13" s="25">
        <v>0</v>
      </c>
      <c r="T13" s="24">
        <v>0</v>
      </c>
      <c r="U13" s="25">
        <v>0</v>
      </c>
      <c r="V13" s="25">
        <v>0</v>
      </c>
      <c r="W13" s="26">
        <v>0</v>
      </c>
      <c r="X13" s="25">
        <v>0</v>
      </c>
      <c r="Y13" s="24">
        <v>0</v>
      </c>
      <c r="Z13" s="25">
        <v>0</v>
      </c>
      <c r="AA13" s="25">
        <v>0</v>
      </c>
      <c r="AB13" s="26">
        <v>0</v>
      </c>
      <c r="AC13" s="33">
        <v>0</v>
      </c>
      <c r="AD13" s="183" t="str">
        <f t="shared" si="0"/>
        <v>Weryfikacja wiersza OK</v>
      </c>
    </row>
    <row r="14" spans="2:30" ht="27" customHeight="1" x14ac:dyDescent="0.35">
      <c r="B14" s="790" t="s">
        <v>169</v>
      </c>
      <c r="C14" s="792" t="s">
        <v>213</v>
      </c>
      <c r="D14" s="24">
        <v>0</v>
      </c>
      <c r="E14" s="25">
        <v>0</v>
      </c>
      <c r="F14" s="25">
        <v>0</v>
      </c>
      <c r="G14" s="26">
        <v>0</v>
      </c>
      <c r="H14" s="25">
        <v>0</v>
      </c>
      <c r="I14" s="27">
        <v>0</v>
      </c>
      <c r="J14" s="24">
        <v>0</v>
      </c>
      <c r="K14" s="25">
        <v>0</v>
      </c>
      <c r="L14" s="25">
        <v>0</v>
      </c>
      <c r="M14" s="26">
        <v>0</v>
      </c>
      <c r="N14" s="25">
        <v>0</v>
      </c>
      <c r="O14" s="24">
        <v>0</v>
      </c>
      <c r="P14" s="25">
        <v>0</v>
      </c>
      <c r="Q14" s="25">
        <v>0</v>
      </c>
      <c r="R14" s="26">
        <v>0</v>
      </c>
      <c r="S14" s="25">
        <v>0</v>
      </c>
      <c r="T14" s="24">
        <v>0</v>
      </c>
      <c r="U14" s="25">
        <v>0</v>
      </c>
      <c r="V14" s="25">
        <v>0</v>
      </c>
      <c r="W14" s="26">
        <v>0</v>
      </c>
      <c r="X14" s="25">
        <v>0</v>
      </c>
      <c r="Y14" s="24">
        <v>0</v>
      </c>
      <c r="Z14" s="25">
        <v>0</v>
      </c>
      <c r="AA14" s="25">
        <v>0</v>
      </c>
      <c r="AB14" s="26">
        <v>0</v>
      </c>
      <c r="AC14" s="33">
        <v>0</v>
      </c>
      <c r="AD14" s="183" t="str">
        <f t="shared" si="0"/>
        <v>Weryfikacja wiersza OK</v>
      </c>
    </row>
    <row r="15" spans="2:30" ht="21.75" customHeight="1" thickBot="1" x14ac:dyDescent="0.4">
      <c r="B15" s="790" t="s">
        <v>170</v>
      </c>
      <c r="C15" s="793" t="s">
        <v>22</v>
      </c>
      <c r="D15" s="24">
        <v>0</v>
      </c>
      <c r="E15" s="25">
        <v>0</v>
      </c>
      <c r="F15" s="25">
        <v>0</v>
      </c>
      <c r="G15" s="26">
        <v>0</v>
      </c>
      <c r="H15" s="25">
        <v>0</v>
      </c>
      <c r="I15" s="27">
        <v>0</v>
      </c>
      <c r="J15" s="24">
        <v>0</v>
      </c>
      <c r="K15" s="25">
        <v>0</v>
      </c>
      <c r="L15" s="25">
        <v>0</v>
      </c>
      <c r="M15" s="26">
        <v>0</v>
      </c>
      <c r="N15" s="25">
        <v>0</v>
      </c>
      <c r="O15" s="24">
        <v>0</v>
      </c>
      <c r="P15" s="25">
        <v>0</v>
      </c>
      <c r="Q15" s="25">
        <v>0</v>
      </c>
      <c r="R15" s="26">
        <v>0</v>
      </c>
      <c r="S15" s="25">
        <v>0</v>
      </c>
      <c r="T15" s="24">
        <v>0</v>
      </c>
      <c r="U15" s="25">
        <v>0</v>
      </c>
      <c r="V15" s="25">
        <v>0</v>
      </c>
      <c r="W15" s="26">
        <v>0</v>
      </c>
      <c r="X15" s="25">
        <v>0</v>
      </c>
      <c r="Y15" s="24">
        <v>0</v>
      </c>
      <c r="Z15" s="25">
        <v>0</v>
      </c>
      <c r="AA15" s="25">
        <v>0</v>
      </c>
      <c r="AB15" s="26">
        <v>0</v>
      </c>
      <c r="AC15" s="33">
        <v>0</v>
      </c>
      <c r="AD15" s="183" t="str">
        <f t="shared" si="0"/>
        <v>Weryfikacja wiersza OK</v>
      </c>
    </row>
    <row r="16" spans="2:30" ht="21.75" customHeight="1" thickBot="1" x14ac:dyDescent="0.4">
      <c r="B16" s="794" t="s">
        <v>171</v>
      </c>
      <c r="C16" s="793" t="s">
        <v>21</v>
      </c>
      <c r="D16" s="18">
        <v>0</v>
      </c>
      <c r="E16" s="20">
        <v>0</v>
      </c>
      <c r="F16" s="20">
        <v>0</v>
      </c>
      <c r="G16" s="19">
        <v>0</v>
      </c>
      <c r="H16" s="20">
        <v>0</v>
      </c>
      <c r="I16" s="21">
        <v>0</v>
      </c>
      <c r="J16" s="18">
        <v>0</v>
      </c>
      <c r="K16" s="20">
        <v>0</v>
      </c>
      <c r="L16" s="20">
        <v>0</v>
      </c>
      <c r="M16" s="19">
        <v>0</v>
      </c>
      <c r="N16" s="20">
        <v>0</v>
      </c>
      <c r="O16" s="18">
        <v>0</v>
      </c>
      <c r="P16" s="20">
        <v>0</v>
      </c>
      <c r="Q16" s="20">
        <v>0</v>
      </c>
      <c r="R16" s="19">
        <v>0</v>
      </c>
      <c r="S16" s="20">
        <v>0</v>
      </c>
      <c r="T16" s="18">
        <v>0</v>
      </c>
      <c r="U16" s="20">
        <v>0</v>
      </c>
      <c r="V16" s="20">
        <v>0</v>
      </c>
      <c r="W16" s="19">
        <v>0</v>
      </c>
      <c r="X16" s="20">
        <v>0</v>
      </c>
      <c r="Y16" s="18">
        <v>0</v>
      </c>
      <c r="Z16" s="20">
        <v>0</v>
      </c>
      <c r="AA16" s="20">
        <v>0</v>
      </c>
      <c r="AB16" s="19">
        <v>0</v>
      </c>
      <c r="AC16" s="21">
        <v>0</v>
      </c>
      <c r="AD16" s="183" t="str">
        <f t="shared" si="0"/>
        <v>Weryfikacja wiersza OK</v>
      </c>
    </row>
    <row r="17" spans="2:29" ht="42.75" customHeight="1" x14ac:dyDescent="0.35"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626"/>
      <c r="P17" s="626"/>
      <c r="Q17" s="626"/>
      <c r="R17" s="626"/>
      <c r="S17" s="626"/>
      <c r="T17" s="626"/>
      <c r="U17" s="626"/>
      <c r="V17" s="626"/>
    </row>
    <row r="18" spans="2:29" ht="42.75" customHeight="1" x14ac:dyDescent="0.35">
      <c r="B18" s="626"/>
      <c r="C18" s="393" t="s">
        <v>1855</v>
      </c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626"/>
      <c r="P18" s="626"/>
      <c r="Q18" s="626"/>
      <c r="R18" s="626"/>
      <c r="S18" s="626"/>
      <c r="T18" s="626"/>
      <c r="U18" s="626"/>
      <c r="V18" s="626"/>
    </row>
    <row r="19" spans="2:29" ht="42.75" customHeight="1" x14ac:dyDescent="0.35">
      <c r="C19" s="795" t="s">
        <v>222</v>
      </c>
      <c r="D19" s="183" t="str">
        <f>IF(COUNTBLANK(D7:D16)=10,"",IF(D16=SUM(D7:D15),"OK","Błąd"))</f>
        <v>OK</v>
      </c>
      <c r="E19" s="183" t="str">
        <f t="shared" ref="E19:AC19" si="1">IF(COUNTBLANK(E7:E16)=10,"",IF(E16=SUM(E7:E15),"OK","Błąd"))</f>
        <v>OK</v>
      </c>
      <c r="F19" s="183" t="str">
        <f t="shared" si="1"/>
        <v>OK</v>
      </c>
      <c r="G19" s="183" t="str">
        <f t="shared" si="1"/>
        <v>OK</v>
      </c>
      <c r="H19" s="183" t="str">
        <f t="shared" si="1"/>
        <v>OK</v>
      </c>
      <c r="I19" s="183" t="str">
        <f t="shared" si="1"/>
        <v>OK</v>
      </c>
      <c r="J19" s="183" t="str">
        <f t="shared" si="1"/>
        <v>OK</v>
      </c>
      <c r="K19" s="183" t="str">
        <f t="shared" si="1"/>
        <v>OK</v>
      </c>
      <c r="L19" s="183" t="str">
        <f t="shared" si="1"/>
        <v>OK</v>
      </c>
      <c r="M19" s="183" t="str">
        <f t="shared" si="1"/>
        <v>OK</v>
      </c>
      <c r="N19" s="183" t="str">
        <f t="shared" si="1"/>
        <v>OK</v>
      </c>
      <c r="O19" s="183" t="str">
        <f t="shared" si="1"/>
        <v>OK</v>
      </c>
      <c r="P19" s="183" t="str">
        <f t="shared" si="1"/>
        <v>OK</v>
      </c>
      <c r="Q19" s="183" t="str">
        <f t="shared" si="1"/>
        <v>OK</v>
      </c>
      <c r="R19" s="183" t="str">
        <f t="shared" si="1"/>
        <v>OK</v>
      </c>
      <c r="S19" s="183" t="str">
        <f t="shared" si="1"/>
        <v>OK</v>
      </c>
      <c r="T19" s="183" t="str">
        <f t="shared" si="1"/>
        <v>OK</v>
      </c>
      <c r="U19" s="183" t="str">
        <f t="shared" si="1"/>
        <v>OK</v>
      </c>
      <c r="V19" s="183" t="str">
        <f t="shared" si="1"/>
        <v>OK</v>
      </c>
      <c r="W19" s="183" t="str">
        <f t="shared" si="1"/>
        <v>OK</v>
      </c>
      <c r="X19" s="183" t="str">
        <f t="shared" si="1"/>
        <v>OK</v>
      </c>
      <c r="Y19" s="183" t="str">
        <f t="shared" si="1"/>
        <v>OK</v>
      </c>
      <c r="Z19" s="183" t="str">
        <f t="shared" si="1"/>
        <v>OK</v>
      </c>
      <c r="AA19" s="183" t="str">
        <f t="shared" si="1"/>
        <v>OK</v>
      </c>
      <c r="AB19" s="183" t="str">
        <f t="shared" si="1"/>
        <v>OK</v>
      </c>
      <c r="AC19" s="183" t="str">
        <f t="shared" si="1"/>
        <v>OK</v>
      </c>
    </row>
    <row r="20" spans="2:29" x14ac:dyDescent="0.35">
      <c r="C20" s="18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404" t="s">
        <v>1876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AJN1MjpHuBYNEfU9+XSLgEjtHJkBXsaHsKGSNJz7gqy34vLzyLv215hd4qwDtjyHJxzFBVk3a7+4nJ/NXnUj5A==" saltValue="f6yeVv5irbGvhW15r1ueZQ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41" priority="6" operator="containsText" text="Weryfikacja wiersza OK">
      <formula>NOT(ISERROR(SEARCH("Weryfikacja wiersza OK",AD7)))</formula>
    </cfRule>
  </conditionalFormatting>
  <conditionalFormatting sqref="D19:AC19">
    <cfRule type="containsText" dxfId="40" priority="2" operator="containsText" text="NOK">
      <formula>NOT(ISERROR(SEARCH("NOK",D19)))</formula>
    </cfRule>
    <cfRule type="containsText" dxfId="39" priority="5" operator="containsText" text="OK">
      <formula>NOT(ISERROR(SEARCH("OK",D19)))</formula>
    </cfRule>
  </conditionalFormatting>
  <conditionalFormatting sqref="C20">
    <cfRule type="containsText" dxfId="38" priority="3" operator="containsText" text="Arkusz jest zwalidowany poprawnie">
      <formula>NOT(ISERROR(SEARCH("Arkusz jest zwalidowany poprawnie",C20)))</formula>
    </cfRule>
    <cfRule type="containsText" dxfId="37" priority="4" operator="containsText" text="Arkusz zwalidowany poprawnie">
      <formula>NOT(ISERROR(SEARCH("Arkusz zwalidowany poprawnie",C20)))</formula>
    </cfRule>
  </conditionalFormatting>
  <conditionalFormatting sqref="D21">
    <cfRule type="containsText" dxfId="36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1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J1" s="393" t="s">
        <v>1630</v>
      </c>
    </row>
    <row r="2" spans="2:12" x14ac:dyDescent="0.35">
      <c r="B2" s="499" t="s">
        <v>1182</v>
      </c>
      <c r="C2" s="499"/>
      <c r="D2" s="499"/>
      <c r="E2" s="499"/>
      <c r="F2" s="499"/>
      <c r="G2" s="499"/>
      <c r="H2" s="499"/>
      <c r="I2" s="499"/>
      <c r="J2" s="499"/>
      <c r="K2" s="499"/>
    </row>
    <row r="3" spans="2:12" ht="15" thickBot="1" x14ac:dyDescent="0.4">
      <c r="B3" s="499"/>
      <c r="C3" s="499"/>
      <c r="D3" s="499"/>
      <c r="E3" s="499"/>
      <c r="F3" s="499"/>
      <c r="G3" s="499"/>
      <c r="H3" s="499"/>
      <c r="I3" s="499"/>
      <c r="J3" s="499"/>
      <c r="K3" s="499"/>
    </row>
    <row r="4" spans="2:12" x14ac:dyDescent="0.35">
      <c r="B4" s="988"/>
      <c r="C4" s="989"/>
      <c r="D4" s="1008" t="s">
        <v>76</v>
      </c>
      <c r="E4" s="929" t="s">
        <v>1031</v>
      </c>
      <c r="F4" s="929"/>
      <c r="G4" s="929"/>
      <c r="H4" s="929"/>
      <c r="I4" s="929"/>
      <c r="J4" s="929"/>
      <c r="K4" s="926"/>
    </row>
    <row r="5" spans="2:12" ht="43.5" x14ac:dyDescent="0.35">
      <c r="B5" s="990"/>
      <c r="C5" s="991"/>
      <c r="D5" s="1009"/>
      <c r="E5" s="719" t="s">
        <v>78</v>
      </c>
      <c r="F5" s="719" t="s">
        <v>79</v>
      </c>
      <c r="G5" s="719" t="s">
        <v>909</v>
      </c>
      <c r="H5" s="719" t="s">
        <v>910</v>
      </c>
      <c r="I5" s="719" t="s">
        <v>911</v>
      </c>
      <c r="J5" s="719" t="s">
        <v>1183</v>
      </c>
      <c r="K5" s="720" t="s">
        <v>1106</v>
      </c>
    </row>
    <row r="6" spans="2:12" ht="15" thickBot="1" x14ac:dyDescent="0.4">
      <c r="B6" s="992"/>
      <c r="C6" s="993"/>
      <c r="D6" s="723" t="s">
        <v>112</v>
      </c>
      <c r="E6" s="555" t="s">
        <v>113</v>
      </c>
      <c r="F6" s="724" t="s">
        <v>114</v>
      </c>
      <c r="G6" s="724" t="s">
        <v>115</v>
      </c>
      <c r="H6" s="724" t="s">
        <v>120</v>
      </c>
      <c r="I6" s="724" t="s">
        <v>116</v>
      </c>
      <c r="J6" s="724" t="s">
        <v>172</v>
      </c>
      <c r="K6" s="761" t="s">
        <v>173</v>
      </c>
    </row>
    <row r="7" spans="2:12" x14ac:dyDescent="0.35">
      <c r="B7" s="425" t="s">
        <v>1184</v>
      </c>
      <c r="C7" s="420" t="s">
        <v>81</v>
      </c>
      <c r="D7" s="796">
        <v>0</v>
      </c>
      <c r="E7" s="346">
        <v>0</v>
      </c>
      <c r="F7" s="346">
        <v>0</v>
      </c>
      <c r="G7" s="346">
        <v>0</v>
      </c>
      <c r="H7" s="346">
        <v>0</v>
      </c>
      <c r="I7" s="346">
        <v>0</v>
      </c>
      <c r="J7" s="346">
        <v>0</v>
      </c>
      <c r="K7" s="797">
        <v>0</v>
      </c>
      <c r="L7" s="183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97" t="s">
        <v>1185</v>
      </c>
      <c r="C8" s="399" t="s">
        <v>43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268">
        <v>0</v>
      </c>
      <c r="K8" s="381">
        <v>0</v>
      </c>
      <c r="L8" s="183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97" t="s">
        <v>1186</v>
      </c>
      <c r="C9" s="399" t="s">
        <v>44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268">
        <v>0</v>
      </c>
      <c r="K9" s="381">
        <v>0</v>
      </c>
      <c r="L9" s="183" t="str">
        <f t="shared" si="0"/>
        <v>Weryfikacja wiersza OK</v>
      </c>
    </row>
    <row r="10" spans="2:12" x14ac:dyDescent="0.35">
      <c r="B10" s="397" t="s">
        <v>1187</v>
      </c>
      <c r="C10" s="399" t="s">
        <v>45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268">
        <v>0</v>
      </c>
      <c r="K10" s="381">
        <v>0</v>
      </c>
      <c r="L10" s="183" t="str">
        <f t="shared" si="0"/>
        <v>Weryfikacja wiersza OK</v>
      </c>
    </row>
    <row r="11" spans="2:12" x14ac:dyDescent="0.35">
      <c r="B11" s="397" t="s">
        <v>1188</v>
      </c>
      <c r="C11" s="399" t="s">
        <v>46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268">
        <v>0</v>
      </c>
      <c r="K11" s="381">
        <v>0</v>
      </c>
      <c r="L11" s="183" t="str">
        <f t="shared" si="0"/>
        <v>Weryfikacja wiersza OK</v>
      </c>
    </row>
    <row r="12" spans="2:12" x14ac:dyDescent="0.35">
      <c r="B12" s="397" t="s">
        <v>1189</v>
      </c>
      <c r="C12" s="399" t="s">
        <v>48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268">
        <v>0</v>
      </c>
      <c r="K12" s="381">
        <v>0</v>
      </c>
      <c r="L12" s="183" t="str">
        <f t="shared" si="0"/>
        <v>Weryfikacja wiersza OK</v>
      </c>
    </row>
    <row r="13" spans="2:12" ht="29" x14ac:dyDescent="0.35">
      <c r="B13" s="397" t="s">
        <v>1190</v>
      </c>
      <c r="C13" s="399" t="s">
        <v>47</v>
      </c>
      <c r="D13" s="286">
        <v>0</v>
      </c>
      <c r="E13" s="268">
        <v>0</v>
      </c>
      <c r="F13" s="268">
        <v>0</v>
      </c>
      <c r="G13" s="268">
        <v>0</v>
      </c>
      <c r="H13" s="268">
        <v>0</v>
      </c>
      <c r="I13" s="268">
        <v>0</v>
      </c>
      <c r="J13" s="268">
        <v>0</v>
      </c>
      <c r="K13" s="381">
        <v>0</v>
      </c>
      <c r="L13" s="183" t="str">
        <f t="shared" si="0"/>
        <v>Weryfikacja wiersza OK</v>
      </c>
    </row>
    <row r="14" spans="2:12" x14ac:dyDescent="0.35">
      <c r="B14" s="397" t="s">
        <v>1191</v>
      </c>
      <c r="C14" s="399" t="s">
        <v>36</v>
      </c>
      <c r="D14" s="286">
        <v>0</v>
      </c>
      <c r="E14" s="268">
        <v>0</v>
      </c>
      <c r="F14" s="268">
        <v>0</v>
      </c>
      <c r="G14" s="268">
        <v>0</v>
      </c>
      <c r="H14" s="268">
        <v>0</v>
      </c>
      <c r="I14" s="268">
        <v>0</v>
      </c>
      <c r="J14" s="268">
        <v>0</v>
      </c>
      <c r="K14" s="381">
        <v>0</v>
      </c>
      <c r="L14" s="183" t="str">
        <f t="shared" si="0"/>
        <v>Weryfikacja wiersza OK</v>
      </c>
    </row>
    <row r="15" spans="2:12" x14ac:dyDescent="0.35">
      <c r="B15" s="556" t="s">
        <v>1192</v>
      </c>
      <c r="C15" s="549" t="s">
        <v>22</v>
      </c>
      <c r="D15" s="288">
        <v>0</v>
      </c>
      <c r="E15" s="272">
        <v>0</v>
      </c>
      <c r="F15" s="272">
        <v>0</v>
      </c>
      <c r="G15" s="272">
        <v>0</v>
      </c>
      <c r="H15" s="272">
        <v>0</v>
      </c>
      <c r="I15" s="272">
        <v>0</v>
      </c>
      <c r="J15" s="272">
        <v>0</v>
      </c>
      <c r="K15" s="382">
        <v>0</v>
      </c>
      <c r="L15" s="183" t="str">
        <f t="shared" si="0"/>
        <v>Weryfikacja wiersza OK</v>
      </c>
    </row>
    <row r="16" spans="2:12" x14ac:dyDescent="0.35">
      <c r="B16" s="800" t="s">
        <v>1193</v>
      </c>
      <c r="C16" s="801" t="s">
        <v>831</v>
      </c>
      <c r="D16" s="798">
        <v>0</v>
      </c>
      <c r="E16" s="355">
        <v>0</v>
      </c>
      <c r="F16" s="355">
        <v>0</v>
      </c>
      <c r="G16" s="355">
        <v>0</v>
      </c>
      <c r="H16" s="355">
        <v>0</v>
      </c>
      <c r="I16" s="355">
        <v>0</v>
      </c>
      <c r="J16" s="355">
        <v>0</v>
      </c>
      <c r="K16" s="799">
        <v>0</v>
      </c>
      <c r="L16" s="183" t="str">
        <f t="shared" si="0"/>
        <v>Weryfikacja wiersza OK</v>
      </c>
    </row>
    <row r="17" spans="2:12" x14ac:dyDescent="0.35">
      <c r="B17" s="397" t="s">
        <v>1194</v>
      </c>
      <c r="C17" s="399" t="s">
        <v>43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268">
        <v>0</v>
      </c>
      <c r="K17" s="381">
        <v>0</v>
      </c>
      <c r="L17" s="183" t="str">
        <f t="shared" si="0"/>
        <v>Weryfikacja wiersza OK</v>
      </c>
    </row>
    <row r="18" spans="2:12" x14ac:dyDescent="0.35">
      <c r="B18" s="397" t="s">
        <v>1195</v>
      </c>
      <c r="C18" s="399" t="s">
        <v>44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268">
        <v>0</v>
      </c>
      <c r="K18" s="381">
        <v>0</v>
      </c>
      <c r="L18" s="183" t="str">
        <f t="shared" si="0"/>
        <v>Weryfikacja wiersza OK</v>
      </c>
    </row>
    <row r="19" spans="2:12" x14ac:dyDescent="0.35">
      <c r="B19" s="397" t="s">
        <v>1196</v>
      </c>
      <c r="C19" s="399" t="s">
        <v>45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268">
        <v>0</v>
      </c>
      <c r="K19" s="381">
        <v>0</v>
      </c>
      <c r="L19" s="183" t="str">
        <f t="shared" si="0"/>
        <v>Weryfikacja wiersza OK</v>
      </c>
    </row>
    <row r="20" spans="2:12" x14ac:dyDescent="0.35">
      <c r="B20" s="397" t="s">
        <v>1197</v>
      </c>
      <c r="C20" s="399" t="s">
        <v>46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268">
        <v>0</v>
      </c>
      <c r="K20" s="381">
        <v>0</v>
      </c>
      <c r="L20" s="183" t="str">
        <f t="shared" si="0"/>
        <v>Weryfikacja wiersza OK</v>
      </c>
    </row>
    <row r="21" spans="2:12" x14ac:dyDescent="0.35">
      <c r="B21" s="397" t="s">
        <v>1198</v>
      </c>
      <c r="C21" s="399" t="s">
        <v>48</v>
      </c>
      <c r="D21" s="286">
        <v>0</v>
      </c>
      <c r="E21" s="268">
        <v>0</v>
      </c>
      <c r="F21" s="268">
        <v>0</v>
      </c>
      <c r="G21" s="268">
        <v>0</v>
      </c>
      <c r="H21" s="268">
        <v>0</v>
      </c>
      <c r="I21" s="268">
        <v>0</v>
      </c>
      <c r="J21" s="268">
        <v>0</v>
      </c>
      <c r="K21" s="381">
        <v>0</v>
      </c>
      <c r="L21" s="183" t="str">
        <f t="shared" si="0"/>
        <v>Weryfikacja wiersza OK</v>
      </c>
    </row>
    <row r="22" spans="2:12" ht="29" x14ac:dyDescent="0.35">
      <c r="B22" s="397" t="s">
        <v>1199</v>
      </c>
      <c r="C22" s="399" t="s">
        <v>47</v>
      </c>
      <c r="D22" s="286">
        <v>0</v>
      </c>
      <c r="E22" s="268">
        <v>0</v>
      </c>
      <c r="F22" s="268">
        <v>0</v>
      </c>
      <c r="G22" s="268">
        <v>0</v>
      </c>
      <c r="H22" s="268">
        <v>0</v>
      </c>
      <c r="I22" s="268">
        <v>0</v>
      </c>
      <c r="J22" s="268">
        <v>0</v>
      </c>
      <c r="K22" s="381">
        <v>0</v>
      </c>
      <c r="L22" s="183" t="str">
        <f t="shared" si="0"/>
        <v>Weryfikacja wiersza OK</v>
      </c>
    </row>
    <row r="23" spans="2:12" x14ac:dyDescent="0.35">
      <c r="B23" s="397" t="s">
        <v>1200</v>
      </c>
      <c r="C23" s="399" t="s">
        <v>64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268">
        <v>0</v>
      </c>
      <c r="K23" s="381">
        <v>0</v>
      </c>
      <c r="L23" s="183" t="str">
        <f t="shared" si="0"/>
        <v>Weryfikacja wiersza OK</v>
      </c>
    </row>
    <row r="24" spans="2:12" x14ac:dyDescent="0.35">
      <c r="B24" s="397" t="s">
        <v>1201</v>
      </c>
      <c r="C24" s="770" t="s">
        <v>840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268">
        <v>0</v>
      </c>
      <c r="K24" s="381">
        <v>0</v>
      </c>
      <c r="L24" s="183" t="str">
        <f t="shared" si="0"/>
        <v>Weryfikacja wiersza OK</v>
      </c>
    </row>
    <row r="25" spans="2:12" x14ac:dyDescent="0.35">
      <c r="B25" s="397" t="s">
        <v>1202</v>
      </c>
      <c r="C25" s="770" t="s">
        <v>842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268">
        <v>0</v>
      </c>
      <c r="K25" s="381">
        <v>0</v>
      </c>
      <c r="L25" s="183" t="str">
        <f t="shared" si="0"/>
        <v>Weryfikacja wiersza OK</v>
      </c>
    </row>
    <row r="26" spans="2:12" x14ac:dyDescent="0.35">
      <c r="B26" s="397" t="s">
        <v>1203</v>
      </c>
      <c r="C26" s="399" t="s">
        <v>213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268">
        <v>0</v>
      </c>
      <c r="K26" s="381">
        <v>0</v>
      </c>
      <c r="L26" s="183" t="str">
        <f t="shared" si="0"/>
        <v>Weryfikacja wiersza OK</v>
      </c>
    </row>
    <row r="27" spans="2:12" x14ac:dyDescent="0.35">
      <c r="B27" s="556" t="s">
        <v>1204</v>
      </c>
      <c r="C27" s="549" t="s">
        <v>22</v>
      </c>
      <c r="D27" s="288">
        <v>0</v>
      </c>
      <c r="E27" s="272">
        <v>0</v>
      </c>
      <c r="F27" s="272">
        <v>0</v>
      </c>
      <c r="G27" s="272">
        <v>0</v>
      </c>
      <c r="H27" s="272">
        <v>0</v>
      </c>
      <c r="I27" s="272">
        <v>0</v>
      </c>
      <c r="J27" s="272">
        <v>0</v>
      </c>
      <c r="K27" s="382">
        <v>0</v>
      </c>
      <c r="L27" s="183" t="str">
        <f t="shared" si="0"/>
        <v>Weryfikacja wiersza OK</v>
      </c>
    </row>
    <row r="28" spans="2:12" x14ac:dyDescent="0.35">
      <c r="B28" s="800" t="s">
        <v>1205</v>
      </c>
      <c r="C28" s="801" t="s">
        <v>95</v>
      </c>
      <c r="D28" s="798">
        <v>0</v>
      </c>
      <c r="E28" s="355">
        <v>0</v>
      </c>
      <c r="F28" s="355">
        <v>0</v>
      </c>
      <c r="G28" s="355">
        <v>0</v>
      </c>
      <c r="H28" s="355">
        <v>0</v>
      </c>
      <c r="I28" s="355">
        <v>0</v>
      </c>
      <c r="J28" s="355">
        <v>0</v>
      </c>
      <c r="K28" s="799">
        <v>0</v>
      </c>
      <c r="L28" s="183" t="str">
        <f t="shared" si="0"/>
        <v>Weryfikacja wiersza OK</v>
      </c>
    </row>
    <row r="29" spans="2:12" x14ac:dyDescent="0.35">
      <c r="B29" s="397" t="s">
        <v>1206</v>
      </c>
      <c r="C29" s="399" t="s">
        <v>69</v>
      </c>
      <c r="D29" s="314">
        <v>0</v>
      </c>
      <c r="E29" s="302">
        <v>0</v>
      </c>
      <c r="F29" s="302">
        <v>0</v>
      </c>
      <c r="G29" s="302">
        <v>0</v>
      </c>
      <c r="H29" s="302">
        <v>0</v>
      </c>
      <c r="I29" s="302">
        <v>0</v>
      </c>
      <c r="J29" s="302">
        <v>0</v>
      </c>
      <c r="K29" s="258">
        <v>0</v>
      </c>
      <c r="L29" s="183" t="str">
        <f t="shared" si="0"/>
        <v>Weryfikacja wiersza OK</v>
      </c>
    </row>
    <row r="30" spans="2:12" x14ac:dyDescent="0.35">
      <c r="B30" s="397" t="s">
        <v>1207</v>
      </c>
      <c r="C30" s="399" t="s">
        <v>213</v>
      </c>
      <c r="D30" s="286">
        <v>0</v>
      </c>
      <c r="E30" s="268">
        <v>0</v>
      </c>
      <c r="F30" s="268">
        <v>0</v>
      </c>
      <c r="G30" s="268">
        <v>0</v>
      </c>
      <c r="H30" s="268">
        <v>0</v>
      </c>
      <c r="I30" s="268">
        <v>0</v>
      </c>
      <c r="J30" s="268">
        <v>0</v>
      </c>
      <c r="K30" s="381">
        <v>0</v>
      </c>
      <c r="L30" s="183" t="str">
        <f t="shared" si="0"/>
        <v>Weryfikacja wiersza OK</v>
      </c>
    </row>
    <row r="31" spans="2:12" x14ac:dyDescent="0.35">
      <c r="B31" s="397" t="s">
        <v>1208</v>
      </c>
      <c r="C31" s="399" t="s">
        <v>64</v>
      </c>
      <c r="D31" s="286">
        <v>0</v>
      </c>
      <c r="E31" s="268">
        <v>0</v>
      </c>
      <c r="F31" s="268">
        <v>0</v>
      </c>
      <c r="G31" s="268">
        <v>0</v>
      </c>
      <c r="H31" s="268">
        <v>0</v>
      </c>
      <c r="I31" s="268">
        <v>0</v>
      </c>
      <c r="J31" s="268">
        <v>0</v>
      </c>
      <c r="K31" s="381">
        <v>0</v>
      </c>
      <c r="L31" s="183" t="str">
        <f t="shared" si="0"/>
        <v>Weryfikacja wiersza OK</v>
      </c>
    </row>
    <row r="32" spans="2:12" x14ac:dyDescent="0.35">
      <c r="B32" s="397" t="s">
        <v>1209</v>
      </c>
      <c r="C32" s="770" t="s">
        <v>840</v>
      </c>
      <c r="D32" s="286">
        <v>0</v>
      </c>
      <c r="E32" s="268">
        <v>0</v>
      </c>
      <c r="F32" s="268">
        <v>0</v>
      </c>
      <c r="G32" s="268">
        <v>0</v>
      </c>
      <c r="H32" s="268">
        <v>0</v>
      </c>
      <c r="I32" s="268">
        <v>0</v>
      </c>
      <c r="J32" s="268">
        <v>0</v>
      </c>
      <c r="K32" s="381">
        <v>0</v>
      </c>
      <c r="L32" s="183" t="str">
        <f t="shared" si="0"/>
        <v>Weryfikacja wiersza OK</v>
      </c>
    </row>
    <row r="33" spans="2:12" x14ac:dyDescent="0.35">
      <c r="B33" s="397" t="s">
        <v>1210</v>
      </c>
      <c r="C33" s="770" t="s">
        <v>842</v>
      </c>
      <c r="D33" s="286">
        <v>0</v>
      </c>
      <c r="E33" s="268">
        <v>0</v>
      </c>
      <c r="F33" s="268">
        <v>0</v>
      </c>
      <c r="G33" s="268">
        <v>0</v>
      </c>
      <c r="H33" s="268">
        <v>0</v>
      </c>
      <c r="I33" s="268">
        <v>0</v>
      </c>
      <c r="J33" s="268">
        <v>0</v>
      </c>
      <c r="K33" s="381">
        <v>0</v>
      </c>
      <c r="L33" s="183" t="str">
        <f t="shared" si="0"/>
        <v>Weryfikacja wiersza OK</v>
      </c>
    </row>
    <row r="34" spans="2:12" ht="29" x14ac:dyDescent="0.35">
      <c r="B34" s="397" t="s">
        <v>1211</v>
      </c>
      <c r="C34" s="780" t="s">
        <v>1212</v>
      </c>
      <c r="D34" s="286">
        <v>0</v>
      </c>
      <c r="E34" s="268">
        <v>0</v>
      </c>
      <c r="F34" s="268">
        <v>0</v>
      </c>
      <c r="G34" s="268">
        <v>0</v>
      </c>
      <c r="H34" s="268">
        <v>0</v>
      </c>
      <c r="I34" s="268">
        <v>0</v>
      </c>
      <c r="J34" s="268">
        <v>0</v>
      </c>
      <c r="K34" s="381">
        <v>0</v>
      </c>
      <c r="L34" s="183" t="str">
        <f t="shared" si="0"/>
        <v>Weryfikacja wiersza OK</v>
      </c>
    </row>
    <row r="35" spans="2:12" ht="29" x14ac:dyDescent="0.35">
      <c r="B35" s="397" t="s">
        <v>1213</v>
      </c>
      <c r="C35" s="780" t="s">
        <v>1214</v>
      </c>
      <c r="D35" s="286">
        <v>0</v>
      </c>
      <c r="E35" s="268">
        <v>0</v>
      </c>
      <c r="F35" s="268">
        <v>0</v>
      </c>
      <c r="G35" s="268">
        <v>0</v>
      </c>
      <c r="H35" s="268">
        <v>0</v>
      </c>
      <c r="I35" s="268">
        <v>0</v>
      </c>
      <c r="J35" s="268">
        <v>0</v>
      </c>
      <c r="K35" s="381">
        <v>0</v>
      </c>
      <c r="L35" s="183" t="str">
        <f t="shared" si="0"/>
        <v>Weryfikacja wiersza OK</v>
      </c>
    </row>
    <row r="36" spans="2:12" x14ac:dyDescent="0.35">
      <c r="B36" s="556" t="s">
        <v>1227</v>
      </c>
      <c r="C36" s="549" t="s">
        <v>22</v>
      </c>
      <c r="D36" s="288">
        <v>0</v>
      </c>
      <c r="E36" s="272">
        <v>0</v>
      </c>
      <c r="F36" s="272">
        <v>0</v>
      </c>
      <c r="G36" s="272">
        <v>0</v>
      </c>
      <c r="H36" s="272">
        <v>0</v>
      </c>
      <c r="I36" s="272">
        <v>0</v>
      </c>
      <c r="J36" s="272">
        <v>0</v>
      </c>
      <c r="K36" s="382">
        <v>0</v>
      </c>
      <c r="L36" s="183" t="str">
        <f t="shared" si="0"/>
        <v>Weryfikacja wiersza OK</v>
      </c>
    </row>
    <row r="37" spans="2:12" x14ac:dyDescent="0.35">
      <c r="B37" s="800" t="s">
        <v>1215</v>
      </c>
      <c r="C37" s="801" t="s">
        <v>524</v>
      </c>
      <c r="D37" s="798">
        <v>0</v>
      </c>
      <c r="E37" s="356">
        <v>0</v>
      </c>
      <c r="F37" s="356">
        <v>0</v>
      </c>
      <c r="G37" s="356">
        <v>0</v>
      </c>
      <c r="H37" s="356">
        <v>0</v>
      </c>
      <c r="I37" s="356">
        <v>0</v>
      </c>
      <c r="J37" s="356">
        <v>0</v>
      </c>
      <c r="K37" s="357">
        <v>0</v>
      </c>
      <c r="L37" s="183" t="str">
        <f t="shared" si="0"/>
        <v>Weryfikacja wiersza OK</v>
      </c>
    </row>
    <row r="38" spans="2:12" x14ac:dyDescent="0.35">
      <c r="B38" s="397" t="s">
        <v>1216</v>
      </c>
      <c r="C38" s="399" t="s">
        <v>43</v>
      </c>
      <c r="D38" s="286">
        <v>0</v>
      </c>
      <c r="E38" s="358">
        <v>0</v>
      </c>
      <c r="F38" s="358">
        <v>0</v>
      </c>
      <c r="G38" s="358">
        <v>0</v>
      </c>
      <c r="H38" s="358">
        <v>0</v>
      </c>
      <c r="I38" s="358">
        <v>0</v>
      </c>
      <c r="J38" s="358">
        <v>0</v>
      </c>
      <c r="K38" s="359">
        <v>0</v>
      </c>
      <c r="L38" s="183" t="str">
        <f t="shared" si="0"/>
        <v>Weryfikacja wiersza OK</v>
      </c>
    </row>
    <row r="39" spans="2:12" x14ac:dyDescent="0.35">
      <c r="B39" s="397" t="s">
        <v>1217</v>
      </c>
      <c r="C39" s="399" t="s">
        <v>44</v>
      </c>
      <c r="D39" s="286">
        <v>0</v>
      </c>
      <c r="E39" s="358">
        <v>0</v>
      </c>
      <c r="F39" s="358">
        <v>0</v>
      </c>
      <c r="G39" s="358">
        <v>0</v>
      </c>
      <c r="H39" s="358">
        <v>0</v>
      </c>
      <c r="I39" s="358">
        <v>0</v>
      </c>
      <c r="J39" s="358">
        <v>0</v>
      </c>
      <c r="K39" s="359">
        <v>0</v>
      </c>
      <c r="L39" s="183" t="str">
        <f t="shared" si="0"/>
        <v>Weryfikacja wiersza OK</v>
      </c>
    </row>
    <row r="40" spans="2:12" x14ac:dyDescent="0.35">
      <c r="B40" s="397" t="s">
        <v>1218</v>
      </c>
      <c r="C40" s="399" t="s">
        <v>45</v>
      </c>
      <c r="D40" s="286">
        <v>0</v>
      </c>
      <c r="E40" s="358">
        <v>0</v>
      </c>
      <c r="F40" s="358">
        <v>0</v>
      </c>
      <c r="G40" s="358">
        <v>0</v>
      </c>
      <c r="H40" s="358">
        <v>0</v>
      </c>
      <c r="I40" s="358">
        <v>0</v>
      </c>
      <c r="J40" s="358">
        <v>0</v>
      </c>
      <c r="K40" s="359">
        <v>0</v>
      </c>
      <c r="L40" s="183" t="str">
        <f t="shared" si="0"/>
        <v>Weryfikacja wiersza OK</v>
      </c>
    </row>
    <row r="41" spans="2:12" x14ac:dyDescent="0.35">
      <c r="B41" s="397" t="s">
        <v>1219</v>
      </c>
      <c r="C41" s="399" t="s">
        <v>46</v>
      </c>
      <c r="D41" s="286">
        <v>0</v>
      </c>
      <c r="E41" s="358">
        <v>0</v>
      </c>
      <c r="F41" s="358">
        <v>0</v>
      </c>
      <c r="G41" s="358">
        <v>0</v>
      </c>
      <c r="H41" s="358">
        <v>0</v>
      </c>
      <c r="I41" s="358">
        <v>0</v>
      </c>
      <c r="J41" s="358">
        <v>0</v>
      </c>
      <c r="K41" s="359">
        <v>0</v>
      </c>
      <c r="L41" s="183" t="str">
        <f t="shared" si="0"/>
        <v>Weryfikacja wiersza OK</v>
      </c>
    </row>
    <row r="42" spans="2:12" x14ac:dyDescent="0.35">
      <c r="B42" s="397" t="s">
        <v>1220</v>
      </c>
      <c r="C42" s="399" t="s">
        <v>48</v>
      </c>
      <c r="D42" s="286">
        <v>0</v>
      </c>
      <c r="E42" s="358">
        <v>0</v>
      </c>
      <c r="F42" s="358">
        <v>0</v>
      </c>
      <c r="G42" s="358">
        <v>0</v>
      </c>
      <c r="H42" s="358">
        <v>0</v>
      </c>
      <c r="I42" s="358">
        <v>0</v>
      </c>
      <c r="J42" s="358">
        <v>0</v>
      </c>
      <c r="K42" s="359">
        <v>0</v>
      </c>
      <c r="L42" s="183" t="str">
        <f t="shared" si="0"/>
        <v>Weryfikacja wiersza OK</v>
      </c>
    </row>
    <row r="43" spans="2:12" ht="29" x14ac:dyDescent="0.35">
      <c r="B43" s="397" t="s">
        <v>1221</v>
      </c>
      <c r="C43" s="399" t="s">
        <v>47</v>
      </c>
      <c r="D43" s="286">
        <v>0</v>
      </c>
      <c r="E43" s="358">
        <v>0</v>
      </c>
      <c r="F43" s="358">
        <v>0</v>
      </c>
      <c r="G43" s="358">
        <v>0</v>
      </c>
      <c r="H43" s="358">
        <v>0</v>
      </c>
      <c r="I43" s="358">
        <v>0</v>
      </c>
      <c r="J43" s="358">
        <v>0</v>
      </c>
      <c r="K43" s="359">
        <v>0</v>
      </c>
      <c r="L43" s="183" t="str">
        <f t="shared" si="0"/>
        <v>Weryfikacja wiersza OK</v>
      </c>
    </row>
    <row r="44" spans="2:12" x14ac:dyDescent="0.35">
      <c r="B44" s="397" t="s">
        <v>1222</v>
      </c>
      <c r="C44" s="399" t="s">
        <v>69</v>
      </c>
      <c r="D44" s="286">
        <v>0</v>
      </c>
      <c r="E44" s="358">
        <v>0</v>
      </c>
      <c r="F44" s="358">
        <v>0</v>
      </c>
      <c r="G44" s="358">
        <v>0</v>
      </c>
      <c r="H44" s="358">
        <v>0</v>
      </c>
      <c r="I44" s="358">
        <v>0</v>
      </c>
      <c r="J44" s="358">
        <v>0</v>
      </c>
      <c r="K44" s="359">
        <v>0</v>
      </c>
      <c r="L44" s="183" t="str">
        <f t="shared" si="0"/>
        <v>Weryfikacja wiersza OK</v>
      </c>
    </row>
    <row r="45" spans="2:12" x14ac:dyDescent="0.35">
      <c r="B45" s="397" t="s">
        <v>1223</v>
      </c>
      <c r="C45" s="399" t="s">
        <v>213</v>
      </c>
      <c r="D45" s="286">
        <v>0</v>
      </c>
      <c r="E45" s="358">
        <v>0</v>
      </c>
      <c r="F45" s="358">
        <v>0</v>
      </c>
      <c r="G45" s="358">
        <v>0</v>
      </c>
      <c r="H45" s="358">
        <v>0</v>
      </c>
      <c r="I45" s="358">
        <v>0</v>
      </c>
      <c r="J45" s="358">
        <v>0</v>
      </c>
      <c r="K45" s="359">
        <v>0</v>
      </c>
      <c r="L45" s="183" t="str">
        <f t="shared" si="0"/>
        <v>Weryfikacja wiersza OK</v>
      </c>
    </row>
    <row r="46" spans="2:12" x14ac:dyDescent="0.35">
      <c r="B46" s="397" t="s">
        <v>1224</v>
      </c>
      <c r="C46" s="399" t="s">
        <v>64</v>
      </c>
      <c r="D46" s="286">
        <v>0</v>
      </c>
      <c r="E46" s="358">
        <v>0</v>
      </c>
      <c r="F46" s="358">
        <v>0</v>
      </c>
      <c r="G46" s="358">
        <v>0</v>
      </c>
      <c r="H46" s="358">
        <v>0</v>
      </c>
      <c r="I46" s="358">
        <v>0</v>
      </c>
      <c r="J46" s="358">
        <v>0</v>
      </c>
      <c r="K46" s="359">
        <v>0</v>
      </c>
      <c r="L46" s="183" t="str">
        <f t="shared" si="0"/>
        <v>Weryfikacja wiersza OK</v>
      </c>
    </row>
    <row r="47" spans="2:12" ht="15" thickBot="1" x14ac:dyDescent="0.4">
      <c r="B47" s="556" t="s">
        <v>1225</v>
      </c>
      <c r="C47" s="549" t="s">
        <v>22</v>
      </c>
      <c r="D47" s="288">
        <v>0</v>
      </c>
      <c r="E47" s="360">
        <v>0</v>
      </c>
      <c r="F47" s="360">
        <v>0</v>
      </c>
      <c r="G47" s="360">
        <v>0</v>
      </c>
      <c r="H47" s="360">
        <v>0</v>
      </c>
      <c r="I47" s="360">
        <v>0</v>
      </c>
      <c r="J47" s="360">
        <v>0</v>
      </c>
      <c r="K47" s="361">
        <v>0</v>
      </c>
      <c r="L47" s="183" t="str">
        <f t="shared" si="0"/>
        <v>Weryfikacja wiersza OK</v>
      </c>
    </row>
    <row r="48" spans="2:12" ht="15" thickBot="1" x14ac:dyDescent="0.4">
      <c r="B48" s="735" t="s">
        <v>1226</v>
      </c>
      <c r="C48" s="738" t="s">
        <v>73</v>
      </c>
      <c r="D48" s="322">
        <v>0</v>
      </c>
      <c r="E48" s="362">
        <v>0</v>
      </c>
      <c r="F48" s="362">
        <v>0</v>
      </c>
      <c r="G48" s="362">
        <v>0</v>
      </c>
      <c r="H48" s="362">
        <v>0</v>
      </c>
      <c r="I48" s="362">
        <v>0</v>
      </c>
      <c r="J48" s="362">
        <v>0</v>
      </c>
      <c r="K48" s="363">
        <v>0</v>
      </c>
      <c r="L48" s="183" t="str">
        <f t="shared" si="0"/>
        <v>Weryfikacja wiersza OK</v>
      </c>
    </row>
    <row r="50" spans="3:11" x14ac:dyDescent="0.35">
      <c r="C50" s="393" t="s">
        <v>1855</v>
      </c>
    </row>
    <row r="51" spans="3:11" x14ac:dyDescent="0.35">
      <c r="C51" s="4" t="s">
        <v>1184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1193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1205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1215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1226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404" t="s">
        <v>1876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MLMCjWMkzCg0YqpXXEfEihYIIuLFDIGRTEGKvUPlTNDoN2s8VzEyIkjtnPmBp8fceSasBL2+oX2THl6IIu2ouw==" saltValue="sTkNSG1B0TzLlyP9UBXIxA==" spinCount="100000" sheet="1" objects="1" scenarios="1"/>
  <mergeCells count="3">
    <mergeCell ref="B4:C6"/>
    <mergeCell ref="D4:D5"/>
    <mergeCell ref="E4:K4"/>
  </mergeCells>
  <conditionalFormatting sqref="L7:L48">
    <cfRule type="containsText" dxfId="35" priority="4" operator="containsText" text="Weryfikacja wiersza OK">
      <formula>NOT(ISERROR(SEARCH("Weryfikacja wiersza OK",L7)))</formula>
    </cfRule>
  </conditionalFormatting>
  <conditionalFormatting sqref="D51:K55">
    <cfRule type="containsText" dxfId="34" priority="3" operator="containsText" text="OK">
      <formula>NOT(ISERROR(SEARCH("OK",D51)))</formula>
    </cfRule>
  </conditionalFormatting>
  <conditionalFormatting sqref="D57">
    <cfRule type="containsText" dxfId="33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2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I1" s="393" t="s">
        <v>1630</v>
      </c>
    </row>
    <row r="2" spans="2:12" x14ac:dyDescent="0.35">
      <c r="B2" s="499" t="s">
        <v>1270</v>
      </c>
      <c r="C2" s="499"/>
      <c r="D2" s="499"/>
      <c r="E2" s="499"/>
      <c r="F2" s="499"/>
      <c r="G2" s="499"/>
      <c r="H2" s="499"/>
      <c r="I2" s="499"/>
      <c r="J2" s="499"/>
      <c r="K2" s="499"/>
    </row>
    <row r="3" spans="2:12" ht="15" thickBot="1" x14ac:dyDescent="0.4">
      <c r="B3" s="499"/>
      <c r="C3" s="499"/>
      <c r="D3" s="499"/>
      <c r="E3" s="499"/>
      <c r="F3" s="499"/>
      <c r="G3" s="499"/>
      <c r="H3" s="499"/>
      <c r="I3" s="499"/>
      <c r="J3" s="499"/>
      <c r="K3" s="499"/>
    </row>
    <row r="4" spans="2:12" x14ac:dyDescent="0.35">
      <c r="B4" s="988"/>
      <c r="C4" s="989"/>
      <c r="D4" s="1008" t="s">
        <v>76</v>
      </c>
      <c r="E4" s="929" t="s">
        <v>1228</v>
      </c>
      <c r="F4" s="929"/>
      <c r="G4" s="929"/>
      <c r="H4" s="929"/>
      <c r="I4" s="929"/>
      <c r="J4" s="929"/>
      <c r="K4" s="926"/>
    </row>
    <row r="5" spans="2:12" ht="43.5" x14ac:dyDescent="0.35">
      <c r="B5" s="990"/>
      <c r="C5" s="991"/>
      <c r="D5" s="1009"/>
      <c r="E5" s="719" t="s">
        <v>78</v>
      </c>
      <c r="F5" s="719" t="s">
        <v>79</v>
      </c>
      <c r="G5" s="719" t="s">
        <v>909</v>
      </c>
      <c r="H5" s="719" t="s">
        <v>910</v>
      </c>
      <c r="I5" s="719" t="s">
        <v>911</v>
      </c>
      <c r="J5" s="719" t="s">
        <v>1183</v>
      </c>
      <c r="K5" s="720" t="s">
        <v>1106</v>
      </c>
    </row>
    <row r="6" spans="2:12" ht="15" thickBot="1" x14ac:dyDescent="0.4">
      <c r="B6" s="992"/>
      <c r="C6" s="993"/>
      <c r="D6" s="723" t="s">
        <v>112</v>
      </c>
      <c r="E6" s="555" t="s">
        <v>113</v>
      </c>
      <c r="F6" s="724" t="s">
        <v>114</v>
      </c>
      <c r="G6" s="724" t="s">
        <v>115</v>
      </c>
      <c r="H6" s="724" t="s">
        <v>120</v>
      </c>
      <c r="I6" s="724" t="s">
        <v>116</v>
      </c>
      <c r="J6" s="724" t="s">
        <v>172</v>
      </c>
      <c r="K6" s="761" t="s">
        <v>173</v>
      </c>
    </row>
    <row r="7" spans="2:12" x14ac:dyDescent="0.35">
      <c r="B7" s="425" t="s">
        <v>1229</v>
      </c>
      <c r="C7" s="420" t="s">
        <v>81</v>
      </c>
      <c r="D7" s="796">
        <v>0</v>
      </c>
      <c r="E7" s="346">
        <v>0</v>
      </c>
      <c r="F7" s="346">
        <v>0</v>
      </c>
      <c r="G7" s="346">
        <v>0</v>
      </c>
      <c r="H7" s="346">
        <v>0</v>
      </c>
      <c r="I7" s="346">
        <v>0</v>
      </c>
      <c r="J7" s="346">
        <v>0</v>
      </c>
      <c r="K7" s="797">
        <v>0</v>
      </c>
      <c r="L7" s="183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97" t="s">
        <v>1230</v>
      </c>
      <c r="C8" s="399" t="s">
        <v>43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268">
        <v>0</v>
      </c>
      <c r="K8" s="381">
        <v>0</v>
      </c>
      <c r="L8" s="183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97" t="s">
        <v>1231</v>
      </c>
      <c r="C9" s="399" t="s">
        <v>44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268">
        <v>0</v>
      </c>
      <c r="K9" s="381">
        <v>0</v>
      </c>
      <c r="L9" s="183" t="str">
        <f t="shared" si="0"/>
        <v>Weryfikacja wiersza OK</v>
      </c>
    </row>
    <row r="10" spans="2:12" x14ac:dyDescent="0.35">
      <c r="B10" s="397" t="s">
        <v>1232</v>
      </c>
      <c r="C10" s="399" t="s">
        <v>45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268">
        <v>0</v>
      </c>
      <c r="K10" s="381">
        <v>0</v>
      </c>
      <c r="L10" s="183" t="str">
        <f t="shared" si="0"/>
        <v>Weryfikacja wiersza OK</v>
      </c>
    </row>
    <row r="11" spans="2:12" x14ac:dyDescent="0.35">
      <c r="B11" s="397" t="s">
        <v>1233</v>
      </c>
      <c r="C11" s="399" t="s">
        <v>46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268">
        <v>0</v>
      </c>
      <c r="K11" s="381">
        <v>0</v>
      </c>
      <c r="L11" s="183" t="str">
        <f t="shared" si="0"/>
        <v>Weryfikacja wiersza OK</v>
      </c>
    </row>
    <row r="12" spans="2:12" x14ac:dyDescent="0.35">
      <c r="B12" s="397" t="s">
        <v>1234</v>
      </c>
      <c r="C12" s="399" t="s">
        <v>48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268">
        <v>0</v>
      </c>
      <c r="K12" s="381">
        <v>0</v>
      </c>
      <c r="L12" s="183" t="str">
        <f t="shared" si="0"/>
        <v>Weryfikacja wiersza OK</v>
      </c>
    </row>
    <row r="13" spans="2:12" ht="29" x14ac:dyDescent="0.35">
      <c r="B13" s="397" t="s">
        <v>1235</v>
      </c>
      <c r="C13" s="399" t="s">
        <v>47</v>
      </c>
      <c r="D13" s="286">
        <v>0</v>
      </c>
      <c r="E13" s="268">
        <v>0</v>
      </c>
      <c r="F13" s="268">
        <v>0</v>
      </c>
      <c r="G13" s="268">
        <v>0</v>
      </c>
      <c r="H13" s="268">
        <v>0</v>
      </c>
      <c r="I13" s="268">
        <v>0</v>
      </c>
      <c r="J13" s="268">
        <v>0</v>
      </c>
      <c r="K13" s="381">
        <v>0</v>
      </c>
      <c r="L13" s="183" t="str">
        <f t="shared" si="0"/>
        <v>Weryfikacja wiersza OK</v>
      </c>
    </row>
    <row r="14" spans="2:12" x14ac:dyDescent="0.35">
      <c r="B14" s="397" t="s">
        <v>1236</v>
      </c>
      <c r="C14" s="399" t="s">
        <v>36</v>
      </c>
      <c r="D14" s="286">
        <v>0</v>
      </c>
      <c r="E14" s="268">
        <v>0</v>
      </c>
      <c r="F14" s="268">
        <v>0</v>
      </c>
      <c r="G14" s="268">
        <v>0</v>
      </c>
      <c r="H14" s="268">
        <v>0</v>
      </c>
      <c r="I14" s="268">
        <v>0</v>
      </c>
      <c r="J14" s="268">
        <v>0</v>
      </c>
      <c r="K14" s="381">
        <v>0</v>
      </c>
      <c r="L14" s="183" t="str">
        <f t="shared" si="0"/>
        <v>Weryfikacja wiersza OK</v>
      </c>
    </row>
    <row r="15" spans="2:12" x14ac:dyDescent="0.35">
      <c r="B15" s="556" t="s">
        <v>1237</v>
      </c>
      <c r="C15" s="549" t="s">
        <v>22</v>
      </c>
      <c r="D15" s="288">
        <v>0</v>
      </c>
      <c r="E15" s="272">
        <v>0</v>
      </c>
      <c r="F15" s="272">
        <v>0</v>
      </c>
      <c r="G15" s="272">
        <v>0</v>
      </c>
      <c r="H15" s="272">
        <v>0</v>
      </c>
      <c r="I15" s="272">
        <v>0</v>
      </c>
      <c r="J15" s="272">
        <v>0</v>
      </c>
      <c r="K15" s="382">
        <v>0</v>
      </c>
      <c r="L15" s="183" t="str">
        <f t="shared" si="0"/>
        <v>Weryfikacja wiersza OK</v>
      </c>
    </row>
    <row r="16" spans="2:12" x14ac:dyDescent="0.35">
      <c r="B16" s="800" t="s">
        <v>1238</v>
      </c>
      <c r="C16" s="801" t="s">
        <v>831</v>
      </c>
      <c r="D16" s="798">
        <v>0</v>
      </c>
      <c r="E16" s="355">
        <v>0</v>
      </c>
      <c r="F16" s="355">
        <v>0</v>
      </c>
      <c r="G16" s="355">
        <v>0</v>
      </c>
      <c r="H16" s="355">
        <v>0</v>
      </c>
      <c r="I16" s="355">
        <v>0</v>
      </c>
      <c r="J16" s="355">
        <v>0</v>
      </c>
      <c r="K16" s="799">
        <v>0</v>
      </c>
      <c r="L16" s="183" t="str">
        <f t="shared" si="0"/>
        <v>Weryfikacja wiersza OK</v>
      </c>
    </row>
    <row r="17" spans="2:12" x14ac:dyDescent="0.35">
      <c r="B17" s="397" t="s">
        <v>1239</v>
      </c>
      <c r="C17" s="399" t="s">
        <v>43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268">
        <v>0</v>
      </c>
      <c r="K17" s="381">
        <v>0</v>
      </c>
      <c r="L17" s="183" t="str">
        <f t="shared" si="0"/>
        <v>Weryfikacja wiersza OK</v>
      </c>
    </row>
    <row r="18" spans="2:12" x14ac:dyDescent="0.35">
      <c r="B18" s="397" t="s">
        <v>1240</v>
      </c>
      <c r="C18" s="399" t="s">
        <v>44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268">
        <v>0</v>
      </c>
      <c r="K18" s="381">
        <v>0</v>
      </c>
      <c r="L18" s="183" t="str">
        <f t="shared" si="0"/>
        <v>Weryfikacja wiersza OK</v>
      </c>
    </row>
    <row r="19" spans="2:12" x14ac:dyDescent="0.35">
      <c r="B19" s="397" t="s">
        <v>1241</v>
      </c>
      <c r="C19" s="399" t="s">
        <v>45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268">
        <v>0</v>
      </c>
      <c r="K19" s="381">
        <v>0</v>
      </c>
      <c r="L19" s="183" t="str">
        <f t="shared" si="0"/>
        <v>Weryfikacja wiersza OK</v>
      </c>
    </row>
    <row r="20" spans="2:12" x14ac:dyDescent="0.35">
      <c r="B20" s="397" t="s">
        <v>1242</v>
      </c>
      <c r="C20" s="399" t="s">
        <v>46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268">
        <v>0</v>
      </c>
      <c r="K20" s="381">
        <v>0</v>
      </c>
      <c r="L20" s="183" t="str">
        <f t="shared" si="0"/>
        <v>Weryfikacja wiersza OK</v>
      </c>
    </row>
    <row r="21" spans="2:12" x14ac:dyDescent="0.35">
      <c r="B21" s="397" t="s">
        <v>1243</v>
      </c>
      <c r="C21" s="399" t="s">
        <v>48</v>
      </c>
      <c r="D21" s="286">
        <v>0</v>
      </c>
      <c r="E21" s="268">
        <v>0</v>
      </c>
      <c r="F21" s="268">
        <v>0</v>
      </c>
      <c r="G21" s="268">
        <v>0</v>
      </c>
      <c r="H21" s="268">
        <v>0</v>
      </c>
      <c r="I21" s="268">
        <v>0</v>
      </c>
      <c r="J21" s="268">
        <v>0</v>
      </c>
      <c r="K21" s="381">
        <v>0</v>
      </c>
      <c r="L21" s="183" t="str">
        <f t="shared" si="0"/>
        <v>Weryfikacja wiersza OK</v>
      </c>
    </row>
    <row r="22" spans="2:12" ht="29" x14ac:dyDescent="0.35">
      <c r="B22" s="397" t="s">
        <v>1244</v>
      </c>
      <c r="C22" s="399" t="s">
        <v>47</v>
      </c>
      <c r="D22" s="286">
        <v>0</v>
      </c>
      <c r="E22" s="268">
        <v>0</v>
      </c>
      <c r="F22" s="268">
        <v>0</v>
      </c>
      <c r="G22" s="268">
        <v>0</v>
      </c>
      <c r="H22" s="268">
        <v>0</v>
      </c>
      <c r="I22" s="268">
        <v>0</v>
      </c>
      <c r="J22" s="268">
        <v>0</v>
      </c>
      <c r="K22" s="381">
        <v>0</v>
      </c>
      <c r="L22" s="183" t="str">
        <f t="shared" si="0"/>
        <v>Weryfikacja wiersza OK</v>
      </c>
    </row>
    <row r="23" spans="2:12" x14ac:dyDescent="0.35">
      <c r="B23" s="397" t="s">
        <v>1245</v>
      </c>
      <c r="C23" s="399" t="s">
        <v>64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268">
        <v>0</v>
      </c>
      <c r="K23" s="381">
        <v>0</v>
      </c>
      <c r="L23" s="183" t="str">
        <f t="shared" si="0"/>
        <v>Weryfikacja wiersza OK</v>
      </c>
    </row>
    <row r="24" spans="2:12" x14ac:dyDescent="0.35">
      <c r="B24" s="397" t="s">
        <v>1246</v>
      </c>
      <c r="C24" s="770" t="s">
        <v>840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268">
        <v>0</v>
      </c>
      <c r="K24" s="381">
        <v>0</v>
      </c>
      <c r="L24" s="183" t="str">
        <f t="shared" si="0"/>
        <v>Weryfikacja wiersza OK</v>
      </c>
    </row>
    <row r="25" spans="2:12" x14ac:dyDescent="0.35">
      <c r="B25" s="397" t="s">
        <v>1247</v>
      </c>
      <c r="C25" s="770" t="s">
        <v>842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268">
        <v>0</v>
      </c>
      <c r="K25" s="381">
        <v>0</v>
      </c>
      <c r="L25" s="183" t="str">
        <f t="shared" si="0"/>
        <v>Weryfikacja wiersza OK</v>
      </c>
    </row>
    <row r="26" spans="2:12" x14ac:dyDescent="0.35">
      <c r="B26" s="397" t="s">
        <v>1248</v>
      </c>
      <c r="C26" s="399" t="s">
        <v>214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268">
        <v>0</v>
      </c>
      <c r="K26" s="381">
        <v>0</v>
      </c>
      <c r="L26" s="183" t="str">
        <f t="shared" si="0"/>
        <v>Weryfikacja wiersza OK</v>
      </c>
    </row>
    <row r="27" spans="2:12" x14ac:dyDescent="0.35">
      <c r="B27" s="556" t="s">
        <v>1249</v>
      </c>
      <c r="C27" s="549" t="s">
        <v>22</v>
      </c>
      <c r="D27" s="288">
        <v>0</v>
      </c>
      <c r="E27" s="272">
        <v>0</v>
      </c>
      <c r="F27" s="272">
        <v>0</v>
      </c>
      <c r="G27" s="272">
        <v>0</v>
      </c>
      <c r="H27" s="272">
        <v>0</v>
      </c>
      <c r="I27" s="272">
        <v>0</v>
      </c>
      <c r="J27" s="272">
        <v>0</v>
      </c>
      <c r="K27" s="382">
        <v>0</v>
      </c>
      <c r="L27" s="183" t="str">
        <f t="shared" si="0"/>
        <v>Weryfikacja wiersza OK</v>
      </c>
    </row>
    <row r="28" spans="2:12" x14ac:dyDescent="0.35">
      <c r="B28" s="800" t="s">
        <v>1250</v>
      </c>
      <c r="C28" s="801" t="s">
        <v>95</v>
      </c>
      <c r="D28" s="798">
        <v>0</v>
      </c>
      <c r="E28" s="355">
        <v>0</v>
      </c>
      <c r="F28" s="355">
        <v>0</v>
      </c>
      <c r="G28" s="355">
        <v>0</v>
      </c>
      <c r="H28" s="355">
        <v>0</v>
      </c>
      <c r="I28" s="355">
        <v>0</v>
      </c>
      <c r="J28" s="355">
        <v>0</v>
      </c>
      <c r="K28" s="799">
        <v>0</v>
      </c>
      <c r="L28" s="183" t="str">
        <f t="shared" si="0"/>
        <v>Weryfikacja wiersza OK</v>
      </c>
    </row>
    <row r="29" spans="2:12" x14ac:dyDescent="0.35">
      <c r="B29" s="397" t="s">
        <v>1251</v>
      </c>
      <c r="C29" s="399" t="s">
        <v>69</v>
      </c>
      <c r="D29" s="314">
        <v>0</v>
      </c>
      <c r="E29" s="302">
        <v>0</v>
      </c>
      <c r="F29" s="302">
        <v>0</v>
      </c>
      <c r="G29" s="302">
        <v>0</v>
      </c>
      <c r="H29" s="302">
        <v>0</v>
      </c>
      <c r="I29" s="302">
        <v>0</v>
      </c>
      <c r="J29" s="302">
        <v>0</v>
      </c>
      <c r="K29" s="258">
        <v>0</v>
      </c>
      <c r="L29" s="183" t="str">
        <f t="shared" si="0"/>
        <v>Weryfikacja wiersza OK</v>
      </c>
    </row>
    <row r="30" spans="2:12" x14ac:dyDescent="0.35">
      <c r="B30" s="397" t="s">
        <v>1252</v>
      </c>
      <c r="C30" s="399" t="s">
        <v>213</v>
      </c>
      <c r="D30" s="286">
        <v>0</v>
      </c>
      <c r="E30" s="268">
        <v>0</v>
      </c>
      <c r="F30" s="268">
        <v>0</v>
      </c>
      <c r="G30" s="268">
        <v>0</v>
      </c>
      <c r="H30" s="268">
        <v>0</v>
      </c>
      <c r="I30" s="268">
        <v>0</v>
      </c>
      <c r="J30" s="268">
        <v>0</v>
      </c>
      <c r="K30" s="381">
        <v>0</v>
      </c>
      <c r="L30" s="183" t="str">
        <f t="shared" si="0"/>
        <v>Weryfikacja wiersza OK</v>
      </c>
    </row>
    <row r="31" spans="2:12" x14ac:dyDescent="0.35">
      <c r="B31" s="397" t="s">
        <v>1253</v>
      </c>
      <c r="C31" s="399" t="s">
        <v>64</v>
      </c>
      <c r="D31" s="286">
        <v>0</v>
      </c>
      <c r="E31" s="268">
        <v>0</v>
      </c>
      <c r="F31" s="268">
        <v>0</v>
      </c>
      <c r="G31" s="268">
        <v>0</v>
      </c>
      <c r="H31" s="268">
        <v>0</v>
      </c>
      <c r="I31" s="268">
        <v>0</v>
      </c>
      <c r="J31" s="268">
        <v>0</v>
      </c>
      <c r="K31" s="381">
        <v>0</v>
      </c>
      <c r="L31" s="183" t="str">
        <f t="shared" si="0"/>
        <v>Weryfikacja wiersza OK</v>
      </c>
    </row>
    <row r="32" spans="2:12" x14ac:dyDescent="0.35">
      <c r="B32" s="397" t="s">
        <v>1254</v>
      </c>
      <c r="C32" s="770" t="s">
        <v>840</v>
      </c>
      <c r="D32" s="286">
        <v>0</v>
      </c>
      <c r="E32" s="268">
        <v>0</v>
      </c>
      <c r="F32" s="268">
        <v>0</v>
      </c>
      <c r="G32" s="268">
        <v>0</v>
      </c>
      <c r="H32" s="268">
        <v>0</v>
      </c>
      <c r="I32" s="268">
        <v>0</v>
      </c>
      <c r="J32" s="268">
        <v>0</v>
      </c>
      <c r="K32" s="381">
        <v>0</v>
      </c>
      <c r="L32" s="183" t="str">
        <f t="shared" si="0"/>
        <v>Weryfikacja wiersza OK</v>
      </c>
    </row>
    <row r="33" spans="2:12" x14ac:dyDescent="0.35">
      <c r="B33" s="397" t="s">
        <v>1255</v>
      </c>
      <c r="C33" s="770" t="s">
        <v>842</v>
      </c>
      <c r="D33" s="286">
        <v>0</v>
      </c>
      <c r="E33" s="268">
        <v>0</v>
      </c>
      <c r="F33" s="268">
        <v>0</v>
      </c>
      <c r="G33" s="268">
        <v>0</v>
      </c>
      <c r="H33" s="268">
        <v>0</v>
      </c>
      <c r="I33" s="268">
        <v>0</v>
      </c>
      <c r="J33" s="268">
        <v>0</v>
      </c>
      <c r="K33" s="381">
        <v>0</v>
      </c>
      <c r="L33" s="183" t="str">
        <f t="shared" si="0"/>
        <v>Weryfikacja wiersza OK</v>
      </c>
    </row>
    <row r="34" spans="2:12" ht="29" x14ac:dyDescent="0.35">
      <c r="B34" s="397" t="s">
        <v>1256</v>
      </c>
      <c r="C34" s="780" t="s">
        <v>1212</v>
      </c>
      <c r="D34" s="286">
        <v>0</v>
      </c>
      <c r="E34" s="268">
        <v>0</v>
      </c>
      <c r="F34" s="268">
        <v>0</v>
      </c>
      <c r="G34" s="268">
        <v>0</v>
      </c>
      <c r="H34" s="268">
        <v>0</v>
      </c>
      <c r="I34" s="268">
        <v>0</v>
      </c>
      <c r="J34" s="268">
        <v>0</v>
      </c>
      <c r="K34" s="381">
        <v>0</v>
      </c>
      <c r="L34" s="183" t="str">
        <f t="shared" si="0"/>
        <v>Weryfikacja wiersza OK</v>
      </c>
    </row>
    <row r="35" spans="2:12" ht="29" x14ac:dyDescent="0.35">
      <c r="B35" s="397" t="s">
        <v>1257</v>
      </c>
      <c r="C35" s="780" t="s">
        <v>1214</v>
      </c>
      <c r="D35" s="286">
        <v>0</v>
      </c>
      <c r="E35" s="268">
        <v>0</v>
      </c>
      <c r="F35" s="268">
        <v>0</v>
      </c>
      <c r="G35" s="268">
        <v>0</v>
      </c>
      <c r="H35" s="268">
        <v>0</v>
      </c>
      <c r="I35" s="268">
        <v>0</v>
      </c>
      <c r="J35" s="268">
        <v>0</v>
      </c>
      <c r="K35" s="381">
        <v>0</v>
      </c>
      <c r="L35" s="183" t="str">
        <f t="shared" si="0"/>
        <v>Weryfikacja wiersza OK</v>
      </c>
    </row>
    <row r="36" spans="2:12" x14ac:dyDescent="0.35">
      <c r="B36" s="556" t="s">
        <v>1271</v>
      </c>
      <c r="C36" s="549" t="s">
        <v>22</v>
      </c>
      <c r="D36" s="288">
        <v>0</v>
      </c>
      <c r="E36" s="272">
        <v>0</v>
      </c>
      <c r="F36" s="272">
        <v>0</v>
      </c>
      <c r="G36" s="272">
        <v>0</v>
      </c>
      <c r="H36" s="272">
        <v>0</v>
      </c>
      <c r="I36" s="272">
        <v>0</v>
      </c>
      <c r="J36" s="272">
        <v>0</v>
      </c>
      <c r="K36" s="382">
        <v>0</v>
      </c>
      <c r="L36" s="183" t="str">
        <f t="shared" si="0"/>
        <v>Weryfikacja wiersza OK</v>
      </c>
    </row>
    <row r="37" spans="2:12" x14ac:dyDescent="0.35">
      <c r="B37" s="800" t="s">
        <v>1258</v>
      </c>
      <c r="C37" s="801" t="s">
        <v>524</v>
      </c>
      <c r="D37" s="798">
        <v>0</v>
      </c>
      <c r="E37" s="355">
        <v>0</v>
      </c>
      <c r="F37" s="355">
        <v>0</v>
      </c>
      <c r="G37" s="355">
        <v>0</v>
      </c>
      <c r="H37" s="355">
        <v>0</v>
      </c>
      <c r="I37" s="355">
        <v>0</v>
      </c>
      <c r="J37" s="355">
        <v>0</v>
      </c>
      <c r="K37" s="799">
        <v>0</v>
      </c>
      <c r="L37" s="183" t="str">
        <f t="shared" si="0"/>
        <v>Weryfikacja wiersza OK</v>
      </c>
    </row>
    <row r="38" spans="2:12" x14ac:dyDescent="0.35">
      <c r="B38" s="397" t="s">
        <v>1259</v>
      </c>
      <c r="C38" s="399" t="s">
        <v>43</v>
      </c>
      <c r="D38" s="286">
        <v>0</v>
      </c>
      <c r="E38" s="268">
        <v>0</v>
      </c>
      <c r="F38" s="268">
        <v>0</v>
      </c>
      <c r="G38" s="268">
        <v>0</v>
      </c>
      <c r="H38" s="268">
        <v>0</v>
      </c>
      <c r="I38" s="268">
        <v>0</v>
      </c>
      <c r="J38" s="268">
        <v>0</v>
      </c>
      <c r="K38" s="381">
        <v>0</v>
      </c>
      <c r="L38" s="183" t="str">
        <f t="shared" si="0"/>
        <v>Weryfikacja wiersza OK</v>
      </c>
    </row>
    <row r="39" spans="2:12" x14ac:dyDescent="0.35">
      <c r="B39" s="397" t="s">
        <v>1260</v>
      </c>
      <c r="C39" s="399" t="s">
        <v>44</v>
      </c>
      <c r="D39" s="286">
        <v>0</v>
      </c>
      <c r="E39" s="268">
        <v>0</v>
      </c>
      <c r="F39" s="268">
        <v>0</v>
      </c>
      <c r="G39" s="268">
        <v>0</v>
      </c>
      <c r="H39" s="268">
        <v>0</v>
      </c>
      <c r="I39" s="268">
        <v>0</v>
      </c>
      <c r="J39" s="268">
        <v>0</v>
      </c>
      <c r="K39" s="381">
        <v>0</v>
      </c>
      <c r="L39" s="183" t="str">
        <f t="shared" si="0"/>
        <v>Weryfikacja wiersza OK</v>
      </c>
    </row>
    <row r="40" spans="2:12" x14ac:dyDescent="0.35">
      <c r="B40" s="397" t="s">
        <v>1261</v>
      </c>
      <c r="C40" s="399" t="s">
        <v>45</v>
      </c>
      <c r="D40" s="286">
        <v>0</v>
      </c>
      <c r="E40" s="268">
        <v>0</v>
      </c>
      <c r="F40" s="268">
        <v>0</v>
      </c>
      <c r="G40" s="268">
        <v>0</v>
      </c>
      <c r="H40" s="268">
        <v>0</v>
      </c>
      <c r="I40" s="268">
        <v>0</v>
      </c>
      <c r="J40" s="268">
        <v>0</v>
      </c>
      <c r="K40" s="381">
        <v>0</v>
      </c>
      <c r="L40" s="183" t="str">
        <f t="shared" si="0"/>
        <v>Weryfikacja wiersza OK</v>
      </c>
    </row>
    <row r="41" spans="2:12" x14ac:dyDescent="0.35">
      <c r="B41" s="397" t="s">
        <v>1262</v>
      </c>
      <c r="C41" s="399" t="s">
        <v>46</v>
      </c>
      <c r="D41" s="286">
        <v>0</v>
      </c>
      <c r="E41" s="268">
        <v>0</v>
      </c>
      <c r="F41" s="268">
        <v>0</v>
      </c>
      <c r="G41" s="268">
        <v>0</v>
      </c>
      <c r="H41" s="268">
        <v>0</v>
      </c>
      <c r="I41" s="268">
        <v>0</v>
      </c>
      <c r="J41" s="268">
        <v>0</v>
      </c>
      <c r="K41" s="381">
        <v>0</v>
      </c>
      <c r="L41" s="183" t="str">
        <f t="shared" si="0"/>
        <v>Weryfikacja wiersza OK</v>
      </c>
    </row>
    <row r="42" spans="2:12" x14ac:dyDescent="0.35">
      <c r="B42" s="397" t="s">
        <v>1263</v>
      </c>
      <c r="C42" s="399" t="s">
        <v>48</v>
      </c>
      <c r="D42" s="286">
        <v>0</v>
      </c>
      <c r="E42" s="268">
        <v>0</v>
      </c>
      <c r="F42" s="268">
        <v>0</v>
      </c>
      <c r="G42" s="268">
        <v>0</v>
      </c>
      <c r="H42" s="268">
        <v>0</v>
      </c>
      <c r="I42" s="268">
        <v>0</v>
      </c>
      <c r="J42" s="268">
        <v>0</v>
      </c>
      <c r="K42" s="381">
        <v>0</v>
      </c>
      <c r="L42" s="183" t="str">
        <f t="shared" si="0"/>
        <v>Weryfikacja wiersza OK</v>
      </c>
    </row>
    <row r="43" spans="2:12" ht="29" x14ac:dyDescent="0.35">
      <c r="B43" s="397" t="s">
        <v>1264</v>
      </c>
      <c r="C43" s="399" t="s">
        <v>47</v>
      </c>
      <c r="D43" s="286">
        <v>0</v>
      </c>
      <c r="E43" s="268">
        <v>0</v>
      </c>
      <c r="F43" s="268">
        <v>0</v>
      </c>
      <c r="G43" s="268">
        <v>0</v>
      </c>
      <c r="H43" s="268">
        <v>0</v>
      </c>
      <c r="I43" s="268">
        <v>0</v>
      </c>
      <c r="J43" s="268">
        <v>0</v>
      </c>
      <c r="K43" s="381">
        <v>0</v>
      </c>
      <c r="L43" s="183" t="str">
        <f t="shared" si="0"/>
        <v>Weryfikacja wiersza OK</v>
      </c>
    </row>
    <row r="44" spans="2:12" x14ac:dyDescent="0.35">
      <c r="B44" s="397" t="s">
        <v>1265</v>
      </c>
      <c r="C44" s="399" t="s">
        <v>69</v>
      </c>
      <c r="D44" s="286">
        <v>0</v>
      </c>
      <c r="E44" s="268">
        <v>0</v>
      </c>
      <c r="F44" s="268">
        <v>0</v>
      </c>
      <c r="G44" s="268">
        <v>0</v>
      </c>
      <c r="H44" s="268">
        <v>0</v>
      </c>
      <c r="I44" s="268">
        <v>0</v>
      </c>
      <c r="J44" s="268">
        <v>0</v>
      </c>
      <c r="K44" s="381">
        <v>0</v>
      </c>
      <c r="L44" s="183" t="str">
        <f t="shared" si="0"/>
        <v>Weryfikacja wiersza OK</v>
      </c>
    </row>
    <row r="45" spans="2:12" x14ac:dyDescent="0.35">
      <c r="B45" s="397" t="s">
        <v>1266</v>
      </c>
      <c r="C45" s="399" t="s">
        <v>213</v>
      </c>
      <c r="D45" s="286">
        <v>0</v>
      </c>
      <c r="E45" s="268">
        <v>0</v>
      </c>
      <c r="F45" s="268">
        <v>0</v>
      </c>
      <c r="G45" s="268">
        <v>0</v>
      </c>
      <c r="H45" s="268">
        <v>0</v>
      </c>
      <c r="I45" s="268">
        <v>0</v>
      </c>
      <c r="J45" s="268">
        <v>0</v>
      </c>
      <c r="K45" s="381">
        <v>0</v>
      </c>
      <c r="L45" s="183" t="str">
        <f t="shared" si="0"/>
        <v>Weryfikacja wiersza OK</v>
      </c>
    </row>
    <row r="46" spans="2:12" x14ac:dyDescent="0.35">
      <c r="B46" s="397" t="s">
        <v>1267</v>
      </c>
      <c r="C46" s="399" t="s">
        <v>64</v>
      </c>
      <c r="D46" s="286">
        <v>0</v>
      </c>
      <c r="E46" s="268">
        <v>0</v>
      </c>
      <c r="F46" s="268">
        <v>0</v>
      </c>
      <c r="G46" s="268">
        <v>0</v>
      </c>
      <c r="H46" s="268">
        <v>0</v>
      </c>
      <c r="I46" s="268">
        <v>0</v>
      </c>
      <c r="J46" s="268">
        <v>0</v>
      </c>
      <c r="K46" s="381">
        <v>0</v>
      </c>
      <c r="L46" s="183" t="str">
        <f t="shared" si="0"/>
        <v>Weryfikacja wiersza OK</v>
      </c>
    </row>
    <row r="47" spans="2:12" ht="15" thickBot="1" x14ac:dyDescent="0.4">
      <c r="B47" s="556" t="s">
        <v>1268</v>
      </c>
      <c r="C47" s="549" t="s">
        <v>22</v>
      </c>
      <c r="D47" s="288">
        <v>0</v>
      </c>
      <c r="E47" s="272">
        <v>0</v>
      </c>
      <c r="F47" s="272">
        <v>0</v>
      </c>
      <c r="G47" s="272">
        <v>0</v>
      </c>
      <c r="H47" s="272">
        <v>0</v>
      </c>
      <c r="I47" s="272">
        <v>0</v>
      </c>
      <c r="J47" s="272">
        <v>0</v>
      </c>
      <c r="K47" s="382">
        <v>0</v>
      </c>
      <c r="L47" s="183" t="str">
        <f t="shared" si="0"/>
        <v>Weryfikacja wiersza OK</v>
      </c>
    </row>
    <row r="48" spans="2:12" ht="15" thickBot="1" x14ac:dyDescent="0.4">
      <c r="B48" s="802" t="s">
        <v>1269</v>
      </c>
      <c r="C48" s="738" t="s">
        <v>73</v>
      </c>
      <c r="D48" s="322">
        <v>0</v>
      </c>
      <c r="E48" s="342">
        <v>0</v>
      </c>
      <c r="F48" s="342">
        <v>0</v>
      </c>
      <c r="G48" s="342">
        <v>0</v>
      </c>
      <c r="H48" s="342">
        <v>0</v>
      </c>
      <c r="I48" s="342">
        <v>0</v>
      </c>
      <c r="J48" s="342">
        <v>0</v>
      </c>
      <c r="K48" s="374">
        <v>0</v>
      </c>
      <c r="L48" s="183" t="str">
        <f t="shared" si="0"/>
        <v>Weryfikacja wiersza OK</v>
      </c>
    </row>
    <row r="50" spans="3:11" x14ac:dyDescent="0.35">
      <c r="C50" s="393" t="s">
        <v>1855</v>
      </c>
    </row>
    <row r="51" spans="3:11" x14ac:dyDescent="0.35">
      <c r="C51" s="4" t="s">
        <v>1229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1238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1250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1258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1269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404" t="s">
        <v>1876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TklMU+Hw05lhKKYjj4g5SCSVifu4M9ef9g8KNINPHHx8ZP0z5zngLvjE89GSkNHZQZZa0msjHkcS44Fog3zf9w==" saltValue="RkK3GzskzYH26VMnsEFxQQ==" spinCount="100000" sheet="1" objects="1" scenarios="1"/>
  <mergeCells count="3">
    <mergeCell ref="B4:C6"/>
    <mergeCell ref="D4:D5"/>
    <mergeCell ref="E4:K4"/>
  </mergeCells>
  <conditionalFormatting sqref="L7:L48">
    <cfRule type="containsText" dxfId="32" priority="3" operator="containsText" text="Weryfikacja wiersza OK">
      <formula>NOT(ISERROR(SEARCH("Weryfikacja wiersza OK",L7)))</formula>
    </cfRule>
  </conditionalFormatting>
  <conditionalFormatting sqref="D51:K55">
    <cfRule type="containsText" dxfId="31" priority="2" operator="containsText" text="OK">
      <formula>NOT(ISERROR(SEARCH("OK",D51)))</formula>
    </cfRule>
  </conditionalFormatting>
  <conditionalFormatting sqref="D57">
    <cfRule type="containsText" dxfId="30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3"/>
  <dimension ref="B1:K59"/>
  <sheetViews>
    <sheetView zoomScale="90" zoomScaleNormal="90" workbookViewId="0">
      <selection activeCell="D6" sqref="D6:J43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54.26953125" style="4" bestFit="1" customWidth="1"/>
    <col min="4" max="4" width="16.54296875" style="4" customWidth="1"/>
    <col min="5" max="8" width="13.54296875" style="4" customWidth="1"/>
    <col min="9" max="9" width="17.453125" style="4" customWidth="1"/>
    <col min="10" max="10" width="14.81640625" style="4" customWidth="1"/>
    <col min="11" max="11" width="58.54296875" style="4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1322</v>
      </c>
    </row>
    <row r="3" spans="2:11" ht="15" thickBot="1" x14ac:dyDescent="0.4"/>
    <row r="4" spans="2:11" ht="72.5" x14ac:dyDescent="0.35">
      <c r="B4" s="925" t="s">
        <v>565</v>
      </c>
      <c r="C4" s="926"/>
      <c r="D4" s="717" t="s">
        <v>43</v>
      </c>
      <c r="E4" s="715" t="s">
        <v>44</v>
      </c>
      <c r="F4" s="715" t="s">
        <v>45</v>
      </c>
      <c r="G4" s="715" t="s">
        <v>46</v>
      </c>
      <c r="H4" s="715" t="s">
        <v>48</v>
      </c>
      <c r="I4" s="715" t="s">
        <v>47</v>
      </c>
      <c r="J4" s="716" t="s">
        <v>22</v>
      </c>
    </row>
    <row r="5" spans="2:11" ht="15" thickBot="1" x14ac:dyDescent="0.4">
      <c r="B5" s="927"/>
      <c r="C5" s="928"/>
      <c r="D5" s="553" t="s">
        <v>112</v>
      </c>
      <c r="E5" s="555" t="s">
        <v>113</v>
      </c>
      <c r="F5" s="555" t="s">
        <v>114</v>
      </c>
      <c r="G5" s="555" t="s">
        <v>115</v>
      </c>
      <c r="H5" s="555" t="s">
        <v>120</v>
      </c>
      <c r="I5" s="555" t="s">
        <v>116</v>
      </c>
      <c r="J5" s="554" t="s">
        <v>172</v>
      </c>
    </row>
    <row r="6" spans="2:11" x14ac:dyDescent="0.35">
      <c r="B6" s="803" t="s">
        <v>1278</v>
      </c>
      <c r="C6" s="804" t="s">
        <v>468</v>
      </c>
      <c r="D6" s="364">
        <v>0</v>
      </c>
      <c r="E6" s="365">
        <v>0</v>
      </c>
      <c r="F6" s="365">
        <v>0</v>
      </c>
      <c r="G6" s="365">
        <v>0</v>
      </c>
      <c r="H6" s="365">
        <v>0</v>
      </c>
      <c r="I6" s="365">
        <v>0</v>
      </c>
      <c r="J6" s="366">
        <v>0</v>
      </c>
      <c r="K6" s="805" t="str">
        <f>IF(COUNTBLANK(D6:J6)=7,"",IF(COUNTBLANK(D6:J6)=0,"Weryfikacja wiersza OK","Należy wypełnić wszystkie pola w bieżącym wierszu"))</f>
        <v>Weryfikacja wiersza OK</v>
      </c>
    </row>
    <row r="7" spans="2:11" ht="29" x14ac:dyDescent="0.35">
      <c r="B7" s="806" t="s">
        <v>1279</v>
      </c>
      <c r="C7" s="801" t="s">
        <v>475</v>
      </c>
      <c r="D7" s="355">
        <v>0</v>
      </c>
      <c r="E7" s="367">
        <v>0</v>
      </c>
      <c r="F7" s="367">
        <v>0</v>
      </c>
      <c r="G7" s="367">
        <v>0</v>
      </c>
      <c r="H7" s="367">
        <v>0</v>
      </c>
      <c r="I7" s="367">
        <v>0</v>
      </c>
      <c r="J7" s="368">
        <v>0</v>
      </c>
      <c r="K7" s="805" t="str">
        <f t="shared" ref="K7:K43" si="0">IF(COUNTBLANK(D7:J7)=7,"",IF(COUNTBLANK(D7:J7)=0,"Weryfikacja wiersza OK","Należy wypełnić wszystkie pola w bieżącym wierszu"))</f>
        <v>Weryfikacja wiersza OK</v>
      </c>
    </row>
    <row r="8" spans="2:11" x14ac:dyDescent="0.35">
      <c r="B8" s="547" t="s">
        <v>1280</v>
      </c>
      <c r="C8" s="399" t="s">
        <v>393</v>
      </c>
      <c r="D8" s="268">
        <v>0</v>
      </c>
      <c r="E8" s="277">
        <v>0</v>
      </c>
      <c r="F8" s="277">
        <v>0</v>
      </c>
      <c r="G8" s="277">
        <v>0</v>
      </c>
      <c r="H8" s="277">
        <v>0</v>
      </c>
      <c r="I8" s="277">
        <v>0</v>
      </c>
      <c r="J8" s="269">
        <v>0</v>
      </c>
      <c r="K8" s="805" t="str">
        <f t="shared" si="0"/>
        <v>Weryfikacja wiersza OK</v>
      </c>
    </row>
    <row r="9" spans="2:11" x14ac:dyDescent="0.35">
      <c r="B9" s="547" t="s">
        <v>1281</v>
      </c>
      <c r="C9" s="399" t="s">
        <v>198</v>
      </c>
      <c r="D9" s="268">
        <v>0</v>
      </c>
      <c r="E9" s="277">
        <v>0</v>
      </c>
      <c r="F9" s="277">
        <v>0</v>
      </c>
      <c r="G9" s="277">
        <v>0</v>
      </c>
      <c r="H9" s="277">
        <v>0</v>
      </c>
      <c r="I9" s="277">
        <v>0</v>
      </c>
      <c r="J9" s="269">
        <v>0</v>
      </c>
      <c r="K9" s="805" t="str">
        <f t="shared" si="0"/>
        <v>Weryfikacja wiersza OK</v>
      </c>
    </row>
    <row r="10" spans="2:11" x14ac:dyDescent="0.35">
      <c r="B10" s="548" t="s">
        <v>1282</v>
      </c>
      <c r="C10" s="549" t="s">
        <v>68</v>
      </c>
      <c r="D10" s="272">
        <v>0</v>
      </c>
      <c r="E10" s="279">
        <v>0</v>
      </c>
      <c r="F10" s="279">
        <v>0</v>
      </c>
      <c r="G10" s="279">
        <v>0</v>
      </c>
      <c r="H10" s="279">
        <v>0</v>
      </c>
      <c r="I10" s="279">
        <v>0</v>
      </c>
      <c r="J10" s="273">
        <v>0</v>
      </c>
      <c r="K10" s="805" t="str">
        <f t="shared" si="0"/>
        <v>Weryfikacja wiersza OK</v>
      </c>
    </row>
    <row r="11" spans="2:11" x14ac:dyDescent="0.35">
      <c r="B11" s="806" t="s">
        <v>1283</v>
      </c>
      <c r="C11" s="801" t="s">
        <v>480</v>
      </c>
      <c r="D11" s="355">
        <v>0</v>
      </c>
      <c r="E11" s="367">
        <v>0</v>
      </c>
      <c r="F11" s="367">
        <v>0</v>
      </c>
      <c r="G11" s="367">
        <v>0</v>
      </c>
      <c r="H11" s="367">
        <v>0</v>
      </c>
      <c r="I11" s="367">
        <v>0</v>
      </c>
      <c r="J11" s="368">
        <v>0</v>
      </c>
      <c r="K11" s="805" t="str">
        <f t="shared" si="0"/>
        <v>Weryfikacja wiersza OK</v>
      </c>
    </row>
    <row r="12" spans="2:11" x14ac:dyDescent="0.35">
      <c r="B12" s="547" t="s">
        <v>1284</v>
      </c>
      <c r="C12" s="399" t="s">
        <v>393</v>
      </c>
      <c r="D12" s="268">
        <v>0</v>
      </c>
      <c r="E12" s="277">
        <v>0</v>
      </c>
      <c r="F12" s="277">
        <v>0</v>
      </c>
      <c r="G12" s="277">
        <v>0</v>
      </c>
      <c r="H12" s="277">
        <v>0</v>
      </c>
      <c r="I12" s="277">
        <v>0</v>
      </c>
      <c r="J12" s="269">
        <v>0</v>
      </c>
      <c r="K12" s="805" t="str">
        <f t="shared" si="0"/>
        <v>Weryfikacja wiersza OK</v>
      </c>
    </row>
    <row r="13" spans="2:11" x14ac:dyDescent="0.35">
      <c r="B13" s="547" t="s">
        <v>1285</v>
      </c>
      <c r="C13" s="399" t="s">
        <v>198</v>
      </c>
      <c r="D13" s="268">
        <v>0</v>
      </c>
      <c r="E13" s="277">
        <v>0</v>
      </c>
      <c r="F13" s="277">
        <v>0</v>
      </c>
      <c r="G13" s="277">
        <v>0</v>
      </c>
      <c r="H13" s="277">
        <v>0</v>
      </c>
      <c r="I13" s="277">
        <v>0</v>
      </c>
      <c r="J13" s="269">
        <v>0</v>
      </c>
      <c r="K13" s="805" t="str">
        <f t="shared" si="0"/>
        <v>Weryfikacja wiersza OK</v>
      </c>
    </row>
    <row r="14" spans="2:11" x14ac:dyDescent="0.35">
      <c r="B14" s="548" t="s">
        <v>1286</v>
      </c>
      <c r="C14" s="549" t="s">
        <v>68</v>
      </c>
      <c r="D14" s="272">
        <v>0</v>
      </c>
      <c r="E14" s="279">
        <v>0</v>
      </c>
      <c r="F14" s="279">
        <v>0</v>
      </c>
      <c r="G14" s="279">
        <v>0</v>
      </c>
      <c r="H14" s="279">
        <v>0</v>
      </c>
      <c r="I14" s="279">
        <v>0</v>
      </c>
      <c r="J14" s="273">
        <v>0</v>
      </c>
      <c r="K14" s="805" t="str">
        <f t="shared" si="0"/>
        <v>Weryfikacja wiersza OK</v>
      </c>
    </row>
    <row r="15" spans="2:11" x14ac:dyDescent="0.35">
      <c r="B15" s="806" t="s">
        <v>1287</v>
      </c>
      <c r="C15" s="801" t="s">
        <v>485</v>
      </c>
      <c r="D15" s="355">
        <v>0</v>
      </c>
      <c r="E15" s="367">
        <v>0</v>
      </c>
      <c r="F15" s="367">
        <v>0</v>
      </c>
      <c r="G15" s="367">
        <v>0</v>
      </c>
      <c r="H15" s="367">
        <v>0</v>
      </c>
      <c r="I15" s="367">
        <v>0</v>
      </c>
      <c r="J15" s="368">
        <v>0</v>
      </c>
      <c r="K15" s="805" t="str">
        <f t="shared" si="0"/>
        <v>Weryfikacja wiersza OK</v>
      </c>
    </row>
    <row r="16" spans="2:11" x14ac:dyDescent="0.35">
      <c r="B16" s="547" t="s">
        <v>1288</v>
      </c>
      <c r="C16" s="399" t="s">
        <v>393</v>
      </c>
      <c r="D16" s="268">
        <v>0</v>
      </c>
      <c r="E16" s="277">
        <v>0</v>
      </c>
      <c r="F16" s="277">
        <v>0</v>
      </c>
      <c r="G16" s="277">
        <v>0</v>
      </c>
      <c r="H16" s="277">
        <v>0</v>
      </c>
      <c r="I16" s="277">
        <v>0</v>
      </c>
      <c r="J16" s="269">
        <v>0</v>
      </c>
      <c r="K16" s="805" t="str">
        <f t="shared" si="0"/>
        <v>Weryfikacja wiersza OK</v>
      </c>
    </row>
    <row r="17" spans="2:11" x14ac:dyDescent="0.35">
      <c r="B17" s="547" t="s">
        <v>1289</v>
      </c>
      <c r="C17" s="399" t="s">
        <v>198</v>
      </c>
      <c r="D17" s="268">
        <v>0</v>
      </c>
      <c r="E17" s="277">
        <v>0</v>
      </c>
      <c r="F17" s="277">
        <v>0</v>
      </c>
      <c r="G17" s="277">
        <v>0</v>
      </c>
      <c r="H17" s="277">
        <v>0</v>
      </c>
      <c r="I17" s="277">
        <v>0</v>
      </c>
      <c r="J17" s="269">
        <v>0</v>
      </c>
      <c r="K17" s="805" t="str">
        <f t="shared" si="0"/>
        <v>Weryfikacja wiersza OK</v>
      </c>
    </row>
    <row r="18" spans="2:11" x14ac:dyDescent="0.35">
      <c r="B18" s="547" t="s">
        <v>1290</v>
      </c>
      <c r="C18" s="770" t="s">
        <v>1291</v>
      </c>
      <c r="D18" s="268">
        <v>0</v>
      </c>
      <c r="E18" s="277">
        <v>0</v>
      </c>
      <c r="F18" s="277">
        <v>0</v>
      </c>
      <c r="G18" s="277">
        <v>0</v>
      </c>
      <c r="H18" s="277">
        <v>0</v>
      </c>
      <c r="I18" s="277">
        <v>0</v>
      </c>
      <c r="J18" s="269">
        <v>0</v>
      </c>
      <c r="K18" s="805" t="str">
        <f t="shared" si="0"/>
        <v>Weryfikacja wiersza OK</v>
      </c>
    </row>
    <row r="19" spans="2:11" x14ac:dyDescent="0.35">
      <c r="B19" s="547" t="s">
        <v>1292</v>
      </c>
      <c r="C19" s="770" t="s">
        <v>1293</v>
      </c>
      <c r="D19" s="268">
        <v>0</v>
      </c>
      <c r="E19" s="277">
        <v>0</v>
      </c>
      <c r="F19" s="277">
        <v>0</v>
      </c>
      <c r="G19" s="277">
        <v>0</v>
      </c>
      <c r="H19" s="277">
        <v>0</v>
      </c>
      <c r="I19" s="277">
        <v>0</v>
      </c>
      <c r="J19" s="269">
        <v>0</v>
      </c>
      <c r="K19" s="805" t="str">
        <f t="shared" si="0"/>
        <v>Weryfikacja wiersza OK</v>
      </c>
    </row>
    <row r="20" spans="2:11" x14ac:dyDescent="0.35">
      <c r="B20" s="547" t="s">
        <v>1294</v>
      </c>
      <c r="C20" s="770" t="s">
        <v>1295</v>
      </c>
      <c r="D20" s="268">
        <v>0</v>
      </c>
      <c r="E20" s="277">
        <v>0</v>
      </c>
      <c r="F20" s="277">
        <v>0</v>
      </c>
      <c r="G20" s="277">
        <v>0</v>
      </c>
      <c r="H20" s="277">
        <v>0</v>
      </c>
      <c r="I20" s="277">
        <v>0</v>
      </c>
      <c r="J20" s="269">
        <v>0</v>
      </c>
      <c r="K20" s="805" t="str">
        <f t="shared" si="0"/>
        <v>Weryfikacja wiersza OK</v>
      </c>
    </row>
    <row r="21" spans="2:11" x14ac:dyDescent="0.35">
      <c r="B21" s="547" t="s">
        <v>1296</v>
      </c>
      <c r="C21" s="399" t="s">
        <v>68</v>
      </c>
      <c r="D21" s="268">
        <v>0</v>
      </c>
      <c r="E21" s="277">
        <v>0</v>
      </c>
      <c r="F21" s="277">
        <v>0</v>
      </c>
      <c r="G21" s="277">
        <v>0</v>
      </c>
      <c r="H21" s="277">
        <v>0</v>
      </c>
      <c r="I21" s="277">
        <v>0</v>
      </c>
      <c r="J21" s="269">
        <v>0</v>
      </c>
      <c r="K21" s="805" t="str">
        <f t="shared" si="0"/>
        <v>Weryfikacja wiersza OK</v>
      </c>
    </row>
    <row r="22" spans="2:11" x14ac:dyDescent="0.35">
      <c r="B22" s="547" t="s">
        <v>1297</v>
      </c>
      <c r="C22" s="770" t="s">
        <v>1298</v>
      </c>
      <c r="D22" s="268">
        <v>0</v>
      </c>
      <c r="E22" s="277">
        <v>0</v>
      </c>
      <c r="F22" s="277">
        <v>0</v>
      </c>
      <c r="G22" s="277">
        <v>0</v>
      </c>
      <c r="H22" s="277">
        <v>0</v>
      </c>
      <c r="I22" s="277">
        <v>0</v>
      </c>
      <c r="J22" s="269">
        <v>0</v>
      </c>
      <c r="K22" s="805" t="str">
        <f t="shared" si="0"/>
        <v>Weryfikacja wiersza OK</v>
      </c>
    </row>
    <row r="23" spans="2:11" x14ac:dyDescent="0.35">
      <c r="B23" s="548" t="s">
        <v>1299</v>
      </c>
      <c r="C23" s="771" t="s">
        <v>1300</v>
      </c>
      <c r="D23" s="272">
        <v>0</v>
      </c>
      <c r="E23" s="279">
        <v>0</v>
      </c>
      <c r="F23" s="279">
        <v>0</v>
      </c>
      <c r="G23" s="279">
        <v>0</v>
      </c>
      <c r="H23" s="279">
        <v>0</v>
      </c>
      <c r="I23" s="279">
        <v>0</v>
      </c>
      <c r="J23" s="273">
        <v>0</v>
      </c>
      <c r="K23" s="805" t="str">
        <f t="shared" si="0"/>
        <v>Weryfikacja wiersza OK</v>
      </c>
    </row>
    <row r="24" spans="2:11" x14ac:dyDescent="0.35">
      <c r="B24" s="806" t="s">
        <v>1301</v>
      </c>
      <c r="C24" s="801" t="s">
        <v>491</v>
      </c>
      <c r="D24" s="355">
        <v>0</v>
      </c>
      <c r="E24" s="367">
        <v>0</v>
      </c>
      <c r="F24" s="367">
        <v>0</v>
      </c>
      <c r="G24" s="367">
        <v>0</v>
      </c>
      <c r="H24" s="367">
        <v>0</v>
      </c>
      <c r="I24" s="367">
        <v>0</v>
      </c>
      <c r="J24" s="368">
        <v>0</v>
      </c>
      <c r="K24" s="805" t="str">
        <f t="shared" si="0"/>
        <v>Weryfikacja wiersza OK</v>
      </c>
    </row>
    <row r="25" spans="2:11" x14ac:dyDescent="0.35">
      <c r="B25" s="547" t="s">
        <v>1302</v>
      </c>
      <c r="C25" s="399" t="s">
        <v>87</v>
      </c>
      <c r="D25" s="268">
        <v>0</v>
      </c>
      <c r="E25" s="277">
        <v>0</v>
      </c>
      <c r="F25" s="277">
        <v>0</v>
      </c>
      <c r="G25" s="277">
        <v>0</v>
      </c>
      <c r="H25" s="277">
        <v>0</v>
      </c>
      <c r="I25" s="277">
        <v>0</v>
      </c>
      <c r="J25" s="269">
        <v>0</v>
      </c>
      <c r="K25" s="805" t="str">
        <f t="shared" si="0"/>
        <v>Weryfikacja wiersza OK</v>
      </c>
    </row>
    <row r="26" spans="2:11" x14ac:dyDescent="0.35">
      <c r="B26" s="547" t="s">
        <v>1303</v>
      </c>
      <c r="C26" s="399" t="s">
        <v>198</v>
      </c>
      <c r="D26" s="268">
        <v>0</v>
      </c>
      <c r="E26" s="277">
        <v>0</v>
      </c>
      <c r="F26" s="277">
        <v>0</v>
      </c>
      <c r="G26" s="277">
        <v>0</v>
      </c>
      <c r="H26" s="277">
        <v>0</v>
      </c>
      <c r="I26" s="277">
        <v>0</v>
      </c>
      <c r="J26" s="269">
        <v>0</v>
      </c>
      <c r="K26" s="805" t="str">
        <f t="shared" si="0"/>
        <v>Weryfikacja wiersza OK</v>
      </c>
    </row>
    <row r="27" spans="2:11" x14ac:dyDescent="0.35">
      <c r="B27" s="547" t="s">
        <v>1304</v>
      </c>
      <c r="C27" s="770" t="s">
        <v>1291</v>
      </c>
      <c r="D27" s="268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69">
        <v>0</v>
      </c>
      <c r="K27" s="805" t="str">
        <f t="shared" si="0"/>
        <v>Weryfikacja wiersza OK</v>
      </c>
    </row>
    <row r="28" spans="2:11" x14ac:dyDescent="0.35">
      <c r="B28" s="547" t="s">
        <v>1305</v>
      </c>
      <c r="C28" s="770" t="s">
        <v>1293</v>
      </c>
      <c r="D28" s="268">
        <v>0</v>
      </c>
      <c r="E28" s="277">
        <v>0</v>
      </c>
      <c r="F28" s="277">
        <v>0</v>
      </c>
      <c r="G28" s="277">
        <v>0</v>
      </c>
      <c r="H28" s="277">
        <v>0</v>
      </c>
      <c r="I28" s="277">
        <v>0</v>
      </c>
      <c r="J28" s="269">
        <v>0</v>
      </c>
      <c r="K28" s="805" t="str">
        <f t="shared" si="0"/>
        <v>Weryfikacja wiersza OK</v>
      </c>
    </row>
    <row r="29" spans="2:11" x14ac:dyDescent="0.35">
      <c r="B29" s="547" t="s">
        <v>1306</v>
      </c>
      <c r="C29" s="770" t="s">
        <v>1295</v>
      </c>
      <c r="D29" s="268">
        <v>0</v>
      </c>
      <c r="E29" s="277">
        <v>0</v>
      </c>
      <c r="F29" s="277">
        <v>0</v>
      </c>
      <c r="G29" s="277">
        <v>0</v>
      </c>
      <c r="H29" s="277">
        <v>0</v>
      </c>
      <c r="I29" s="277">
        <v>0</v>
      </c>
      <c r="J29" s="269">
        <v>0</v>
      </c>
      <c r="K29" s="805" t="str">
        <f t="shared" si="0"/>
        <v>Weryfikacja wiersza OK</v>
      </c>
    </row>
    <row r="30" spans="2:11" x14ac:dyDescent="0.35">
      <c r="B30" s="547" t="s">
        <v>1307</v>
      </c>
      <c r="C30" s="399" t="s">
        <v>489</v>
      </c>
      <c r="D30" s="268">
        <v>0</v>
      </c>
      <c r="E30" s="277">
        <v>0</v>
      </c>
      <c r="F30" s="277">
        <v>0</v>
      </c>
      <c r="G30" s="277">
        <v>0</v>
      </c>
      <c r="H30" s="277">
        <v>0</v>
      </c>
      <c r="I30" s="277">
        <v>0</v>
      </c>
      <c r="J30" s="269">
        <v>0</v>
      </c>
      <c r="K30" s="805" t="str">
        <f t="shared" si="0"/>
        <v>Weryfikacja wiersza OK</v>
      </c>
    </row>
    <row r="31" spans="2:11" x14ac:dyDescent="0.35">
      <c r="B31" s="547" t="s">
        <v>1308</v>
      </c>
      <c r="C31" s="770" t="s">
        <v>1298</v>
      </c>
      <c r="D31" s="268">
        <v>0</v>
      </c>
      <c r="E31" s="277">
        <v>0</v>
      </c>
      <c r="F31" s="277">
        <v>0</v>
      </c>
      <c r="G31" s="277">
        <v>0</v>
      </c>
      <c r="H31" s="277">
        <v>0</v>
      </c>
      <c r="I31" s="277">
        <v>0</v>
      </c>
      <c r="J31" s="269">
        <v>0</v>
      </c>
      <c r="K31" s="805" t="str">
        <f t="shared" si="0"/>
        <v>Weryfikacja wiersza OK</v>
      </c>
    </row>
    <row r="32" spans="2:11" x14ac:dyDescent="0.35">
      <c r="B32" s="547" t="s">
        <v>1309</v>
      </c>
      <c r="C32" s="770" t="s">
        <v>1310</v>
      </c>
      <c r="D32" s="268">
        <v>0</v>
      </c>
      <c r="E32" s="277">
        <v>0</v>
      </c>
      <c r="F32" s="277">
        <v>0</v>
      </c>
      <c r="G32" s="277">
        <v>0</v>
      </c>
      <c r="H32" s="277">
        <v>0</v>
      </c>
      <c r="I32" s="277">
        <v>0</v>
      </c>
      <c r="J32" s="269">
        <v>0</v>
      </c>
      <c r="K32" s="805" t="str">
        <f t="shared" si="0"/>
        <v>Weryfikacja wiersza OK</v>
      </c>
    </row>
    <row r="33" spans="2:11" x14ac:dyDescent="0.35">
      <c r="B33" s="548" t="s">
        <v>1311</v>
      </c>
      <c r="C33" s="771" t="s">
        <v>1300</v>
      </c>
      <c r="D33" s="272">
        <v>0</v>
      </c>
      <c r="E33" s="279">
        <v>0</v>
      </c>
      <c r="F33" s="279">
        <v>0</v>
      </c>
      <c r="G33" s="279">
        <v>0</v>
      </c>
      <c r="H33" s="279">
        <v>0</v>
      </c>
      <c r="I33" s="279">
        <v>0</v>
      </c>
      <c r="J33" s="273">
        <v>0</v>
      </c>
      <c r="K33" s="805" t="str">
        <f t="shared" si="0"/>
        <v>Weryfikacja wiersza OK</v>
      </c>
    </row>
    <row r="34" spans="2:11" x14ac:dyDescent="0.35">
      <c r="B34" s="806" t="s">
        <v>1312</v>
      </c>
      <c r="C34" s="801" t="s">
        <v>496</v>
      </c>
      <c r="D34" s="355">
        <v>0</v>
      </c>
      <c r="E34" s="367">
        <v>0</v>
      </c>
      <c r="F34" s="367">
        <v>0</v>
      </c>
      <c r="G34" s="367">
        <v>0</v>
      </c>
      <c r="H34" s="367">
        <v>0</v>
      </c>
      <c r="I34" s="367">
        <v>0</v>
      </c>
      <c r="J34" s="368">
        <v>0</v>
      </c>
      <c r="K34" s="805" t="str">
        <f t="shared" si="0"/>
        <v>Weryfikacja wiersza OK</v>
      </c>
    </row>
    <row r="35" spans="2:11" x14ac:dyDescent="0.35">
      <c r="B35" s="547" t="s">
        <v>1313</v>
      </c>
      <c r="C35" s="399" t="s">
        <v>198</v>
      </c>
      <c r="D35" s="268">
        <v>0</v>
      </c>
      <c r="E35" s="277">
        <v>0</v>
      </c>
      <c r="F35" s="277">
        <v>0</v>
      </c>
      <c r="G35" s="277">
        <v>0</v>
      </c>
      <c r="H35" s="277">
        <v>0</v>
      </c>
      <c r="I35" s="277">
        <v>0</v>
      </c>
      <c r="J35" s="269">
        <v>0</v>
      </c>
      <c r="K35" s="805" t="str">
        <f t="shared" si="0"/>
        <v>Weryfikacja wiersza OK</v>
      </c>
    </row>
    <row r="36" spans="2:11" x14ac:dyDescent="0.35">
      <c r="B36" s="547" t="s">
        <v>1314</v>
      </c>
      <c r="C36" s="770" t="s">
        <v>1291</v>
      </c>
      <c r="D36" s="268">
        <v>0</v>
      </c>
      <c r="E36" s="277">
        <v>0</v>
      </c>
      <c r="F36" s="277">
        <v>0</v>
      </c>
      <c r="G36" s="277">
        <v>0</v>
      </c>
      <c r="H36" s="277">
        <v>0</v>
      </c>
      <c r="I36" s="277">
        <v>0</v>
      </c>
      <c r="J36" s="269">
        <v>0</v>
      </c>
      <c r="K36" s="805" t="str">
        <f t="shared" si="0"/>
        <v>Weryfikacja wiersza OK</v>
      </c>
    </row>
    <row r="37" spans="2:11" x14ac:dyDescent="0.35">
      <c r="B37" s="547" t="s">
        <v>1315</v>
      </c>
      <c r="C37" s="770" t="s">
        <v>1293</v>
      </c>
      <c r="D37" s="268">
        <v>0</v>
      </c>
      <c r="E37" s="277">
        <v>0</v>
      </c>
      <c r="F37" s="277">
        <v>0</v>
      </c>
      <c r="G37" s="277">
        <v>0</v>
      </c>
      <c r="H37" s="277">
        <v>0</v>
      </c>
      <c r="I37" s="277">
        <v>0</v>
      </c>
      <c r="J37" s="269">
        <v>0</v>
      </c>
      <c r="K37" s="805" t="str">
        <f t="shared" si="0"/>
        <v>Weryfikacja wiersza OK</v>
      </c>
    </row>
    <row r="38" spans="2:11" x14ac:dyDescent="0.35">
      <c r="B38" s="547" t="s">
        <v>1316</v>
      </c>
      <c r="C38" s="770" t="s">
        <v>1295</v>
      </c>
      <c r="D38" s="268">
        <v>0</v>
      </c>
      <c r="E38" s="277">
        <v>0</v>
      </c>
      <c r="F38" s="277">
        <v>0</v>
      </c>
      <c r="G38" s="277">
        <v>0</v>
      </c>
      <c r="H38" s="277">
        <v>0</v>
      </c>
      <c r="I38" s="277">
        <v>0</v>
      </c>
      <c r="J38" s="269">
        <v>0</v>
      </c>
      <c r="K38" s="805" t="str">
        <f t="shared" si="0"/>
        <v>Weryfikacja wiersza OK</v>
      </c>
    </row>
    <row r="39" spans="2:11" x14ac:dyDescent="0.35">
      <c r="B39" s="547" t="s">
        <v>1317</v>
      </c>
      <c r="C39" s="399" t="s">
        <v>682</v>
      </c>
      <c r="D39" s="268">
        <v>0</v>
      </c>
      <c r="E39" s="277">
        <v>0</v>
      </c>
      <c r="F39" s="277">
        <v>0</v>
      </c>
      <c r="G39" s="277">
        <v>0</v>
      </c>
      <c r="H39" s="277">
        <v>0</v>
      </c>
      <c r="I39" s="277">
        <v>0</v>
      </c>
      <c r="J39" s="269">
        <v>0</v>
      </c>
      <c r="K39" s="805" t="str">
        <f t="shared" si="0"/>
        <v>Weryfikacja wiersza OK</v>
      </c>
    </row>
    <row r="40" spans="2:11" x14ac:dyDescent="0.35">
      <c r="B40" s="547" t="s">
        <v>1318</v>
      </c>
      <c r="C40" s="770" t="s">
        <v>1298</v>
      </c>
      <c r="D40" s="268">
        <v>0</v>
      </c>
      <c r="E40" s="277">
        <v>0</v>
      </c>
      <c r="F40" s="277">
        <v>0</v>
      </c>
      <c r="G40" s="277">
        <v>0</v>
      </c>
      <c r="H40" s="277">
        <v>0</v>
      </c>
      <c r="I40" s="277">
        <v>0</v>
      </c>
      <c r="J40" s="269">
        <v>0</v>
      </c>
      <c r="K40" s="805" t="str">
        <f t="shared" si="0"/>
        <v>Weryfikacja wiersza OK</v>
      </c>
    </row>
    <row r="41" spans="2:11" x14ac:dyDescent="0.35">
      <c r="B41" s="548" t="s">
        <v>1319</v>
      </c>
      <c r="C41" s="771" t="s">
        <v>1300</v>
      </c>
      <c r="D41" s="272">
        <v>0</v>
      </c>
      <c r="E41" s="279">
        <v>0</v>
      </c>
      <c r="F41" s="279">
        <v>0</v>
      </c>
      <c r="G41" s="279">
        <v>0</v>
      </c>
      <c r="H41" s="279">
        <v>0</v>
      </c>
      <c r="I41" s="279">
        <v>0</v>
      </c>
      <c r="J41" s="273">
        <v>0</v>
      </c>
      <c r="K41" s="805" t="str">
        <f t="shared" si="0"/>
        <v>Weryfikacja wiersza OK</v>
      </c>
    </row>
    <row r="42" spans="2:11" ht="15" thickBot="1" x14ac:dyDescent="0.4">
      <c r="B42" s="807" t="s">
        <v>1320</v>
      </c>
      <c r="C42" s="808" t="s">
        <v>510</v>
      </c>
      <c r="D42" s="369">
        <v>0</v>
      </c>
      <c r="E42" s="370">
        <v>0</v>
      </c>
      <c r="F42" s="370">
        <v>0</v>
      </c>
      <c r="G42" s="370">
        <v>0</v>
      </c>
      <c r="H42" s="370">
        <v>0</v>
      </c>
      <c r="I42" s="370">
        <v>0</v>
      </c>
      <c r="J42" s="371">
        <v>0</v>
      </c>
      <c r="K42" s="805" t="str">
        <f t="shared" si="0"/>
        <v>Weryfikacja wiersza OK</v>
      </c>
    </row>
    <row r="43" spans="2:11" ht="15" thickBot="1" x14ac:dyDescent="0.4">
      <c r="B43" s="550" t="s">
        <v>1321</v>
      </c>
      <c r="C43" s="551" t="s">
        <v>73</v>
      </c>
      <c r="D43" s="274">
        <v>0</v>
      </c>
      <c r="E43" s="280">
        <v>0</v>
      </c>
      <c r="F43" s="280">
        <v>0</v>
      </c>
      <c r="G43" s="280">
        <v>0</v>
      </c>
      <c r="H43" s="280">
        <v>0</v>
      </c>
      <c r="I43" s="280">
        <v>0</v>
      </c>
      <c r="J43" s="275">
        <v>0</v>
      </c>
      <c r="K43" s="805" t="str">
        <f t="shared" si="0"/>
        <v>Weryfikacja wiersza OK</v>
      </c>
    </row>
    <row r="45" spans="2:11" x14ac:dyDescent="0.35">
      <c r="C45" s="393" t="s">
        <v>1855</v>
      </c>
    </row>
    <row r="46" spans="2:11" x14ac:dyDescent="0.35">
      <c r="C46" s="4" t="s">
        <v>1279</v>
      </c>
      <c r="D46" s="6" t="str">
        <f>IF(D7="","",IF(ROUND(SUM(D8:D9,D10),2)=ROUND(D7,2),"OK","Błąd sumy częściowej"))</f>
        <v>OK</v>
      </c>
      <c r="E46" s="6" t="str">
        <f t="shared" ref="E46:J46" si="1">IF(E7="","",IF(ROUND(SUM(E8:E9,E10),2)=ROUND(E7,2),"OK","Błąd sumy częściowej"))</f>
        <v>OK</v>
      </c>
      <c r="F46" s="6" t="str">
        <f t="shared" si="1"/>
        <v>OK</v>
      </c>
      <c r="G46" s="6" t="str">
        <f t="shared" si="1"/>
        <v>OK</v>
      </c>
      <c r="H46" s="6" t="str">
        <f t="shared" si="1"/>
        <v>OK</v>
      </c>
      <c r="I46" s="6" t="str">
        <f t="shared" si="1"/>
        <v>OK</v>
      </c>
      <c r="J46" s="6" t="str">
        <f t="shared" si="1"/>
        <v>OK</v>
      </c>
    </row>
    <row r="47" spans="2:11" x14ac:dyDescent="0.35">
      <c r="C47" s="4" t="s">
        <v>1283</v>
      </c>
      <c r="D47" s="6" t="str">
        <f>IF(D11="","",IF(ROUND(SUM(D12:D13,D14),2)=ROUND(D11,2),"OK","Błąd sumy częściowej"))</f>
        <v>OK</v>
      </c>
      <c r="E47" s="6" t="str">
        <f t="shared" ref="E47:J47" si="2">IF(E11="","",IF(ROUND(SUM(E12:E13,E14),2)=ROUND(E11,2),"OK","Błąd sumy częściowej"))</f>
        <v>OK</v>
      </c>
      <c r="F47" s="6" t="str">
        <f t="shared" si="2"/>
        <v>OK</v>
      </c>
      <c r="G47" s="6" t="str">
        <f t="shared" si="2"/>
        <v>OK</v>
      </c>
      <c r="H47" s="6" t="str">
        <f t="shared" si="2"/>
        <v>OK</v>
      </c>
      <c r="I47" s="6" t="str">
        <f t="shared" si="2"/>
        <v>OK</v>
      </c>
      <c r="J47" s="6" t="str">
        <f t="shared" si="2"/>
        <v>OK</v>
      </c>
    </row>
    <row r="48" spans="2:11" x14ac:dyDescent="0.35">
      <c r="C48" s="4" t="s">
        <v>1287</v>
      </c>
      <c r="D48" s="6" t="str">
        <f>IF(D15="","",IF(ROUND(SUM(D16,D17,D21),2)=ROUND(D15,2),"OK","Błąd sumy częściowej"))</f>
        <v>OK</v>
      </c>
      <c r="E48" s="6" t="str">
        <f t="shared" ref="E48:J48" si="3">IF(E15="","",IF(ROUND(SUM(E16,E17,E21),2)=ROUND(E15,2),"OK","Błąd sumy częściowej"))</f>
        <v>OK</v>
      </c>
      <c r="F48" s="6" t="str">
        <f t="shared" si="3"/>
        <v>OK</v>
      </c>
      <c r="G48" s="6" t="str">
        <f t="shared" si="3"/>
        <v>OK</v>
      </c>
      <c r="H48" s="6" t="str">
        <f t="shared" si="3"/>
        <v>OK</v>
      </c>
      <c r="I48" s="6" t="str">
        <f t="shared" si="3"/>
        <v>OK</v>
      </c>
      <c r="J48" s="6" t="str">
        <f t="shared" si="3"/>
        <v>OK</v>
      </c>
    </row>
    <row r="49" spans="3:10" x14ac:dyDescent="0.35">
      <c r="C49" s="4" t="s">
        <v>1289</v>
      </c>
      <c r="D49" s="6" t="str">
        <f>IF(D17="","",IF(ROUND(SUM(D18:D20),2)=ROUND(D17,2),"OK","Błąd sumy częściowej"))</f>
        <v>OK</v>
      </c>
      <c r="E49" s="6" t="str">
        <f t="shared" ref="E49:J49" si="4">IF(E17="","",IF(ROUND(SUM(E18:E20),2)=ROUND(E17,2),"OK","Błąd sumy częściowej"))</f>
        <v>OK</v>
      </c>
      <c r="F49" s="6" t="str">
        <f t="shared" si="4"/>
        <v>OK</v>
      </c>
      <c r="G49" s="6" t="str">
        <f t="shared" si="4"/>
        <v>OK</v>
      </c>
      <c r="H49" s="6" t="str">
        <f t="shared" si="4"/>
        <v>OK</v>
      </c>
      <c r="I49" s="6" t="str">
        <f t="shared" si="4"/>
        <v>OK</v>
      </c>
      <c r="J49" s="6" t="str">
        <f t="shared" si="4"/>
        <v>OK</v>
      </c>
    </row>
    <row r="50" spans="3:10" x14ac:dyDescent="0.35">
      <c r="C50" s="4" t="s">
        <v>1296</v>
      </c>
      <c r="D50" s="6" t="str">
        <f>IF(D21="","",IF(ROUND(SUM(D22:D23),2)=ROUND(D21,2),"OK","Błąd sumy częściowej"))</f>
        <v>OK</v>
      </c>
      <c r="E50" s="6" t="str">
        <f t="shared" ref="E50:J50" si="5">IF(E21="","",IF(ROUND(SUM(E22:E23),2)=ROUND(E21,2),"OK","Błąd sumy częściowej"))</f>
        <v>OK</v>
      </c>
      <c r="F50" s="6" t="str">
        <f t="shared" si="5"/>
        <v>OK</v>
      </c>
      <c r="G50" s="6" t="str">
        <f t="shared" si="5"/>
        <v>OK</v>
      </c>
      <c r="H50" s="6" t="str">
        <f t="shared" si="5"/>
        <v>OK</v>
      </c>
      <c r="I50" s="6" t="str">
        <f t="shared" si="5"/>
        <v>OK</v>
      </c>
      <c r="J50" s="6" t="str">
        <f t="shared" si="5"/>
        <v>OK</v>
      </c>
    </row>
    <row r="51" spans="3:10" x14ac:dyDescent="0.35">
      <c r="C51" s="4" t="s">
        <v>1301</v>
      </c>
      <c r="D51" s="6" t="str">
        <f>IF(D24="","",IF(ROUND(SUM(D25,D26,D30),2)=ROUND(D24,2),"OK","Błąd sumy częściowej"))</f>
        <v>OK</v>
      </c>
      <c r="E51" s="6" t="str">
        <f t="shared" ref="E51:J51" si="6">IF(E24="","",IF(ROUND(SUM(E25,E26,E30),2)=ROUND(E24,2),"OK","Błąd sumy częściowej"))</f>
        <v>OK</v>
      </c>
      <c r="F51" s="6" t="str">
        <f t="shared" si="6"/>
        <v>OK</v>
      </c>
      <c r="G51" s="6" t="str">
        <f t="shared" si="6"/>
        <v>OK</v>
      </c>
      <c r="H51" s="6" t="str">
        <f t="shared" si="6"/>
        <v>OK</v>
      </c>
      <c r="I51" s="6" t="str">
        <f t="shared" si="6"/>
        <v>OK</v>
      </c>
      <c r="J51" s="6" t="str">
        <f t="shared" si="6"/>
        <v>OK</v>
      </c>
    </row>
    <row r="52" spans="3:10" x14ac:dyDescent="0.35">
      <c r="C52" s="4" t="s">
        <v>1303</v>
      </c>
      <c r="D52" s="6" t="str">
        <f>IF(D26="","",IF(ROUND(SUM(D27:D29),2)=ROUND(D26,2),"OK","Błąd sumy częściowej"))</f>
        <v>OK</v>
      </c>
      <c r="E52" s="6" t="str">
        <f t="shared" ref="E52:J52" si="7">IF(E26="","",IF(ROUND(SUM(E27:E29),2)=ROUND(E26,2),"OK","Błąd sumy częściowej"))</f>
        <v>OK</v>
      </c>
      <c r="F52" s="6" t="str">
        <f t="shared" si="7"/>
        <v>OK</v>
      </c>
      <c r="G52" s="6" t="str">
        <f t="shared" si="7"/>
        <v>OK</v>
      </c>
      <c r="H52" s="6" t="str">
        <f t="shared" si="7"/>
        <v>OK</v>
      </c>
      <c r="I52" s="6" t="str">
        <f t="shared" si="7"/>
        <v>OK</v>
      </c>
      <c r="J52" s="6" t="str">
        <f t="shared" si="7"/>
        <v>OK</v>
      </c>
    </row>
    <row r="53" spans="3:10" x14ac:dyDescent="0.35">
      <c r="C53" s="4" t="s">
        <v>1307</v>
      </c>
      <c r="D53" s="6" t="str">
        <f>IF(D30="","",IF(ROUND(SUM(D31:D33),2)=ROUND(D30,2),"OK","Błąd sumy częściowej"))</f>
        <v>OK</v>
      </c>
      <c r="E53" s="6" t="str">
        <f t="shared" ref="E53:J53" si="8">IF(E30="","",IF(ROUND(SUM(E31:E33),2)=ROUND(E30,2),"OK","Błąd sumy częściowej"))</f>
        <v>OK</v>
      </c>
      <c r="F53" s="6" t="str">
        <f t="shared" si="8"/>
        <v>OK</v>
      </c>
      <c r="G53" s="6" t="str">
        <f t="shared" si="8"/>
        <v>OK</v>
      </c>
      <c r="H53" s="6" t="str">
        <f t="shared" si="8"/>
        <v>OK</v>
      </c>
      <c r="I53" s="6" t="str">
        <f t="shared" si="8"/>
        <v>OK</v>
      </c>
      <c r="J53" s="6" t="str">
        <f t="shared" si="8"/>
        <v>OK</v>
      </c>
    </row>
    <row r="54" spans="3:10" x14ac:dyDescent="0.35">
      <c r="C54" s="4" t="s">
        <v>1312</v>
      </c>
      <c r="D54" s="6" t="str">
        <f>IF(D34="","",IF(ROUND(SUM(D35,D39),2)=ROUND(D34,2),"OK","Błąd sumy częściowej"))</f>
        <v>OK</v>
      </c>
      <c r="E54" s="6" t="str">
        <f t="shared" ref="E54:J54" si="9">IF(E34="","",IF(ROUND(SUM(E35,E39),2)=ROUND(E34,2),"OK","Błąd sumy częściowej"))</f>
        <v>OK</v>
      </c>
      <c r="F54" s="6" t="str">
        <f t="shared" si="9"/>
        <v>OK</v>
      </c>
      <c r="G54" s="6" t="str">
        <f t="shared" si="9"/>
        <v>OK</v>
      </c>
      <c r="H54" s="6" t="str">
        <f t="shared" si="9"/>
        <v>OK</v>
      </c>
      <c r="I54" s="6" t="str">
        <f t="shared" si="9"/>
        <v>OK</v>
      </c>
      <c r="J54" s="6" t="str">
        <f t="shared" si="9"/>
        <v>OK</v>
      </c>
    </row>
    <row r="55" spans="3:10" x14ac:dyDescent="0.35">
      <c r="C55" s="4" t="s">
        <v>1313</v>
      </c>
      <c r="D55" s="6" t="str">
        <f>IF(D35="","",IF(ROUND(SUM(D36:D38),2)=ROUND(D35,2),"OK","Błąd sumy częściowej"))</f>
        <v>OK</v>
      </c>
      <c r="E55" s="6" t="str">
        <f t="shared" ref="E55:J55" si="10">IF(E35="","",IF(ROUND(SUM(E36:E38),2)=ROUND(E35,2),"OK","Błąd sumy częściowej"))</f>
        <v>OK</v>
      </c>
      <c r="F55" s="6" t="str">
        <f t="shared" si="10"/>
        <v>OK</v>
      </c>
      <c r="G55" s="6" t="str">
        <f t="shared" si="10"/>
        <v>OK</v>
      </c>
      <c r="H55" s="6" t="str">
        <f t="shared" si="10"/>
        <v>OK</v>
      </c>
      <c r="I55" s="6" t="str">
        <f t="shared" si="10"/>
        <v>OK</v>
      </c>
      <c r="J55" s="6" t="str">
        <f t="shared" si="10"/>
        <v>OK</v>
      </c>
    </row>
    <row r="56" spans="3:10" x14ac:dyDescent="0.35">
      <c r="C56" s="4" t="s">
        <v>1317</v>
      </c>
      <c r="D56" s="6" t="str">
        <f>IF(D39="","",IF(ROUND(SUM(D40:D41),2)=ROUND(D39,2),"OK","Błąd sumy częściowej"))</f>
        <v>OK</v>
      </c>
      <c r="E56" s="6" t="str">
        <f t="shared" ref="E56:J56" si="11">IF(E39="","",IF(ROUND(SUM(E40:E41),2)=ROUND(E39,2),"OK","Błąd sumy częściowej"))</f>
        <v>OK</v>
      </c>
      <c r="F56" s="6" t="str">
        <f t="shared" si="11"/>
        <v>OK</v>
      </c>
      <c r="G56" s="6" t="str">
        <f t="shared" si="11"/>
        <v>OK</v>
      </c>
      <c r="H56" s="6" t="str">
        <f t="shared" si="11"/>
        <v>OK</v>
      </c>
      <c r="I56" s="6" t="str">
        <f t="shared" si="11"/>
        <v>OK</v>
      </c>
      <c r="J56" s="6" t="str">
        <f t="shared" si="11"/>
        <v>OK</v>
      </c>
    </row>
    <row r="57" spans="3:10" x14ac:dyDescent="0.35">
      <c r="C57" s="4" t="s">
        <v>1321</v>
      </c>
      <c r="D57" s="6" t="str">
        <f>IF(D43="","",IF(ROUND(SUM(D6,D7,D11,D15,D24,D34,D42),2)=ROUND(D43,2),"OK","Błąd sumy częściowej"))</f>
        <v>OK</v>
      </c>
      <c r="E57" s="6" t="str">
        <f t="shared" ref="E57:J57" si="12">IF(E43="","",IF(ROUND(SUM(E6,E7,E11,E15,E24,E34,E42),2)=ROUND(E43,2),"OK","Błąd sumy częściowej"))</f>
        <v>OK</v>
      </c>
      <c r="F57" s="6" t="str">
        <f t="shared" si="12"/>
        <v>OK</v>
      </c>
      <c r="G57" s="6" t="str">
        <f t="shared" si="12"/>
        <v>OK</v>
      </c>
      <c r="H57" s="6" t="str">
        <f t="shared" si="12"/>
        <v>OK</v>
      </c>
      <c r="I57" s="6" t="str">
        <f t="shared" si="12"/>
        <v>OK</v>
      </c>
      <c r="J57" s="6" t="str">
        <f t="shared" si="12"/>
        <v>OK</v>
      </c>
    </row>
    <row r="59" spans="3:10" x14ac:dyDescent="0.35">
      <c r="C59" s="404" t="s">
        <v>1876</v>
      </c>
      <c r="D59" s="6" t="str">
        <f>IF(COUNTBLANK(K6:K43)=38,"",IF(AND(COUNTIF(K6:K43,"Weryfikacja wiersza OK")=38,COUNTIF(D46:J57,"OK")=84),"Arkusz jest zwalidowany poprawnie","Arkusz jest niepoprawny"))</f>
        <v>Arkusz jest zwalidowany poprawnie</v>
      </c>
    </row>
  </sheetData>
  <sheetProtection algorithmName="SHA-512" hashValue="F+8qkfaDTs3kC5tbli95Aj2H+H+DV/hSRIP/WgLb+2Plq/DPdpzUOZq8DmN0tZrAsCBGJegAIgctWblxOOX5Pw==" saltValue="8Pj21c3QFCE1h5GpJlxmrA==" spinCount="100000" sheet="1" objects="1" scenarios="1"/>
  <mergeCells count="1">
    <mergeCell ref="B4:C5"/>
  </mergeCells>
  <conditionalFormatting sqref="K6:K43">
    <cfRule type="containsText" dxfId="29" priority="3" operator="containsText" text="Weryfikacja wiersza OK">
      <formula>NOT(ISERROR(SEARCH("Weryfikacja wiersza OK",K6)))</formula>
    </cfRule>
  </conditionalFormatting>
  <conditionalFormatting sqref="D46:J57">
    <cfRule type="containsText" dxfId="28" priority="2" operator="containsText" text="OK">
      <formula>NOT(ISERROR(SEARCH("OK",D46)))</formula>
    </cfRule>
  </conditionalFormatting>
  <conditionalFormatting sqref="D59">
    <cfRule type="containsText" dxfId="27" priority="1" operator="containsText" text="Arkusz jest zwalidowany poprawnie">
      <formula>NOT(ISERROR(SEARCH("Arkusz jest zwalidowany poprawnie",D59)))</formula>
    </cfRule>
  </conditionalFormatting>
  <pageMargins left="0.7" right="0.7" top="0.75" bottom="0.75" header="0.3" footer="0.3"/>
  <ignoredErrors>
    <ignoredError sqref="J52" formulaRange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4"/>
  <dimension ref="B1:K18"/>
  <sheetViews>
    <sheetView workbookViewId="0">
      <selection activeCell="D6" sqref="D6:J13"/>
    </sheetView>
  </sheetViews>
  <sheetFormatPr defaultColWidth="8.7265625" defaultRowHeight="14.5" x14ac:dyDescent="0.35"/>
  <cols>
    <col min="1" max="1" width="8.7265625" style="4"/>
    <col min="2" max="2" width="9.26953125" style="4" bestFit="1" customWidth="1"/>
    <col min="3" max="3" width="24" style="4" customWidth="1"/>
    <col min="4" max="4" width="17.1796875" style="4" customWidth="1"/>
    <col min="5" max="8" width="13.54296875" style="4" customWidth="1"/>
    <col min="9" max="9" width="16" style="4" customWidth="1"/>
    <col min="10" max="10" width="13.54296875" style="4" customWidth="1"/>
    <col min="11" max="11" width="26.54296875" style="4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1332</v>
      </c>
    </row>
    <row r="3" spans="2:11" ht="15" thickBot="1" x14ac:dyDescent="0.4"/>
    <row r="4" spans="2:11" ht="87" x14ac:dyDescent="0.35">
      <c r="B4" s="925" t="s">
        <v>565</v>
      </c>
      <c r="C4" s="926"/>
      <c r="D4" s="717" t="s">
        <v>43</v>
      </c>
      <c r="E4" s="715" t="s">
        <v>44</v>
      </c>
      <c r="F4" s="715" t="s">
        <v>45</v>
      </c>
      <c r="G4" s="715" t="s">
        <v>46</v>
      </c>
      <c r="H4" s="715" t="s">
        <v>48</v>
      </c>
      <c r="I4" s="715" t="s">
        <v>47</v>
      </c>
      <c r="J4" s="716" t="s">
        <v>22</v>
      </c>
    </row>
    <row r="5" spans="2:11" ht="15" thickBot="1" x14ac:dyDescent="0.4">
      <c r="B5" s="927"/>
      <c r="C5" s="928"/>
      <c r="D5" s="553" t="s">
        <v>112</v>
      </c>
      <c r="E5" s="555" t="s">
        <v>113</v>
      </c>
      <c r="F5" s="555" t="s">
        <v>114</v>
      </c>
      <c r="G5" s="555" t="s">
        <v>115</v>
      </c>
      <c r="H5" s="555" t="s">
        <v>120</v>
      </c>
      <c r="I5" s="555" t="s">
        <v>116</v>
      </c>
      <c r="J5" s="554" t="s">
        <v>172</v>
      </c>
    </row>
    <row r="6" spans="2:11" x14ac:dyDescent="0.35">
      <c r="B6" s="546" t="s">
        <v>1323</v>
      </c>
      <c r="C6" s="733" t="s">
        <v>49</v>
      </c>
      <c r="D6" s="809">
        <v>0</v>
      </c>
      <c r="E6" s="810">
        <v>0</v>
      </c>
      <c r="F6" s="810">
        <v>0</v>
      </c>
      <c r="G6" s="810">
        <v>0</v>
      </c>
      <c r="H6" s="810">
        <v>0</v>
      </c>
      <c r="I6" s="810">
        <v>0</v>
      </c>
      <c r="J6" s="811">
        <v>0</v>
      </c>
      <c r="K6" s="814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547" t="s">
        <v>1324</v>
      </c>
      <c r="C7" s="426" t="s">
        <v>50</v>
      </c>
      <c r="D7" s="286">
        <v>0</v>
      </c>
      <c r="E7" s="268">
        <v>0</v>
      </c>
      <c r="F7" s="268">
        <v>0</v>
      </c>
      <c r="G7" s="268">
        <v>0</v>
      </c>
      <c r="H7" s="268">
        <v>0</v>
      </c>
      <c r="I7" s="268">
        <v>0</v>
      </c>
      <c r="J7" s="381">
        <v>0</v>
      </c>
      <c r="K7" s="814" t="str">
        <f t="shared" ref="K7:K13" si="0">IF(COUNTBLANK(D7:J7)=7,"",IF(COUNTBLANK(D7:J7)=0,"Weryfikacja wiersza OK","Należy wypełnić wszystkie pola w bieżącym wierszu"))</f>
        <v>Weryfikacja wiersza OK</v>
      </c>
    </row>
    <row r="8" spans="2:11" x14ac:dyDescent="0.35">
      <c r="B8" s="547" t="s">
        <v>1325</v>
      </c>
      <c r="C8" s="426" t="s">
        <v>63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381">
        <v>0</v>
      </c>
      <c r="K8" s="814" t="str">
        <f t="shared" si="0"/>
        <v>Weryfikacja wiersza OK</v>
      </c>
    </row>
    <row r="9" spans="2:11" x14ac:dyDescent="0.35">
      <c r="B9" s="547" t="s">
        <v>1326</v>
      </c>
      <c r="C9" s="399" t="s">
        <v>1327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381">
        <v>0</v>
      </c>
      <c r="K9" s="814" t="str">
        <f t="shared" si="0"/>
        <v>Weryfikacja wiersza OK</v>
      </c>
    </row>
    <row r="10" spans="2:11" x14ac:dyDescent="0.35">
      <c r="B10" s="547" t="s">
        <v>1328</v>
      </c>
      <c r="C10" s="426" t="s">
        <v>52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381">
        <v>0</v>
      </c>
      <c r="K10" s="814" t="str">
        <f t="shared" si="0"/>
        <v>Weryfikacja wiersza OK</v>
      </c>
    </row>
    <row r="11" spans="2:11" x14ac:dyDescent="0.35">
      <c r="B11" s="547" t="s">
        <v>1329</v>
      </c>
      <c r="C11" s="426" t="s">
        <v>51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381">
        <v>0</v>
      </c>
      <c r="K11" s="814" t="str">
        <f t="shared" si="0"/>
        <v>Weryfikacja wiersza OK</v>
      </c>
    </row>
    <row r="12" spans="2:11" ht="15" thickBot="1" x14ac:dyDescent="0.4">
      <c r="B12" s="548" t="s">
        <v>1330</v>
      </c>
      <c r="C12" s="734" t="s">
        <v>22</v>
      </c>
      <c r="D12" s="288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  <c r="J12" s="382">
        <v>0</v>
      </c>
      <c r="K12" s="814" t="str">
        <f t="shared" si="0"/>
        <v>Weryfikacja wiersza OK</v>
      </c>
    </row>
    <row r="13" spans="2:11" ht="15" thickBot="1" x14ac:dyDescent="0.4">
      <c r="B13" s="550" t="s">
        <v>1331</v>
      </c>
      <c r="C13" s="551" t="s">
        <v>73</v>
      </c>
      <c r="D13" s="812">
        <v>0</v>
      </c>
      <c r="E13" s="330">
        <v>0</v>
      </c>
      <c r="F13" s="330">
        <v>0</v>
      </c>
      <c r="G13" s="330">
        <v>0</v>
      </c>
      <c r="H13" s="330">
        <v>0</v>
      </c>
      <c r="I13" s="330">
        <v>0</v>
      </c>
      <c r="J13" s="813">
        <v>0</v>
      </c>
      <c r="K13" s="814" t="str">
        <f t="shared" si="0"/>
        <v>Weryfikacja wiersza OK</v>
      </c>
    </row>
    <row r="15" spans="2:11" x14ac:dyDescent="0.35">
      <c r="C15" s="393" t="s">
        <v>1855</v>
      </c>
    </row>
    <row r="16" spans="2:11" x14ac:dyDescent="0.35">
      <c r="C16" s="4" t="s">
        <v>1331</v>
      </c>
      <c r="D16" s="6" t="str">
        <f>IF(D13="","",IF(ROUND(SUM(D6:D8,D10:D12),2)=ROUND(D13,2),"OK","Błąd sumy częściowej"))</f>
        <v>OK</v>
      </c>
      <c r="E16" s="6" t="str">
        <f t="shared" ref="E16:J16" si="1">IF(E13="","",IF(ROUND(SUM(E6:E8,E10:E12),2)=ROUND(E13,2),"OK","Błąd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  <c r="J16" s="6" t="str">
        <f t="shared" si="1"/>
        <v>OK</v>
      </c>
    </row>
    <row r="18" spans="3:4" x14ac:dyDescent="0.35">
      <c r="C18" s="404" t="s">
        <v>1876</v>
      </c>
      <c r="D18" s="6" t="str">
        <f>IF(COUNTBLANK(K6:K13)=8,"",IF(AND(COUNTIF(K6:K13,"Weryfikacja wiersza OK")=8,COUNTIF(D16:J16,"OK")=7),"Arkusz jest zwalidowany poprawnie","Arkusz jest niepoprawny"))</f>
        <v>Arkusz jest zwalidowany poprawnie</v>
      </c>
    </row>
  </sheetData>
  <sheetProtection algorithmName="SHA-512" hashValue="S1UpfIekMjv0d0TMi4NdYn3+WykpMOnsOUsxb0fow4v1Cgo+6wh3/MDk9EKDfeUa7dNaBjuHggCHsVAnpFx4gg==" saltValue="Vs0V7/2BmSSNQ3ZsTwAqyw==" spinCount="100000" sheet="1" objects="1" scenarios="1"/>
  <mergeCells count="1">
    <mergeCell ref="B4:C5"/>
  </mergeCells>
  <conditionalFormatting sqref="K6:K13">
    <cfRule type="containsText" dxfId="26" priority="3" operator="containsText" text="Weryfikacja wiersza OK">
      <formula>NOT(ISERROR(SEARCH("Weryfikacja wiersza OK",K6)))</formula>
    </cfRule>
  </conditionalFormatting>
  <conditionalFormatting sqref="D16:J16">
    <cfRule type="containsText" dxfId="25" priority="2" operator="containsText" text="OK">
      <formula>NOT(ISERROR(SEARCH("OK",D16)))</formula>
    </cfRule>
  </conditionalFormatting>
  <conditionalFormatting sqref="D18">
    <cfRule type="containsText" dxfId="2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5"/>
  <dimension ref="B1:K45"/>
  <sheetViews>
    <sheetView workbookViewId="0">
      <selection activeCell="D6" sqref="D6:J31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56.7265625" style="4" customWidth="1"/>
    <col min="4" max="4" width="17.54296875" style="4" customWidth="1"/>
    <col min="5" max="8" width="13.7265625" style="4" customWidth="1"/>
    <col min="9" max="9" width="15.453125" style="4" customWidth="1"/>
    <col min="10" max="10" width="13.7265625" style="4" customWidth="1"/>
    <col min="11" max="11" width="30.26953125" style="819" customWidth="1"/>
    <col min="12" max="16384" width="8.7265625" style="4"/>
  </cols>
  <sheetData>
    <row r="1" spans="2:11" ht="15.5" x14ac:dyDescent="0.35">
      <c r="B1" s="3" t="s">
        <v>0</v>
      </c>
    </row>
    <row r="2" spans="2:11" x14ac:dyDescent="0.35">
      <c r="B2" s="4" t="s">
        <v>1333</v>
      </c>
    </row>
    <row r="3" spans="2:11" ht="15" thickBot="1" x14ac:dyDescent="0.4"/>
    <row r="4" spans="2:11" ht="87" x14ac:dyDescent="0.35">
      <c r="B4" s="925" t="s">
        <v>1334</v>
      </c>
      <c r="C4" s="926"/>
      <c r="D4" s="717" t="s">
        <v>43</v>
      </c>
      <c r="E4" s="715" t="s">
        <v>44</v>
      </c>
      <c r="F4" s="715" t="s">
        <v>45</v>
      </c>
      <c r="G4" s="715" t="s">
        <v>46</v>
      </c>
      <c r="H4" s="715" t="s">
        <v>48</v>
      </c>
      <c r="I4" s="715" t="s">
        <v>47</v>
      </c>
      <c r="J4" s="716" t="s">
        <v>22</v>
      </c>
    </row>
    <row r="5" spans="2:11" ht="15" thickBot="1" x14ac:dyDescent="0.4">
      <c r="B5" s="927"/>
      <c r="C5" s="928"/>
      <c r="D5" s="553" t="s">
        <v>112</v>
      </c>
      <c r="E5" s="555" t="s">
        <v>113</v>
      </c>
      <c r="F5" s="555" t="s">
        <v>114</v>
      </c>
      <c r="G5" s="555" t="s">
        <v>115</v>
      </c>
      <c r="H5" s="555" t="s">
        <v>120</v>
      </c>
      <c r="I5" s="555" t="s">
        <v>116</v>
      </c>
      <c r="J5" s="554" t="s">
        <v>172</v>
      </c>
    </row>
    <row r="6" spans="2:11" ht="29" x14ac:dyDescent="0.35">
      <c r="B6" s="425" t="s">
        <v>1335</v>
      </c>
      <c r="C6" s="420" t="s">
        <v>519</v>
      </c>
      <c r="D6" s="292">
        <v>0</v>
      </c>
      <c r="E6" s="815">
        <v>0</v>
      </c>
      <c r="F6" s="815">
        <v>0</v>
      </c>
      <c r="G6" s="815">
        <v>0</v>
      </c>
      <c r="H6" s="815">
        <v>0</v>
      </c>
      <c r="I6" s="815">
        <v>0</v>
      </c>
      <c r="J6" s="816">
        <v>0</v>
      </c>
      <c r="K6" s="820" t="str">
        <f>IF(COUNTBLANK(D6:J6)=7,"",IF(COUNTBLANK(D6:J6)=0,"Weryfikacja wiersza OK","Należy wypełnić wszystkie pola w bieżącym wierszu"))</f>
        <v>Weryfikacja wiersza OK</v>
      </c>
    </row>
    <row r="7" spans="2:11" x14ac:dyDescent="0.35">
      <c r="B7" s="397" t="s">
        <v>1336</v>
      </c>
      <c r="C7" s="399" t="s">
        <v>81</v>
      </c>
      <c r="D7" s="286">
        <v>0</v>
      </c>
      <c r="E7" s="268">
        <v>0</v>
      </c>
      <c r="F7" s="268">
        <v>0</v>
      </c>
      <c r="G7" s="268">
        <v>0</v>
      </c>
      <c r="H7" s="268">
        <v>0</v>
      </c>
      <c r="I7" s="268">
        <v>0</v>
      </c>
      <c r="J7" s="381">
        <v>0</v>
      </c>
      <c r="K7" s="820" t="str">
        <f t="shared" ref="K7:K31" si="0">IF(COUNTBLANK(D7:J7)=7,"",IF(COUNTBLANK(D7:J7)=0,"Weryfikacja wiersza OK","Należy wypełnić wszystkie pola w bieżącym wierszu"))</f>
        <v>Weryfikacja wiersza OK</v>
      </c>
    </row>
    <row r="8" spans="2:11" x14ac:dyDescent="0.35">
      <c r="B8" s="397" t="s">
        <v>1337</v>
      </c>
      <c r="C8" s="770" t="s">
        <v>1338</v>
      </c>
      <c r="D8" s="286">
        <v>0</v>
      </c>
      <c r="E8" s="268">
        <v>0</v>
      </c>
      <c r="F8" s="268">
        <v>0</v>
      </c>
      <c r="G8" s="268">
        <v>0</v>
      </c>
      <c r="H8" s="268">
        <v>0</v>
      </c>
      <c r="I8" s="268">
        <v>0</v>
      </c>
      <c r="J8" s="381">
        <v>0</v>
      </c>
      <c r="K8" s="820" t="str">
        <f t="shared" si="0"/>
        <v>Weryfikacja wiersza OK</v>
      </c>
    </row>
    <row r="9" spans="2:11" x14ac:dyDescent="0.35">
      <c r="B9" s="397" t="s">
        <v>1339</v>
      </c>
      <c r="C9" s="770" t="s">
        <v>1340</v>
      </c>
      <c r="D9" s="286">
        <v>0</v>
      </c>
      <c r="E9" s="268">
        <v>0</v>
      </c>
      <c r="F9" s="268">
        <v>0</v>
      </c>
      <c r="G9" s="268">
        <v>0</v>
      </c>
      <c r="H9" s="268">
        <v>0</v>
      </c>
      <c r="I9" s="268">
        <v>0</v>
      </c>
      <c r="J9" s="381">
        <v>0</v>
      </c>
      <c r="K9" s="820" t="str">
        <f t="shared" si="0"/>
        <v>Weryfikacja wiersza OK</v>
      </c>
    </row>
    <row r="10" spans="2:11" x14ac:dyDescent="0.35">
      <c r="B10" s="397" t="s">
        <v>1341</v>
      </c>
      <c r="C10" s="399" t="s">
        <v>1342</v>
      </c>
      <c r="D10" s="286">
        <v>0</v>
      </c>
      <c r="E10" s="268">
        <v>0</v>
      </c>
      <c r="F10" s="268">
        <v>0</v>
      </c>
      <c r="G10" s="268">
        <v>0</v>
      </c>
      <c r="H10" s="268">
        <v>0</v>
      </c>
      <c r="I10" s="268">
        <v>0</v>
      </c>
      <c r="J10" s="381">
        <v>0</v>
      </c>
      <c r="K10" s="820" t="str">
        <f t="shared" si="0"/>
        <v>Weryfikacja wiersza OK</v>
      </c>
    </row>
    <row r="11" spans="2:11" x14ac:dyDescent="0.35">
      <c r="B11" s="397" t="s">
        <v>1343</v>
      </c>
      <c r="C11" s="770" t="s">
        <v>1293</v>
      </c>
      <c r="D11" s="286">
        <v>0</v>
      </c>
      <c r="E11" s="268">
        <v>0</v>
      </c>
      <c r="F11" s="268">
        <v>0</v>
      </c>
      <c r="G11" s="268">
        <v>0</v>
      </c>
      <c r="H11" s="268">
        <v>0</v>
      </c>
      <c r="I11" s="268">
        <v>0</v>
      </c>
      <c r="J11" s="381">
        <v>0</v>
      </c>
      <c r="K11" s="820" t="str">
        <f t="shared" si="0"/>
        <v>Weryfikacja wiersza OK</v>
      </c>
    </row>
    <row r="12" spans="2:11" x14ac:dyDescent="0.35">
      <c r="B12" s="397" t="s">
        <v>1344</v>
      </c>
      <c r="C12" s="770" t="s">
        <v>1345</v>
      </c>
      <c r="D12" s="286">
        <v>0</v>
      </c>
      <c r="E12" s="268">
        <v>0</v>
      </c>
      <c r="F12" s="268">
        <v>0</v>
      </c>
      <c r="G12" s="268">
        <v>0</v>
      </c>
      <c r="H12" s="268">
        <v>0</v>
      </c>
      <c r="I12" s="268">
        <v>0</v>
      </c>
      <c r="J12" s="381">
        <v>0</v>
      </c>
      <c r="K12" s="820" t="str">
        <f t="shared" si="0"/>
        <v>Weryfikacja wiersza OK</v>
      </c>
    </row>
    <row r="13" spans="2:11" x14ac:dyDescent="0.35">
      <c r="B13" s="556" t="s">
        <v>1346</v>
      </c>
      <c r="C13" s="549" t="s">
        <v>524</v>
      </c>
      <c r="D13" s="288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382">
        <v>0</v>
      </c>
      <c r="K13" s="820" t="str">
        <f t="shared" si="0"/>
        <v>Weryfikacja wiersza OK</v>
      </c>
    </row>
    <row r="14" spans="2:11" x14ac:dyDescent="0.35">
      <c r="B14" s="800" t="s">
        <v>1347</v>
      </c>
      <c r="C14" s="801" t="s">
        <v>526</v>
      </c>
      <c r="D14" s="798">
        <v>0</v>
      </c>
      <c r="E14" s="355">
        <v>0</v>
      </c>
      <c r="F14" s="355">
        <v>0</v>
      </c>
      <c r="G14" s="355">
        <v>0</v>
      </c>
      <c r="H14" s="355">
        <v>0</v>
      </c>
      <c r="I14" s="355">
        <v>0</v>
      </c>
      <c r="J14" s="799">
        <v>0</v>
      </c>
      <c r="K14" s="820" t="str">
        <f t="shared" si="0"/>
        <v>Weryfikacja wiersza OK</v>
      </c>
    </row>
    <row r="15" spans="2:11" x14ac:dyDescent="0.35">
      <c r="B15" s="397" t="s">
        <v>1348</v>
      </c>
      <c r="C15" s="399" t="s">
        <v>81</v>
      </c>
      <c r="D15" s="286">
        <v>0</v>
      </c>
      <c r="E15" s="268">
        <v>0</v>
      </c>
      <c r="F15" s="268">
        <v>0</v>
      </c>
      <c r="G15" s="268">
        <v>0</v>
      </c>
      <c r="H15" s="268">
        <v>0</v>
      </c>
      <c r="I15" s="268">
        <v>0</v>
      </c>
      <c r="J15" s="381">
        <v>0</v>
      </c>
      <c r="K15" s="820" t="str">
        <f t="shared" si="0"/>
        <v>Weryfikacja wiersza OK</v>
      </c>
    </row>
    <row r="16" spans="2:11" x14ac:dyDescent="0.35">
      <c r="B16" s="397" t="s">
        <v>1349</v>
      </c>
      <c r="C16" s="770" t="s">
        <v>1338</v>
      </c>
      <c r="D16" s="286">
        <v>0</v>
      </c>
      <c r="E16" s="268">
        <v>0</v>
      </c>
      <c r="F16" s="268">
        <v>0</v>
      </c>
      <c r="G16" s="268">
        <v>0</v>
      </c>
      <c r="H16" s="268">
        <v>0</v>
      </c>
      <c r="I16" s="268">
        <v>0</v>
      </c>
      <c r="J16" s="381">
        <v>0</v>
      </c>
      <c r="K16" s="820" t="str">
        <f t="shared" si="0"/>
        <v>Weryfikacja wiersza OK</v>
      </c>
    </row>
    <row r="17" spans="2:11" x14ac:dyDescent="0.35">
      <c r="B17" s="397" t="s">
        <v>1350</v>
      </c>
      <c r="C17" s="770" t="s">
        <v>1340</v>
      </c>
      <c r="D17" s="286">
        <v>0</v>
      </c>
      <c r="E17" s="268">
        <v>0</v>
      </c>
      <c r="F17" s="268">
        <v>0</v>
      </c>
      <c r="G17" s="268">
        <v>0</v>
      </c>
      <c r="H17" s="268">
        <v>0</v>
      </c>
      <c r="I17" s="268">
        <v>0</v>
      </c>
      <c r="J17" s="381">
        <v>0</v>
      </c>
      <c r="K17" s="820" t="str">
        <f t="shared" si="0"/>
        <v>Weryfikacja wiersza OK</v>
      </c>
    </row>
    <row r="18" spans="2:11" x14ac:dyDescent="0.35">
      <c r="B18" s="397" t="s">
        <v>1351</v>
      </c>
      <c r="C18" s="399" t="s">
        <v>1342</v>
      </c>
      <c r="D18" s="286">
        <v>0</v>
      </c>
      <c r="E18" s="268">
        <v>0</v>
      </c>
      <c r="F18" s="268">
        <v>0</v>
      </c>
      <c r="G18" s="268">
        <v>0</v>
      </c>
      <c r="H18" s="268">
        <v>0</v>
      </c>
      <c r="I18" s="268">
        <v>0</v>
      </c>
      <c r="J18" s="381">
        <v>0</v>
      </c>
      <c r="K18" s="820" t="str">
        <f t="shared" si="0"/>
        <v>Weryfikacja wiersza OK</v>
      </c>
    </row>
    <row r="19" spans="2:11" x14ac:dyDescent="0.35">
      <c r="B19" s="397" t="s">
        <v>1352</v>
      </c>
      <c r="C19" s="770" t="s">
        <v>1293</v>
      </c>
      <c r="D19" s="286">
        <v>0</v>
      </c>
      <c r="E19" s="268">
        <v>0</v>
      </c>
      <c r="F19" s="268">
        <v>0</v>
      </c>
      <c r="G19" s="268">
        <v>0</v>
      </c>
      <c r="H19" s="268">
        <v>0</v>
      </c>
      <c r="I19" s="268">
        <v>0</v>
      </c>
      <c r="J19" s="381">
        <v>0</v>
      </c>
      <c r="K19" s="820" t="str">
        <f t="shared" si="0"/>
        <v>Weryfikacja wiersza OK</v>
      </c>
    </row>
    <row r="20" spans="2:11" x14ac:dyDescent="0.35">
      <c r="B20" s="397" t="s">
        <v>1353</v>
      </c>
      <c r="C20" s="770" t="s">
        <v>1345</v>
      </c>
      <c r="D20" s="286">
        <v>0</v>
      </c>
      <c r="E20" s="268">
        <v>0</v>
      </c>
      <c r="F20" s="268">
        <v>0</v>
      </c>
      <c r="G20" s="268">
        <v>0</v>
      </c>
      <c r="H20" s="268">
        <v>0</v>
      </c>
      <c r="I20" s="268">
        <v>0</v>
      </c>
      <c r="J20" s="381">
        <v>0</v>
      </c>
      <c r="K20" s="820" t="str">
        <f t="shared" si="0"/>
        <v>Weryfikacja wiersza OK</v>
      </c>
    </row>
    <row r="21" spans="2:11" x14ac:dyDescent="0.35">
      <c r="B21" s="556" t="s">
        <v>1354</v>
      </c>
      <c r="C21" s="549" t="s">
        <v>524</v>
      </c>
      <c r="D21" s="288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0</v>
      </c>
      <c r="J21" s="382">
        <v>0</v>
      </c>
      <c r="K21" s="820" t="str">
        <f t="shared" si="0"/>
        <v>Weryfikacja wiersza OK</v>
      </c>
    </row>
    <row r="22" spans="2:11" ht="29" x14ac:dyDescent="0.35">
      <c r="B22" s="800" t="s">
        <v>1355</v>
      </c>
      <c r="C22" s="801" t="s">
        <v>1356</v>
      </c>
      <c r="D22" s="798">
        <v>0</v>
      </c>
      <c r="E22" s="355">
        <v>0</v>
      </c>
      <c r="F22" s="355">
        <v>0</v>
      </c>
      <c r="G22" s="355">
        <v>0</v>
      </c>
      <c r="H22" s="355">
        <v>0</v>
      </c>
      <c r="I22" s="355">
        <v>0</v>
      </c>
      <c r="J22" s="799">
        <v>0</v>
      </c>
      <c r="K22" s="820" t="str">
        <f t="shared" si="0"/>
        <v>Weryfikacja wiersza OK</v>
      </c>
    </row>
    <row r="23" spans="2:11" x14ac:dyDescent="0.35">
      <c r="B23" s="397" t="s">
        <v>1357</v>
      </c>
      <c r="C23" s="399" t="s">
        <v>81</v>
      </c>
      <c r="D23" s="286">
        <v>0</v>
      </c>
      <c r="E23" s="268">
        <v>0</v>
      </c>
      <c r="F23" s="268">
        <v>0</v>
      </c>
      <c r="G23" s="268">
        <v>0</v>
      </c>
      <c r="H23" s="268">
        <v>0</v>
      </c>
      <c r="I23" s="268">
        <v>0</v>
      </c>
      <c r="J23" s="381">
        <v>0</v>
      </c>
      <c r="K23" s="820" t="str">
        <f t="shared" si="0"/>
        <v>Weryfikacja wiersza OK</v>
      </c>
    </row>
    <row r="24" spans="2:11" x14ac:dyDescent="0.35">
      <c r="B24" s="397" t="s">
        <v>1358</v>
      </c>
      <c r="C24" s="770" t="s">
        <v>1338</v>
      </c>
      <c r="D24" s="286">
        <v>0</v>
      </c>
      <c r="E24" s="268">
        <v>0</v>
      </c>
      <c r="F24" s="268">
        <v>0</v>
      </c>
      <c r="G24" s="268">
        <v>0</v>
      </c>
      <c r="H24" s="268">
        <v>0</v>
      </c>
      <c r="I24" s="268">
        <v>0</v>
      </c>
      <c r="J24" s="381">
        <v>0</v>
      </c>
      <c r="K24" s="820" t="str">
        <f t="shared" si="0"/>
        <v>Weryfikacja wiersza OK</v>
      </c>
    </row>
    <row r="25" spans="2:11" x14ac:dyDescent="0.35">
      <c r="B25" s="397" t="s">
        <v>1359</v>
      </c>
      <c r="C25" s="770" t="s">
        <v>1340</v>
      </c>
      <c r="D25" s="286">
        <v>0</v>
      </c>
      <c r="E25" s="268">
        <v>0</v>
      </c>
      <c r="F25" s="268">
        <v>0</v>
      </c>
      <c r="G25" s="268">
        <v>0</v>
      </c>
      <c r="H25" s="268">
        <v>0</v>
      </c>
      <c r="I25" s="268">
        <v>0</v>
      </c>
      <c r="J25" s="381">
        <v>0</v>
      </c>
      <c r="K25" s="820" t="str">
        <f t="shared" si="0"/>
        <v>Weryfikacja wiersza OK</v>
      </c>
    </row>
    <row r="26" spans="2:11" x14ac:dyDescent="0.35">
      <c r="B26" s="397" t="s">
        <v>1360</v>
      </c>
      <c r="C26" s="399" t="s">
        <v>1342</v>
      </c>
      <c r="D26" s="286">
        <v>0</v>
      </c>
      <c r="E26" s="268">
        <v>0</v>
      </c>
      <c r="F26" s="268">
        <v>0</v>
      </c>
      <c r="G26" s="268">
        <v>0</v>
      </c>
      <c r="H26" s="268">
        <v>0</v>
      </c>
      <c r="I26" s="268">
        <v>0</v>
      </c>
      <c r="J26" s="381">
        <v>0</v>
      </c>
      <c r="K26" s="820" t="str">
        <f t="shared" si="0"/>
        <v>Weryfikacja wiersza OK</v>
      </c>
    </row>
    <row r="27" spans="2:11" x14ac:dyDescent="0.35">
      <c r="B27" s="397" t="s">
        <v>1361</v>
      </c>
      <c r="C27" s="770" t="s">
        <v>1293</v>
      </c>
      <c r="D27" s="286">
        <v>0</v>
      </c>
      <c r="E27" s="268">
        <v>0</v>
      </c>
      <c r="F27" s="268">
        <v>0</v>
      </c>
      <c r="G27" s="268">
        <v>0</v>
      </c>
      <c r="H27" s="268">
        <v>0</v>
      </c>
      <c r="I27" s="268">
        <v>0</v>
      </c>
      <c r="J27" s="381">
        <v>0</v>
      </c>
      <c r="K27" s="820" t="str">
        <f t="shared" si="0"/>
        <v>Weryfikacja wiersza OK</v>
      </c>
    </row>
    <row r="28" spans="2:11" x14ac:dyDescent="0.35">
      <c r="B28" s="397" t="s">
        <v>1362</v>
      </c>
      <c r="C28" s="770" t="s">
        <v>1345</v>
      </c>
      <c r="D28" s="286">
        <v>0</v>
      </c>
      <c r="E28" s="268">
        <v>0</v>
      </c>
      <c r="F28" s="268">
        <v>0</v>
      </c>
      <c r="G28" s="268">
        <v>0</v>
      </c>
      <c r="H28" s="268">
        <v>0</v>
      </c>
      <c r="I28" s="268">
        <v>0</v>
      </c>
      <c r="J28" s="381">
        <v>0</v>
      </c>
      <c r="K28" s="820" t="str">
        <f t="shared" si="0"/>
        <v>Weryfikacja wiersza OK</v>
      </c>
    </row>
    <row r="29" spans="2:11" x14ac:dyDescent="0.35">
      <c r="B29" s="556" t="s">
        <v>1363</v>
      </c>
      <c r="C29" s="549" t="s">
        <v>524</v>
      </c>
      <c r="D29" s="288">
        <v>0</v>
      </c>
      <c r="E29" s="272">
        <v>0</v>
      </c>
      <c r="F29" s="272">
        <v>0</v>
      </c>
      <c r="G29" s="272">
        <v>0</v>
      </c>
      <c r="H29" s="272">
        <v>0</v>
      </c>
      <c r="I29" s="272">
        <v>0</v>
      </c>
      <c r="J29" s="382">
        <v>0</v>
      </c>
      <c r="K29" s="820" t="str">
        <f t="shared" si="0"/>
        <v>Weryfikacja wiersza OK</v>
      </c>
    </row>
    <row r="30" spans="2:11" ht="15" thickBot="1" x14ac:dyDescent="0.4">
      <c r="B30" s="821" t="s">
        <v>1364</v>
      </c>
      <c r="C30" s="808" t="s">
        <v>524</v>
      </c>
      <c r="D30" s="817">
        <v>0</v>
      </c>
      <c r="E30" s="372">
        <v>0</v>
      </c>
      <c r="F30" s="372">
        <v>0</v>
      </c>
      <c r="G30" s="372">
        <v>0</v>
      </c>
      <c r="H30" s="372">
        <v>0</v>
      </c>
      <c r="I30" s="372">
        <v>0</v>
      </c>
      <c r="J30" s="818">
        <v>0</v>
      </c>
      <c r="K30" s="820" t="str">
        <f t="shared" si="0"/>
        <v>Weryfikacja wiersza OK</v>
      </c>
    </row>
    <row r="31" spans="2:11" ht="15" thickBot="1" x14ac:dyDescent="0.4">
      <c r="B31" s="400" t="s">
        <v>1365</v>
      </c>
      <c r="C31" s="551" t="s">
        <v>73</v>
      </c>
      <c r="D31" s="298">
        <v>0</v>
      </c>
      <c r="E31" s="274">
        <v>0</v>
      </c>
      <c r="F31" s="274">
        <v>0</v>
      </c>
      <c r="G31" s="274">
        <v>0</v>
      </c>
      <c r="H31" s="274">
        <v>0</v>
      </c>
      <c r="I31" s="274">
        <v>0</v>
      </c>
      <c r="J31" s="265">
        <v>0</v>
      </c>
      <c r="K31" s="820" t="str">
        <f t="shared" si="0"/>
        <v>Weryfikacja wiersza OK</v>
      </c>
    </row>
    <row r="33" spans="3:10" x14ac:dyDescent="0.35">
      <c r="C33" s="393" t="s">
        <v>1855</v>
      </c>
    </row>
    <row r="34" spans="3:10" x14ac:dyDescent="0.35">
      <c r="C34" s="4" t="s">
        <v>1335</v>
      </c>
      <c r="D34" s="6" t="str">
        <f>IF(D6="","",IF(ROUND(SUM(D7,D10,D13),2)=ROUND(D6,2),"OK","Błąd sumy częściowej"))</f>
        <v>OK</v>
      </c>
      <c r="E34" s="6" t="str">
        <f t="shared" ref="E34:J34" si="1">IF(E6="","",IF(ROUND(SUM(E7,E10,E13),2)=ROUND(E6,2),"OK","Błąd sumy częściowej"))</f>
        <v>OK</v>
      </c>
      <c r="F34" s="6" t="str">
        <f t="shared" si="1"/>
        <v>OK</v>
      </c>
      <c r="G34" s="6" t="str">
        <f t="shared" si="1"/>
        <v>OK</v>
      </c>
      <c r="H34" s="6" t="str">
        <f t="shared" si="1"/>
        <v>OK</v>
      </c>
      <c r="I34" s="6" t="str">
        <f t="shared" si="1"/>
        <v>OK</v>
      </c>
      <c r="J34" s="6" t="str">
        <f t="shared" si="1"/>
        <v>OK</v>
      </c>
    </row>
    <row r="35" spans="3:10" x14ac:dyDescent="0.35">
      <c r="C35" s="4" t="s">
        <v>1336</v>
      </c>
      <c r="D35" s="6" t="str">
        <f>IF(D7="","",IF(ROUND(SUM(D8:D9),2)=ROUND(D7,2),"OK","Błąd sumy częściowej"))</f>
        <v>OK</v>
      </c>
      <c r="E35" s="6" t="str">
        <f t="shared" ref="E35:J35" si="2">IF(E7="","",IF(ROUND(SUM(E8:E9),2)=ROUND(E7,2),"OK","Błąd sumy częściowej"))</f>
        <v>OK</v>
      </c>
      <c r="F35" s="6" t="str">
        <f t="shared" si="2"/>
        <v>OK</v>
      </c>
      <c r="G35" s="6" t="str">
        <f t="shared" si="2"/>
        <v>OK</v>
      </c>
      <c r="H35" s="6" t="str">
        <f t="shared" si="2"/>
        <v>OK</v>
      </c>
      <c r="I35" s="6" t="str">
        <f t="shared" si="2"/>
        <v>OK</v>
      </c>
      <c r="J35" s="6" t="str">
        <f t="shared" si="2"/>
        <v>OK</v>
      </c>
    </row>
    <row r="36" spans="3:10" x14ac:dyDescent="0.35">
      <c r="C36" s="4" t="s">
        <v>1341</v>
      </c>
      <c r="D36" s="6" t="str">
        <f>IF(D10="","",IF(ROUND(SUM(D11:D12),2)=ROUND(D10,2),"OK","Błąd sumy częściowej"))</f>
        <v>OK</v>
      </c>
      <c r="E36" s="6" t="str">
        <f t="shared" ref="E36:J36" si="3">IF(E10="","",IF(ROUND(SUM(E11:E12),2)=ROUND(E10,2),"OK","Błąd sumy częściowej"))</f>
        <v>OK</v>
      </c>
      <c r="F36" s="6" t="str">
        <f t="shared" si="3"/>
        <v>OK</v>
      </c>
      <c r="G36" s="6" t="str">
        <f t="shared" si="3"/>
        <v>OK</v>
      </c>
      <c r="H36" s="6" t="str">
        <f t="shared" si="3"/>
        <v>OK</v>
      </c>
      <c r="I36" s="6" t="str">
        <f t="shared" si="3"/>
        <v>OK</v>
      </c>
      <c r="J36" s="6" t="str">
        <f t="shared" si="3"/>
        <v>OK</v>
      </c>
    </row>
    <row r="37" spans="3:10" x14ac:dyDescent="0.35">
      <c r="C37" s="4" t="s">
        <v>1347</v>
      </c>
      <c r="D37" s="6" t="str">
        <f>IF(D14="","",IF(ROUND(SUM(D15,D18,D21),2)=ROUND(D14,2),"OK","Błąd sumy częściowej"))</f>
        <v>OK</v>
      </c>
      <c r="E37" s="6" t="str">
        <f t="shared" ref="E37:J37" si="4">IF(E14="","",IF(ROUND(SUM(E15,E18,E21),2)=ROUND(E14,2),"OK","Błąd sumy częściowej"))</f>
        <v>OK</v>
      </c>
      <c r="F37" s="6" t="str">
        <f t="shared" si="4"/>
        <v>OK</v>
      </c>
      <c r="G37" s="6" t="str">
        <f t="shared" si="4"/>
        <v>OK</v>
      </c>
      <c r="H37" s="6" t="str">
        <f t="shared" si="4"/>
        <v>OK</v>
      </c>
      <c r="I37" s="6" t="str">
        <f t="shared" si="4"/>
        <v>OK</v>
      </c>
      <c r="J37" s="6" t="str">
        <f t="shared" si="4"/>
        <v>OK</v>
      </c>
    </row>
    <row r="38" spans="3:10" x14ac:dyDescent="0.35">
      <c r="C38" s="4" t="s">
        <v>1348</v>
      </c>
      <c r="D38" s="6" t="str">
        <f>IF(D15="","",IF(ROUND(SUM(D16:D17),2)=ROUND(D15,2),"OK","Błąd sumy częściowej"))</f>
        <v>OK</v>
      </c>
      <c r="E38" s="6" t="str">
        <f t="shared" ref="E38:J38" si="5">IF(E15="","",IF(ROUND(SUM(E16:E17),2)=ROUND(E15,2),"OK","Błąd sumy częściowej"))</f>
        <v>OK</v>
      </c>
      <c r="F38" s="6" t="str">
        <f t="shared" si="5"/>
        <v>OK</v>
      </c>
      <c r="G38" s="6" t="str">
        <f t="shared" si="5"/>
        <v>OK</v>
      </c>
      <c r="H38" s="6" t="str">
        <f t="shared" si="5"/>
        <v>OK</v>
      </c>
      <c r="I38" s="6" t="str">
        <f t="shared" si="5"/>
        <v>OK</v>
      </c>
      <c r="J38" s="6" t="str">
        <f t="shared" si="5"/>
        <v>OK</v>
      </c>
    </row>
    <row r="39" spans="3:10" x14ac:dyDescent="0.35">
      <c r="C39" s="4" t="s">
        <v>1351</v>
      </c>
      <c r="D39" s="6" t="str">
        <f>IF(D18="","",IF(ROUND(SUM(D19:D20),2)=ROUND(D18,2),"OK","Błąd sumy częściowej"))</f>
        <v>OK</v>
      </c>
      <c r="E39" s="6" t="str">
        <f t="shared" ref="E39:J39" si="6">IF(E18="","",IF(ROUND(SUM(E19:E20),2)=ROUND(E18,2),"OK","Błąd sumy częściowej"))</f>
        <v>OK</v>
      </c>
      <c r="F39" s="6" t="str">
        <f t="shared" si="6"/>
        <v>OK</v>
      </c>
      <c r="G39" s="6" t="str">
        <f t="shared" si="6"/>
        <v>OK</v>
      </c>
      <c r="H39" s="6" t="str">
        <f t="shared" si="6"/>
        <v>OK</v>
      </c>
      <c r="I39" s="6" t="str">
        <f t="shared" si="6"/>
        <v>OK</v>
      </c>
      <c r="J39" s="6" t="str">
        <f t="shared" si="6"/>
        <v>OK</v>
      </c>
    </row>
    <row r="40" spans="3:10" x14ac:dyDescent="0.35">
      <c r="C40" s="4" t="s">
        <v>1355</v>
      </c>
      <c r="D40" s="6" t="str">
        <f>IF(D22="","",IF(ROUND(SUM(D23,D26,D29),2)=ROUND(D22,2),"OK","Błąd sumy częściowej"))</f>
        <v>OK</v>
      </c>
      <c r="E40" s="6" t="str">
        <f t="shared" ref="E40:J40" si="7">IF(E22="","",IF(ROUND(SUM(E23,E26,E29),2)=ROUND(E22,2),"OK","Błąd sumy częściowej"))</f>
        <v>OK</v>
      </c>
      <c r="F40" s="6" t="str">
        <f t="shared" si="7"/>
        <v>OK</v>
      </c>
      <c r="G40" s="6" t="str">
        <f t="shared" si="7"/>
        <v>OK</v>
      </c>
      <c r="H40" s="6" t="str">
        <f t="shared" si="7"/>
        <v>OK</v>
      </c>
      <c r="I40" s="6" t="str">
        <f t="shared" si="7"/>
        <v>OK</v>
      </c>
      <c r="J40" s="6" t="str">
        <f t="shared" si="7"/>
        <v>OK</v>
      </c>
    </row>
    <row r="41" spans="3:10" x14ac:dyDescent="0.35">
      <c r="C41" s="4" t="s">
        <v>1357</v>
      </c>
      <c r="D41" s="6" t="str">
        <f>IF(D23="","",IF(ROUND(SUM(D24:D25),2)=ROUND(D23,2),"OK","Błąd sumy częściowej"))</f>
        <v>OK</v>
      </c>
      <c r="E41" s="6" t="str">
        <f t="shared" ref="E41:J41" si="8">IF(E23="","",IF(ROUND(SUM(E24:E25),2)=ROUND(E23,2),"OK","Błąd sumy częściowej"))</f>
        <v>OK</v>
      </c>
      <c r="F41" s="6" t="str">
        <f t="shared" si="8"/>
        <v>OK</v>
      </c>
      <c r="G41" s="6" t="str">
        <f t="shared" si="8"/>
        <v>OK</v>
      </c>
      <c r="H41" s="6" t="str">
        <f t="shared" si="8"/>
        <v>OK</v>
      </c>
      <c r="I41" s="6" t="str">
        <f t="shared" si="8"/>
        <v>OK</v>
      </c>
      <c r="J41" s="6" t="str">
        <f t="shared" si="8"/>
        <v>OK</v>
      </c>
    </row>
    <row r="42" spans="3:10" x14ac:dyDescent="0.35">
      <c r="C42" s="4" t="s">
        <v>1360</v>
      </c>
      <c r="D42" s="6" t="str">
        <f>IF(D26="","",IF(ROUND(SUM(D27:D28),2)=ROUND(D26,2),"OK","Błąd sumy częściowej"))</f>
        <v>OK</v>
      </c>
      <c r="E42" s="6" t="str">
        <f t="shared" ref="E42:J42" si="9">IF(E26="","",IF(ROUND(SUM(E27:E28),2)=ROUND(E26,2),"OK","Błąd sumy częściowej"))</f>
        <v>OK</v>
      </c>
      <c r="F42" s="6" t="str">
        <f t="shared" si="9"/>
        <v>OK</v>
      </c>
      <c r="G42" s="6" t="str">
        <f t="shared" si="9"/>
        <v>OK</v>
      </c>
      <c r="H42" s="6" t="str">
        <f t="shared" si="9"/>
        <v>OK</v>
      </c>
      <c r="I42" s="6" t="str">
        <f t="shared" si="9"/>
        <v>OK</v>
      </c>
      <c r="J42" s="6" t="str">
        <f t="shared" si="9"/>
        <v>OK</v>
      </c>
    </row>
    <row r="43" spans="3:10" x14ac:dyDescent="0.35">
      <c r="C43" s="4" t="s">
        <v>1365</v>
      </c>
      <c r="D43" s="6" t="str">
        <f>IF(D31="","",IF(ROUND(SUM(D6,D14,D22,D30),2)=ROUND(D31,2),"OK","Błąd sumy częściowej"))</f>
        <v>OK</v>
      </c>
      <c r="E43" s="6" t="str">
        <f t="shared" ref="E43:J43" si="10">IF(E31="","",IF(ROUND(SUM(E6,E14,E22,E30),2)=ROUND(E31,2),"OK","Błąd sumy częściowej"))</f>
        <v>OK</v>
      </c>
      <c r="F43" s="6" t="str">
        <f t="shared" si="10"/>
        <v>OK</v>
      </c>
      <c r="G43" s="6" t="str">
        <f t="shared" si="10"/>
        <v>OK</v>
      </c>
      <c r="H43" s="6" t="str">
        <f t="shared" si="10"/>
        <v>OK</v>
      </c>
      <c r="I43" s="6" t="str">
        <f t="shared" si="10"/>
        <v>OK</v>
      </c>
      <c r="J43" s="6" t="str">
        <f t="shared" si="10"/>
        <v>OK</v>
      </c>
    </row>
    <row r="45" spans="3:10" x14ac:dyDescent="0.35">
      <c r="C45" s="404" t="s">
        <v>1876</v>
      </c>
      <c r="D45" s="6" t="str">
        <f>IF(COUNTBLANK(K6:K31)=26,"",IF(AND(COUNTIF(K6:K31,"Weryfikacja wiersza OK")=26,COUNTIF(D34:J43,"OK")=70),"Arkusz jest zwalidowany poprawnie","Arkusz jest niepoprawny"))</f>
        <v>Arkusz jest zwalidowany poprawnie</v>
      </c>
    </row>
  </sheetData>
  <sheetProtection algorithmName="SHA-512" hashValue="Gw5VhcnAFyeodQegstFJtIof2Fl1J9S/D+LOFLn8UGSPEWrr6vTfH/3ySZgYKbRAyUs91423JyxaffMZK0MZ/A==" saltValue="FlOLU2j6tmU3YgjQGuBGnw==" spinCount="100000" sheet="1" objects="1" scenarios="1"/>
  <mergeCells count="1">
    <mergeCell ref="B4:C5"/>
  </mergeCells>
  <conditionalFormatting sqref="K6:K31">
    <cfRule type="containsText" dxfId="23" priority="3" operator="containsText" text="Weryfikacja wiersza OK">
      <formula>NOT(ISERROR(SEARCH("Weryfikacja wiersza OK",K6)))</formula>
    </cfRule>
  </conditionalFormatting>
  <conditionalFormatting sqref="D34:J43">
    <cfRule type="containsText" dxfId="22" priority="2" operator="containsText" text="OK">
      <formula>NOT(ISERROR(SEARCH("OK",D34)))</formula>
    </cfRule>
  </conditionalFormatting>
  <conditionalFormatting sqref="D45">
    <cfRule type="containsText" dxfId="21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46"/>
  <dimension ref="B1:E29"/>
  <sheetViews>
    <sheetView workbookViewId="0">
      <selection activeCell="D6" sqref="D6:D22"/>
    </sheetView>
  </sheetViews>
  <sheetFormatPr defaultColWidth="8.7265625" defaultRowHeight="14.5" x14ac:dyDescent="0.35"/>
  <cols>
    <col min="1" max="1" width="8.7265625" style="4"/>
    <col min="2" max="2" width="11" style="4" customWidth="1"/>
    <col min="3" max="3" width="57.1796875" style="4" customWidth="1"/>
    <col min="4" max="4" width="17.81640625" style="4" bestFit="1" customWidth="1"/>
    <col min="5" max="16384" width="8.7265625" style="4"/>
  </cols>
  <sheetData>
    <row r="1" spans="2:5" ht="15.5" x14ac:dyDescent="0.35">
      <c r="B1" s="3" t="s">
        <v>0</v>
      </c>
    </row>
    <row r="2" spans="2:5" x14ac:dyDescent="0.35">
      <c r="B2" s="4" t="s">
        <v>1404</v>
      </c>
    </row>
    <row r="3" spans="2:5" ht="15" thickBot="1" x14ac:dyDescent="0.4"/>
    <row r="4" spans="2:5" x14ac:dyDescent="0.35">
      <c r="B4" s="1001"/>
      <c r="C4" s="1002"/>
      <c r="D4" s="822" t="s">
        <v>10</v>
      </c>
    </row>
    <row r="5" spans="2:5" ht="15" thickBot="1" x14ac:dyDescent="0.4">
      <c r="B5" s="1003"/>
      <c r="C5" s="1004"/>
      <c r="D5" s="823" t="s">
        <v>112</v>
      </c>
    </row>
    <row r="6" spans="2:5" x14ac:dyDescent="0.35">
      <c r="B6" s="824" t="s">
        <v>1375</v>
      </c>
      <c r="C6" s="410" t="s">
        <v>1376</v>
      </c>
      <c r="D6" s="257">
        <v>0</v>
      </c>
      <c r="E6" s="820" t="str">
        <f>IF(ISBLANK(D6),"",IF(ISNUMBER(D6),"Weryfikacja wiersza OK","Błąd: Wartość w kolumnie A musi być liczbą"))</f>
        <v>Weryfikacja wiersza OK</v>
      </c>
    </row>
    <row r="7" spans="2:5" x14ac:dyDescent="0.35">
      <c r="B7" s="421" t="s">
        <v>1377</v>
      </c>
      <c r="C7" s="399" t="s">
        <v>1378</v>
      </c>
      <c r="D7" s="258">
        <v>0</v>
      </c>
      <c r="E7" s="820" t="str">
        <f t="shared" ref="E7:E22" si="0">IF(ISBLANK(D7),"",IF(ISNUMBER(D7),"Weryfikacja wiersza OK","Błąd: Wartość w kolumnie A musi być liczbą"))</f>
        <v>Weryfikacja wiersza OK</v>
      </c>
    </row>
    <row r="8" spans="2:5" ht="29" x14ac:dyDescent="0.35">
      <c r="B8" s="421" t="s">
        <v>1379</v>
      </c>
      <c r="C8" s="399" t="s">
        <v>1380</v>
      </c>
      <c r="D8" s="258">
        <v>0</v>
      </c>
      <c r="E8" s="820" t="str">
        <f t="shared" si="0"/>
        <v>Weryfikacja wiersza OK</v>
      </c>
    </row>
    <row r="9" spans="2:5" x14ac:dyDescent="0.35">
      <c r="B9" s="421" t="s">
        <v>1381</v>
      </c>
      <c r="C9" s="399" t="s">
        <v>480</v>
      </c>
      <c r="D9" s="258">
        <v>0</v>
      </c>
      <c r="E9" s="820" t="str">
        <f t="shared" si="0"/>
        <v>Weryfikacja wiersza OK</v>
      </c>
    </row>
    <row r="10" spans="2:5" x14ac:dyDescent="0.35">
      <c r="B10" s="421" t="s">
        <v>1382</v>
      </c>
      <c r="C10" s="399" t="s">
        <v>485</v>
      </c>
      <c r="D10" s="258">
        <v>0</v>
      </c>
      <c r="E10" s="820" t="str">
        <f t="shared" si="0"/>
        <v>Weryfikacja wiersza OK</v>
      </c>
    </row>
    <row r="11" spans="2:5" x14ac:dyDescent="0.35">
      <c r="B11" s="421" t="s">
        <v>1383</v>
      </c>
      <c r="C11" s="399" t="s">
        <v>1384</v>
      </c>
      <c r="D11" s="258">
        <v>0</v>
      </c>
      <c r="E11" s="820" t="str">
        <f t="shared" si="0"/>
        <v>Weryfikacja wiersza OK</v>
      </c>
    </row>
    <row r="12" spans="2:5" x14ac:dyDescent="0.35">
      <c r="B12" s="421" t="s">
        <v>1385</v>
      </c>
      <c r="C12" s="399" t="s">
        <v>496</v>
      </c>
      <c r="D12" s="258">
        <v>0</v>
      </c>
      <c r="E12" s="820" t="str">
        <f t="shared" si="0"/>
        <v>Weryfikacja wiersza OK</v>
      </c>
    </row>
    <row r="13" spans="2:5" x14ac:dyDescent="0.35">
      <c r="B13" s="421" t="s">
        <v>1386</v>
      </c>
      <c r="C13" s="399" t="s">
        <v>1387</v>
      </c>
      <c r="D13" s="258">
        <v>0</v>
      </c>
      <c r="E13" s="820" t="str">
        <f t="shared" si="0"/>
        <v>Weryfikacja wiersza OK</v>
      </c>
    </row>
    <row r="14" spans="2:5" x14ac:dyDescent="0.35">
      <c r="B14" s="765" t="s">
        <v>1388</v>
      </c>
      <c r="C14" s="549" t="s">
        <v>1389</v>
      </c>
      <c r="D14" s="352">
        <v>0</v>
      </c>
      <c r="E14" s="820" t="str">
        <f t="shared" si="0"/>
        <v>Weryfikacja wiersza OK</v>
      </c>
    </row>
    <row r="15" spans="2:5" x14ac:dyDescent="0.35">
      <c r="B15" s="825" t="s">
        <v>1390</v>
      </c>
      <c r="C15" s="826" t="s">
        <v>1391</v>
      </c>
      <c r="D15" s="373">
        <v>0</v>
      </c>
      <c r="E15" s="820" t="str">
        <f t="shared" si="0"/>
        <v>Weryfikacja wiersza OK</v>
      </c>
    </row>
    <row r="16" spans="2:5" x14ac:dyDescent="0.35">
      <c r="B16" s="421" t="s">
        <v>1392</v>
      </c>
      <c r="C16" s="399" t="s">
        <v>1393</v>
      </c>
      <c r="D16" s="258">
        <v>0</v>
      </c>
      <c r="E16" s="820" t="str">
        <f t="shared" si="0"/>
        <v>Weryfikacja wiersza OK</v>
      </c>
    </row>
    <row r="17" spans="2:5" x14ac:dyDescent="0.35">
      <c r="B17" s="421" t="s">
        <v>1394</v>
      </c>
      <c r="C17" s="399" t="s">
        <v>502</v>
      </c>
      <c r="D17" s="258">
        <v>0</v>
      </c>
      <c r="E17" s="820" t="str">
        <f t="shared" si="0"/>
        <v>Weryfikacja wiersza OK</v>
      </c>
    </row>
    <row r="18" spans="2:5" x14ac:dyDescent="0.35">
      <c r="B18" s="421" t="s">
        <v>1395</v>
      </c>
      <c r="C18" s="399" t="s">
        <v>1396</v>
      </c>
      <c r="D18" s="258">
        <v>0</v>
      </c>
      <c r="E18" s="820" t="str">
        <f t="shared" si="0"/>
        <v>Weryfikacja wiersza OK</v>
      </c>
    </row>
    <row r="19" spans="2:5" x14ac:dyDescent="0.35">
      <c r="B19" s="421" t="s">
        <v>1397</v>
      </c>
      <c r="C19" s="399" t="s">
        <v>1398</v>
      </c>
      <c r="D19" s="258">
        <v>0</v>
      </c>
      <c r="E19" s="820" t="str">
        <f t="shared" si="0"/>
        <v>Weryfikacja wiersza OK</v>
      </c>
    </row>
    <row r="20" spans="2:5" x14ac:dyDescent="0.35">
      <c r="B20" s="421" t="s">
        <v>1399</v>
      </c>
      <c r="C20" s="399" t="s">
        <v>13</v>
      </c>
      <c r="D20" s="258">
        <v>0</v>
      </c>
      <c r="E20" s="820" t="str">
        <f t="shared" si="0"/>
        <v>Weryfikacja wiersza OK</v>
      </c>
    </row>
    <row r="21" spans="2:5" ht="15" thickBot="1" x14ac:dyDescent="0.4">
      <c r="B21" s="765" t="s">
        <v>1400</v>
      </c>
      <c r="C21" s="549" t="s">
        <v>1401</v>
      </c>
      <c r="D21" s="352">
        <v>0</v>
      </c>
      <c r="E21" s="820" t="str">
        <f t="shared" si="0"/>
        <v>Weryfikacja wiersza OK</v>
      </c>
    </row>
    <row r="22" spans="2:5" ht="15" thickBot="1" x14ac:dyDescent="0.4">
      <c r="B22" s="737" t="s">
        <v>1402</v>
      </c>
      <c r="C22" s="738" t="s">
        <v>1403</v>
      </c>
      <c r="D22" s="374">
        <v>0</v>
      </c>
      <c r="E22" s="820" t="str">
        <f t="shared" si="0"/>
        <v>Weryfikacja wiersza OK</v>
      </c>
    </row>
    <row r="24" spans="2:5" x14ac:dyDescent="0.35">
      <c r="C24" s="393" t="s">
        <v>1855</v>
      </c>
    </row>
    <row r="25" spans="2:5" x14ac:dyDescent="0.35">
      <c r="C25" s="4" t="s">
        <v>1375</v>
      </c>
      <c r="D25" s="6" t="str">
        <f>IF(D6="","",IF(ROUND(SUM(D7:D14),2)=ROUND(D6,2),"OK","Błąd sumy częściowej"))</f>
        <v>OK</v>
      </c>
    </row>
    <row r="26" spans="2:5" x14ac:dyDescent="0.35">
      <c r="C26" s="4" t="s">
        <v>1390</v>
      </c>
      <c r="D26" s="6" t="str">
        <f>IF(D15="","",IF(ROUND(SUM(D16:D21),2)=ROUND(D15,2),"OK","Błąd sumy częściowej"))</f>
        <v>OK</v>
      </c>
    </row>
    <row r="27" spans="2:5" x14ac:dyDescent="0.35">
      <c r="C27" s="4" t="s">
        <v>1402</v>
      </c>
      <c r="D27" s="6" t="str">
        <f>IF(D22="","",IF(ROUND(SUM(D6,D15),2)=ROUND(D22,2),"OK","Błąd sumy częściowej"))</f>
        <v>OK</v>
      </c>
    </row>
    <row r="29" spans="2:5" x14ac:dyDescent="0.35">
      <c r="C29" s="404" t="s">
        <v>1876</v>
      </c>
      <c r="D29" s="6" t="str">
        <f>IF(COUNTBLANK(E6:E22)=17,"",IF(AND(COUNTIF(E6:E22,"Weryfikacja wiersza OK")=17,COUNTIF(D25:D27,"OK")=3),"Arkusz jest zwalidowany poprawnie","Arkusz jest niepoprawny"))</f>
        <v>Arkusz jest zwalidowany poprawnie</v>
      </c>
    </row>
  </sheetData>
  <sheetProtection algorithmName="SHA-512" hashValue="nD5rEpcaI96AU1mmd/ygn0YIFkPHdoioIwQkCWR97gMSy6BTEn4yd2KR8Ln1CWwxq/np/6KmdkHKK6XWjmjorQ==" saltValue="siVAPyTLi8Fpe8Pfz6voAA==" spinCount="100000" sheet="1" objects="1" scenarios="1"/>
  <mergeCells count="1">
    <mergeCell ref="B4:C5"/>
  </mergeCells>
  <conditionalFormatting sqref="D25:D27">
    <cfRule type="containsText" dxfId="20" priority="3" operator="containsText" text="OK">
      <formula>NOT(ISERROR(SEARCH("OK",D25)))</formula>
    </cfRule>
  </conditionalFormatting>
  <conditionalFormatting sqref="E6:E22">
    <cfRule type="containsText" dxfId="19" priority="2" operator="containsText" text="Weryfikacja wiersza OK">
      <formula>NOT(ISERROR(SEARCH("Weryfikacja wiersza OK",E6)))</formula>
    </cfRule>
  </conditionalFormatting>
  <conditionalFormatting sqref="D29">
    <cfRule type="containsText" dxfId="18" priority="1" operator="containsText" text="Arkusz jest zwalidowany poprawnie">
      <formula>NOT(ISERROR(SEARCH("Arkusz jest zwalidowany poprawnie",D29)))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47"/>
  <dimension ref="B1:E25"/>
  <sheetViews>
    <sheetView workbookViewId="0">
      <selection activeCell="D6" sqref="D6:D18"/>
    </sheetView>
  </sheetViews>
  <sheetFormatPr defaultColWidth="8.7265625" defaultRowHeight="14.5" x14ac:dyDescent="0.35"/>
  <cols>
    <col min="1" max="1" width="8.7265625" style="4"/>
    <col min="2" max="2" width="9.54296875" style="4" bestFit="1" customWidth="1"/>
    <col min="3" max="3" width="50.26953125" style="4" customWidth="1"/>
    <col min="4" max="4" width="17.81640625" style="4" bestFit="1" customWidth="1"/>
    <col min="5" max="16384" width="8.7265625" style="4"/>
  </cols>
  <sheetData>
    <row r="1" spans="2:5" ht="15.5" x14ac:dyDescent="0.35">
      <c r="B1" s="3" t="s">
        <v>0</v>
      </c>
    </row>
    <row r="2" spans="2:5" x14ac:dyDescent="0.35">
      <c r="B2" s="4" t="s">
        <v>1430</v>
      </c>
    </row>
    <row r="3" spans="2:5" ht="15" thickBot="1" x14ac:dyDescent="0.4"/>
    <row r="4" spans="2:5" x14ac:dyDescent="0.35">
      <c r="B4" s="1063"/>
      <c r="C4" s="1064"/>
      <c r="D4" s="827" t="s">
        <v>10</v>
      </c>
    </row>
    <row r="5" spans="2:5" ht="15" thickBot="1" x14ac:dyDescent="0.4">
      <c r="B5" s="1065"/>
      <c r="C5" s="1066"/>
      <c r="D5" s="828" t="s">
        <v>112</v>
      </c>
    </row>
    <row r="6" spans="2:5" x14ac:dyDescent="0.35">
      <c r="B6" s="829" t="s">
        <v>1405</v>
      </c>
      <c r="C6" s="830" t="s">
        <v>1406</v>
      </c>
      <c r="D6" s="375">
        <v>0</v>
      </c>
      <c r="E6" s="820" t="str">
        <f>IF(ISBLANK(D6),"",IF(ISNUMBER(D6),"Weryfikacja wiersza OK","Błąd: Wartość w kolumnie A musi być liczbą"))</f>
        <v>Weryfikacja wiersza OK</v>
      </c>
    </row>
    <row r="7" spans="2:5" ht="29" x14ac:dyDescent="0.35">
      <c r="B7" s="411" t="s">
        <v>1407</v>
      </c>
      <c r="C7" s="559" t="s">
        <v>1408</v>
      </c>
      <c r="D7" s="284">
        <v>0</v>
      </c>
      <c r="E7" s="820" t="str">
        <f t="shared" ref="E7:E18" si="0">IF(ISBLANK(D7),"",IF(ISNUMBER(D7),"Weryfikacja wiersza OK","Błąd: Wartość w kolumnie A musi być liczbą"))</f>
        <v>Weryfikacja wiersza OK</v>
      </c>
    </row>
    <row r="8" spans="2:5" x14ac:dyDescent="0.35">
      <c r="B8" s="411" t="s">
        <v>1409</v>
      </c>
      <c r="C8" s="559" t="s">
        <v>526</v>
      </c>
      <c r="D8" s="284">
        <v>0</v>
      </c>
      <c r="E8" s="820" t="str">
        <f t="shared" si="0"/>
        <v>Weryfikacja wiersza OK</v>
      </c>
    </row>
    <row r="9" spans="2:5" ht="29" x14ac:dyDescent="0.35">
      <c r="B9" s="411" t="s">
        <v>1410</v>
      </c>
      <c r="C9" s="559" t="s">
        <v>1411</v>
      </c>
      <c r="D9" s="284">
        <v>0</v>
      </c>
      <c r="E9" s="820" t="str">
        <f t="shared" si="0"/>
        <v>Weryfikacja wiersza OK</v>
      </c>
    </row>
    <row r="10" spans="2:5" ht="29" x14ac:dyDescent="0.35">
      <c r="B10" s="411" t="s">
        <v>1412</v>
      </c>
      <c r="C10" s="559" t="s">
        <v>1413</v>
      </c>
      <c r="D10" s="284">
        <v>0</v>
      </c>
      <c r="E10" s="820" t="str">
        <f t="shared" si="0"/>
        <v>Weryfikacja wiersza OK</v>
      </c>
    </row>
    <row r="11" spans="2:5" x14ac:dyDescent="0.35">
      <c r="B11" s="411" t="s">
        <v>1414</v>
      </c>
      <c r="C11" s="559" t="s">
        <v>1415</v>
      </c>
      <c r="D11" s="284">
        <v>0</v>
      </c>
      <c r="E11" s="820" t="str">
        <f t="shared" si="0"/>
        <v>Weryfikacja wiersza OK</v>
      </c>
    </row>
    <row r="12" spans="2:5" x14ac:dyDescent="0.35">
      <c r="B12" s="831" t="s">
        <v>1416</v>
      </c>
      <c r="C12" s="561" t="s">
        <v>1417</v>
      </c>
      <c r="D12" s="376">
        <v>0</v>
      </c>
      <c r="E12" s="820" t="str">
        <f t="shared" si="0"/>
        <v>Weryfikacja wiersza OK</v>
      </c>
    </row>
    <row r="13" spans="2:5" x14ac:dyDescent="0.35">
      <c r="B13" s="832" t="s">
        <v>1418</v>
      </c>
      <c r="C13" s="833" t="s">
        <v>1419</v>
      </c>
      <c r="D13" s="377">
        <v>0</v>
      </c>
      <c r="E13" s="820" t="str">
        <f t="shared" si="0"/>
        <v>Weryfikacja wiersza OK</v>
      </c>
    </row>
    <row r="14" spans="2:5" x14ac:dyDescent="0.35">
      <c r="B14" s="411" t="s">
        <v>1420</v>
      </c>
      <c r="C14" s="559" t="s">
        <v>1421</v>
      </c>
      <c r="D14" s="284">
        <v>0</v>
      </c>
      <c r="E14" s="820" t="str">
        <f t="shared" si="0"/>
        <v>Weryfikacja wiersza OK</v>
      </c>
    </row>
    <row r="15" spans="2:5" x14ac:dyDescent="0.35">
      <c r="B15" s="411" t="s">
        <v>1422</v>
      </c>
      <c r="C15" s="559" t="s">
        <v>1423</v>
      </c>
      <c r="D15" s="284">
        <v>0</v>
      </c>
      <c r="E15" s="820" t="str">
        <f t="shared" si="0"/>
        <v>Weryfikacja wiersza OK</v>
      </c>
    </row>
    <row r="16" spans="2:5" ht="29" x14ac:dyDescent="0.35">
      <c r="B16" s="411" t="s">
        <v>1424</v>
      </c>
      <c r="C16" s="559" t="s">
        <v>1425</v>
      </c>
      <c r="D16" s="284">
        <v>0</v>
      </c>
      <c r="E16" s="820" t="str">
        <f t="shared" si="0"/>
        <v>Weryfikacja wiersza OK</v>
      </c>
    </row>
    <row r="17" spans="2:5" ht="15" thickBot="1" x14ac:dyDescent="0.4">
      <c r="B17" s="831" t="s">
        <v>1426</v>
      </c>
      <c r="C17" s="561" t="s">
        <v>1427</v>
      </c>
      <c r="D17" s="376">
        <v>0</v>
      </c>
      <c r="E17" s="820" t="str">
        <f t="shared" si="0"/>
        <v>Weryfikacja wiersza OK</v>
      </c>
    </row>
    <row r="18" spans="2:5" ht="15" thickBot="1" x14ac:dyDescent="0.4">
      <c r="B18" s="802" t="s">
        <v>1428</v>
      </c>
      <c r="C18" s="834" t="s">
        <v>1429</v>
      </c>
      <c r="D18" s="378">
        <v>0</v>
      </c>
      <c r="E18" s="820" t="str">
        <f t="shared" si="0"/>
        <v>Weryfikacja wiersza OK</v>
      </c>
    </row>
    <row r="20" spans="2:5" x14ac:dyDescent="0.35">
      <c r="C20" s="393" t="s">
        <v>1855</v>
      </c>
    </row>
    <row r="21" spans="2:5" x14ac:dyDescent="0.35">
      <c r="C21" s="4" t="s">
        <v>1405</v>
      </c>
      <c r="D21" s="6" t="str">
        <f>IF(D6="","",IF(ROUND(SUM(D7:D12),2)=ROUND(D6,2),"OK","Błąd sumy częściowej"))</f>
        <v>OK</v>
      </c>
    </row>
    <row r="22" spans="2:5" x14ac:dyDescent="0.35">
      <c r="C22" s="4" t="s">
        <v>1418</v>
      </c>
      <c r="D22" s="6" t="str">
        <f>IF(D13="","",IF(ROUND(SUM(D14:D17),2)=ROUND(D13,2),"OK","Błąd sumy częściowej"))</f>
        <v>OK</v>
      </c>
    </row>
    <row r="23" spans="2:5" x14ac:dyDescent="0.35">
      <c r="C23" s="4" t="s">
        <v>1428</v>
      </c>
      <c r="D23" s="6" t="str">
        <f>IF(D18="","",IF(ROUND(SUM(D6,D13),2)=ROUND(D18,2),"OK","Błąd sumy częściowej"))</f>
        <v>OK</v>
      </c>
    </row>
    <row r="25" spans="2:5" x14ac:dyDescent="0.35">
      <c r="C25" s="404" t="s">
        <v>1876</v>
      </c>
      <c r="D25" s="6" t="str">
        <f>IF(COUNTBLANK(E6:E18)=13,"",IF(AND(COUNTIF(E6:E18,"Weryfikacja wiersza OK")=13,COUNTIF(D21:D23,"OK")=3),"Arkusz jest zwalidowany poprawnie","Arkusz jest niepoprawny"))</f>
        <v>Arkusz jest zwalidowany poprawnie</v>
      </c>
    </row>
  </sheetData>
  <sheetProtection algorithmName="SHA-512" hashValue="Y/3qGsViIWvG86t4gRLq/Hv+N6iUDh4sElm9WKfxP3vFBaIIBOqMV6s74vXpGqVZeHronH54Efx4aZ2gNTYWjA==" saltValue="XDakJa/4vG4ikNwaQtyBrg==" spinCount="100000" sheet="1" objects="1" scenarios="1"/>
  <mergeCells count="1">
    <mergeCell ref="B4:C5"/>
  </mergeCells>
  <conditionalFormatting sqref="D21:D23">
    <cfRule type="containsText" dxfId="17" priority="3" operator="containsText" text="OK">
      <formula>NOT(ISERROR(SEARCH("OK",D21)))</formula>
    </cfRule>
  </conditionalFormatting>
  <conditionalFormatting sqref="D25">
    <cfRule type="containsText" dxfId="16" priority="2" operator="containsText" text="Arkusz jest zwalidowany poprawnie">
      <formula>NOT(ISERROR(SEARCH("Arkusz jest zwalidowany poprawnie",D25)))</formula>
    </cfRule>
  </conditionalFormatting>
  <conditionalFormatting sqref="E6:E18">
    <cfRule type="containsText" dxfId="15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48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0</v>
      </c>
      <c r="E1" s="393" t="s">
        <v>1630</v>
      </c>
    </row>
    <row r="2" spans="2:7" x14ac:dyDescent="0.35">
      <c r="B2" s="4" t="s">
        <v>1473</v>
      </c>
    </row>
    <row r="3" spans="2:7" ht="15" thickBot="1" x14ac:dyDescent="0.4"/>
    <row r="4" spans="2:7" x14ac:dyDescent="0.35">
      <c r="B4" s="1067"/>
      <c r="C4" s="1068"/>
      <c r="D4" s="726" t="s">
        <v>691</v>
      </c>
      <c r="E4" s="835" t="s">
        <v>10</v>
      </c>
    </row>
    <row r="5" spans="2:7" ht="15" thickBot="1" x14ac:dyDescent="0.4">
      <c r="B5" s="1069"/>
      <c r="C5" s="1070"/>
      <c r="D5" s="723" t="s">
        <v>112</v>
      </c>
      <c r="E5" s="761" t="s">
        <v>113</v>
      </c>
    </row>
    <row r="6" spans="2:7" x14ac:dyDescent="0.35">
      <c r="B6" s="425" t="s">
        <v>1445</v>
      </c>
      <c r="C6" s="733" t="s">
        <v>201</v>
      </c>
      <c r="D6" s="837"/>
      <c r="E6" s="345">
        <v>0</v>
      </c>
      <c r="F6" s="820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97" t="s">
        <v>1446</v>
      </c>
      <c r="C7" s="426" t="s">
        <v>90</v>
      </c>
      <c r="D7" s="773"/>
      <c r="E7" s="304">
        <v>0</v>
      </c>
      <c r="F7" s="820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97" t="s">
        <v>1447</v>
      </c>
      <c r="C8" s="426" t="s">
        <v>211</v>
      </c>
      <c r="D8" s="773"/>
      <c r="E8" s="304">
        <v>0</v>
      </c>
      <c r="F8" s="820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97" t="s">
        <v>1448</v>
      </c>
      <c r="C9" s="426" t="s">
        <v>30</v>
      </c>
      <c r="D9" s="302">
        <v>0</v>
      </c>
      <c r="E9" s="304">
        <v>0</v>
      </c>
      <c r="F9" s="820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97" t="s">
        <v>1449</v>
      </c>
      <c r="C10" s="426" t="s">
        <v>29</v>
      </c>
      <c r="D10" s="302">
        <v>0</v>
      </c>
      <c r="E10" s="304">
        <v>0</v>
      </c>
      <c r="F10" s="820" t="str">
        <f t="shared" si="0"/>
        <v>Weryfikacja wiersza OK</v>
      </c>
      <c r="G10" s="6"/>
    </row>
    <row r="11" spans="2:7" x14ac:dyDescent="0.35">
      <c r="B11" s="397" t="s">
        <v>1450</v>
      </c>
      <c r="C11" s="399" t="s">
        <v>1680</v>
      </c>
      <c r="D11" s="302">
        <v>0</v>
      </c>
      <c r="E11" s="304">
        <v>0</v>
      </c>
      <c r="F11" s="820" t="str">
        <f t="shared" si="0"/>
        <v>Weryfikacja wiersza OK</v>
      </c>
      <c r="G11" s="6"/>
    </row>
    <row r="12" spans="2:7" x14ac:dyDescent="0.35">
      <c r="B12" s="397" t="s">
        <v>1451</v>
      </c>
      <c r="C12" s="426" t="s">
        <v>14</v>
      </c>
      <c r="D12" s="302">
        <v>0</v>
      </c>
      <c r="E12" s="304">
        <v>0</v>
      </c>
      <c r="F12" s="820" t="str">
        <f t="shared" si="0"/>
        <v>Weryfikacja wiersza OK</v>
      </c>
      <c r="G12" s="6"/>
    </row>
    <row r="13" spans="2:7" x14ac:dyDescent="0.35">
      <c r="B13" s="397" t="s">
        <v>1896</v>
      </c>
      <c r="C13" s="399" t="s">
        <v>1682</v>
      </c>
      <c r="D13" s="302">
        <v>0</v>
      </c>
      <c r="E13" s="304">
        <v>0</v>
      </c>
      <c r="F13" s="820" t="str">
        <f t="shared" si="0"/>
        <v>Weryfikacja wiersza OK</v>
      </c>
      <c r="G13" s="6"/>
    </row>
    <row r="14" spans="2:7" x14ac:dyDescent="0.35">
      <c r="B14" s="397" t="s">
        <v>1897</v>
      </c>
      <c r="C14" s="399" t="s">
        <v>1681</v>
      </c>
      <c r="D14" s="302">
        <v>0</v>
      </c>
      <c r="E14" s="304">
        <v>0</v>
      </c>
      <c r="F14" s="820" t="str">
        <f t="shared" si="0"/>
        <v>Weryfikacja wiersza OK</v>
      </c>
      <c r="G14" s="6"/>
    </row>
    <row r="15" spans="2:7" x14ac:dyDescent="0.35">
      <c r="B15" s="397" t="s">
        <v>1452</v>
      </c>
      <c r="C15" s="426" t="s">
        <v>18</v>
      </c>
      <c r="D15" s="302">
        <v>0</v>
      </c>
      <c r="E15" s="304">
        <v>0</v>
      </c>
      <c r="F15" s="820" t="str">
        <f t="shared" si="0"/>
        <v>Weryfikacja wiersza OK</v>
      </c>
      <c r="G15" s="6"/>
    </row>
    <row r="16" spans="2:7" x14ac:dyDescent="0.35">
      <c r="B16" s="397" t="s">
        <v>1453</v>
      </c>
      <c r="C16" s="426" t="s">
        <v>1434</v>
      </c>
      <c r="D16" s="302">
        <v>0</v>
      </c>
      <c r="E16" s="304">
        <v>0</v>
      </c>
      <c r="F16" s="820" t="str">
        <f t="shared" si="0"/>
        <v>Weryfikacja wiersza OK</v>
      </c>
      <c r="G16" s="6"/>
    </row>
    <row r="17" spans="2:7" ht="29" x14ac:dyDescent="0.35">
      <c r="B17" s="397" t="s">
        <v>1454</v>
      </c>
      <c r="C17" s="426" t="s">
        <v>74</v>
      </c>
      <c r="D17" s="302">
        <v>0</v>
      </c>
      <c r="E17" s="304">
        <v>0</v>
      </c>
      <c r="F17" s="820" t="str">
        <f t="shared" si="0"/>
        <v>Weryfikacja wiersza OK</v>
      </c>
      <c r="G17" s="6"/>
    </row>
    <row r="18" spans="2:7" x14ac:dyDescent="0.35">
      <c r="B18" s="397" t="s">
        <v>1455</v>
      </c>
      <c r="C18" s="399" t="s">
        <v>1435</v>
      </c>
      <c r="D18" s="302">
        <v>0</v>
      </c>
      <c r="E18" s="304">
        <v>0</v>
      </c>
      <c r="F18" s="820" t="str">
        <f t="shared" si="0"/>
        <v>Weryfikacja wiersza OK</v>
      </c>
      <c r="G18" s="6"/>
    </row>
    <row r="19" spans="2:7" ht="29" x14ac:dyDescent="0.35">
      <c r="B19" s="397" t="s">
        <v>1456</v>
      </c>
      <c r="C19" s="399" t="s">
        <v>1436</v>
      </c>
      <c r="D19" s="302">
        <v>0</v>
      </c>
      <c r="E19" s="304">
        <v>0</v>
      </c>
      <c r="F19" s="820" t="str">
        <f t="shared" si="0"/>
        <v>Weryfikacja wiersza OK</v>
      </c>
      <c r="G19" s="6"/>
    </row>
    <row r="20" spans="2:7" ht="29" x14ac:dyDescent="0.35">
      <c r="B20" s="397" t="s">
        <v>1457</v>
      </c>
      <c r="C20" s="399" t="s">
        <v>1437</v>
      </c>
      <c r="D20" s="302">
        <v>0</v>
      </c>
      <c r="E20" s="304">
        <v>0</v>
      </c>
      <c r="F20" s="820" t="str">
        <f t="shared" si="0"/>
        <v>Weryfikacja wiersza OK</v>
      </c>
      <c r="G20" s="6"/>
    </row>
    <row r="21" spans="2:7" ht="29" x14ac:dyDescent="0.35">
      <c r="B21" s="397" t="s">
        <v>1458</v>
      </c>
      <c r="C21" s="426" t="s">
        <v>212</v>
      </c>
      <c r="D21" s="302">
        <v>0</v>
      </c>
      <c r="E21" s="304">
        <v>0</v>
      </c>
      <c r="F21" s="820" t="str">
        <f t="shared" si="0"/>
        <v>Weryfikacja wiersza OK</v>
      </c>
      <c r="G21" s="6"/>
    </row>
    <row r="22" spans="2:7" ht="29" x14ac:dyDescent="0.35">
      <c r="B22" s="397" t="s">
        <v>1459</v>
      </c>
      <c r="C22" s="399" t="s">
        <v>1683</v>
      </c>
      <c r="D22" s="302">
        <v>0</v>
      </c>
      <c r="E22" s="304">
        <v>0</v>
      </c>
      <c r="F22" s="820" t="str">
        <f t="shared" si="0"/>
        <v>Weryfikacja wiersza OK</v>
      </c>
      <c r="G22" s="6"/>
    </row>
    <row r="23" spans="2:7" ht="29" x14ac:dyDescent="0.35">
      <c r="B23" s="397" t="s">
        <v>1460</v>
      </c>
      <c r="C23" s="426" t="s">
        <v>11</v>
      </c>
      <c r="D23" s="302">
        <v>0</v>
      </c>
      <c r="E23" s="304">
        <v>0</v>
      </c>
      <c r="F23" s="820" t="str">
        <f t="shared" si="0"/>
        <v>Weryfikacja wiersza OK</v>
      </c>
      <c r="G23" s="6"/>
    </row>
    <row r="24" spans="2:7" ht="29" x14ac:dyDescent="0.35">
      <c r="B24" s="397" t="s">
        <v>1461</v>
      </c>
      <c r="C24" s="426" t="s">
        <v>15</v>
      </c>
      <c r="D24" s="302">
        <v>0</v>
      </c>
      <c r="E24" s="304">
        <v>0</v>
      </c>
      <c r="F24" s="820" t="str">
        <f t="shared" si="0"/>
        <v>Weryfikacja wiersza OK</v>
      </c>
      <c r="G24" s="6"/>
    </row>
    <row r="25" spans="2:7" ht="29" x14ac:dyDescent="0.35">
      <c r="B25" s="397" t="s">
        <v>1462</v>
      </c>
      <c r="C25" s="426" t="s">
        <v>1438</v>
      </c>
      <c r="D25" s="302">
        <v>0</v>
      </c>
      <c r="E25" s="304">
        <v>0</v>
      </c>
      <c r="F25" s="820" t="str">
        <f t="shared" si="0"/>
        <v>Weryfikacja wiersza OK</v>
      </c>
      <c r="G25" s="6"/>
    </row>
    <row r="26" spans="2:7" x14ac:dyDescent="0.35">
      <c r="B26" s="397" t="s">
        <v>1463</v>
      </c>
      <c r="C26" s="426" t="s">
        <v>16</v>
      </c>
      <c r="D26" s="302">
        <v>0</v>
      </c>
      <c r="E26" s="304">
        <v>0</v>
      </c>
      <c r="F26" s="820" t="str">
        <f t="shared" si="0"/>
        <v>Weryfikacja wiersza OK</v>
      </c>
      <c r="G26" s="6"/>
    </row>
    <row r="27" spans="2:7" x14ac:dyDescent="0.35">
      <c r="B27" s="397" t="s">
        <v>1464</v>
      </c>
      <c r="C27" s="426" t="s">
        <v>1439</v>
      </c>
      <c r="D27" s="302">
        <v>0</v>
      </c>
      <c r="E27" s="304">
        <v>0</v>
      </c>
      <c r="F27" s="820" t="str">
        <f t="shared" si="0"/>
        <v>Weryfikacja wiersza OK</v>
      </c>
      <c r="G27" s="6"/>
    </row>
    <row r="28" spans="2:7" x14ac:dyDescent="0.35">
      <c r="B28" s="397" t="s">
        <v>1465</v>
      </c>
      <c r="C28" s="426" t="s">
        <v>1684</v>
      </c>
      <c r="D28" s="302">
        <v>0</v>
      </c>
      <c r="E28" s="304">
        <v>0</v>
      </c>
      <c r="F28" s="820" t="str">
        <f t="shared" si="0"/>
        <v>Weryfikacja wiersza OK</v>
      </c>
      <c r="G28" s="6"/>
    </row>
    <row r="29" spans="2:7" ht="29" x14ac:dyDescent="0.35">
      <c r="B29" s="397" t="s">
        <v>1466</v>
      </c>
      <c r="C29" s="426" t="s">
        <v>1440</v>
      </c>
      <c r="D29" s="302">
        <v>0</v>
      </c>
      <c r="E29" s="304">
        <v>0</v>
      </c>
      <c r="F29" s="820" t="str">
        <f t="shared" si="0"/>
        <v>Weryfikacja wiersza OK</v>
      </c>
      <c r="G29" s="6"/>
    </row>
    <row r="30" spans="2:7" x14ac:dyDescent="0.35">
      <c r="B30" s="397" t="s">
        <v>1467</v>
      </c>
      <c r="C30" s="426" t="s">
        <v>1441</v>
      </c>
      <c r="D30" s="302">
        <v>0</v>
      </c>
      <c r="E30" s="304">
        <v>0</v>
      </c>
      <c r="F30" s="820" t="str">
        <f t="shared" si="0"/>
        <v>Weryfikacja wiersza OK</v>
      </c>
      <c r="G30" s="6"/>
    </row>
    <row r="31" spans="2:7" x14ac:dyDescent="0.35">
      <c r="B31" s="397" t="s">
        <v>1468</v>
      </c>
      <c r="C31" s="426" t="s">
        <v>12</v>
      </c>
      <c r="D31" s="302">
        <v>0</v>
      </c>
      <c r="E31" s="304">
        <v>0</v>
      </c>
      <c r="F31" s="820" t="str">
        <f t="shared" si="0"/>
        <v>Weryfikacja wiersza OK</v>
      </c>
      <c r="G31" s="6"/>
    </row>
    <row r="32" spans="2:7" x14ac:dyDescent="0.35">
      <c r="B32" s="397" t="s">
        <v>1469</v>
      </c>
      <c r="C32" s="399" t="s">
        <v>1442</v>
      </c>
      <c r="D32" s="302">
        <v>0</v>
      </c>
      <c r="E32" s="304">
        <v>0</v>
      </c>
      <c r="F32" s="820" t="str">
        <f t="shared" si="0"/>
        <v>Weryfikacja wiersza OK</v>
      </c>
      <c r="G32" s="6"/>
    </row>
    <row r="33" spans="2:7" x14ac:dyDescent="0.35">
      <c r="B33" s="397" t="s">
        <v>1470</v>
      </c>
      <c r="C33" s="426" t="s">
        <v>13</v>
      </c>
      <c r="D33" s="838"/>
      <c r="E33" s="304">
        <v>0</v>
      </c>
      <c r="F33" s="820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97" t="s">
        <v>1471</v>
      </c>
      <c r="C34" s="559" t="s">
        <v>1443</v>
      </c>
      <c r="D34" s="839"/>
      <c r="E34" s="258">
        <v>0</v>
      </c>
      <c r="F34" s="820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427" t="s">
        <v>1472</v>
      </c>
      <c r="C35" s="428" t="s">
        <v>1444</v>
      </c>
      <c r="D35" s="840"/>
      <c r="E35" s="379">
        <v>0</v>
      </c>
      <c r="F35" s="820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93" t="s">
        <v>1855</v>
      </c>
    </row>
    <row r="38" spans="2:7" x14ac:dyDescent="0.35">
      <c r="C38" s="4" t="s">
        <v>1454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1472</v>
      </c>
      <c r="D39" s="836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404" t="s">
        <v>1876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GurkaP5IcywA6IFmJL/2GIbLQlZagj1kw9/AdbGIsrSi27MZYrJuUQ/GHR6nNXk/888RCYiqOqLB8rWJCbmtbQ==" saltValue="+j89wvkQxva9spOv524xaw==" spinCount="100000" sheet="1" objects="1" scenarios="1"/>
  <mergeCells count="1">
    <mergeCell ref="B4:C5"/>
  </mergeCells>
  <conditionalFormatting sqref="G6:G35">
    <cfRule type="containsText" dxfId="14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3" priority="5" operator="equal">
      <formula>"Weryfikacja wiersza OK"</formula>
    </cfRule>
  </conditionalFormatting>
  <conditionalFormatting sqref="D38:E38 E39">
    <cfRule type="containsText" dxfId="12" priority="4" operator="containsText" text="OK">
      <formula>NOT(ISERROR(SEARCH("OK",D38)))</formula>
    </cfRule>
  </conditionalFormatting>
  <conditionalFormatting sqref="F6:F35">
    <cfRule type="containsText" dxfId="11" priority="2" operator="containsText" text="Weryfikacja wiersza OK">
      <formula>NOT(ISERROR(SEARCH("Weryfikacja wiersza OK",F6)))</formula>
    </cfRule>
  </conditionalFormatting>
  <conditionalFormatting sqref="D41">
    <cfRule type="containsText" dxfId="10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49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93" t="s">
        <v>1630</v>
      </c>
    </row>
    <row r="2" spans="2:5" x14ac:dyDescent="0.35">
      <c r="B2" s="4" t="s">
        <v>1526</v>
      </c>
    </row>
    <row r="3" spans="2:5" ht="15" thickBot="1" x14ac:dyDescent="0.4"/>
    <row r="4" spans="2:5" ht="29" x14ac:dyDescent="0.35">
      <c r="B4" s="988"/>
      <c r="C4" s="989"/>
      <c r="D4" s="407" t="s">
        <v>10</v>
      </c>
    </row>
    <row r="5" spans="2:5" ht="15" thickBot="1" x14ac:dyDescent="0.4">
      <c r="B5" s="992"/>
      <c r="C5" s="993"/>
      <c r="D5" s="823" t="s">
        <v>112</v>
      </c>
    </row>
    <row r="6" spans="2:5" x14ac:dyDescent="0.35">
      <c r="B6" s="425" t="s">
        <v>1474</v>
      </c>
      <c r="C6" s="733" t="s">
        <v>100</v>
      </c>
      <c r="D6" s="380">
        <v>0</v>
      </c>
      <c r="E6" s="820" t="str">
        <f>IF(ISBLANK(D6),"",IF(ISNUMBER(D6),"Weryfikacja wiersza OK","Błąd: Wartość w kolumnie A musi być liczbą"))</f>
        <v>Weryfikacja wiersza OK</v>
      </c>
    </row>
    <row r="7" spans="2:5" x14ac:dyDescent="0.35">
      <c r="B7" s="397" t="s">
        <v>1475</v>
      </c>
      <c r="C7" s="426" t="s">
        <v>94</v>
      </c>
      <c r="D7" s="381">
        <v>0</v>
      </c>
      <c r="E7" s="820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56" t="s">
        <v>1476</v>
      </c>
      <c r="C8" s="734" t="s">
        <v>95</v>
      </c>
      <c r="D8" s="382">
        <v>0</v>
      </c>
      <c r="E8" s="820" t="str">
        <f t="shared" si="0"/>
        <v>Weryfikacja wiersza OK</v>
      </c>
    </row>
    <row r="9" spans="2:5" ht="15" thickBot="1" x14ac:dyDescent="0.4">
      <c r="B9" s="735" t="s">
        <v>1477</v>
      </c>
      <c r="C9" s="551" t="s">
        <v>97</v>
      </c>
      <c r="D9" s="374">
        <v>0</v>
      </c>
      <c r="E9" s="820" t="str">
        <f t="shared" si="0"/>
        <v>Weryfikacja wiersza OK</v>
      </c>
    </row>
    <row r="10" spans="2:5" x14ac:dyDescent="0.35">
      <c r="B10" s="425" t="s">
        <v>1478</v>
      </c>
      <c r="C10" s="733" t="s">
        <v>98</v>
      </c>
      <c r="D10" s="380">
        <v>0</v>
      </c>
      <c r="E10" s="820" t="str">
        <f t="shared" si="0"/>
        <v>Weryfikacja wiersza OK</v>
      </c>
    </row>
    <row r="11" spans="2:5" x14ac:dyDescent="0.35">
      <c r="B11" s="397" t="s">
        <v>1479</v>
      </c>
      <c r="C11" s="399" t="s">
        <v>96</v>
      </c>
      <c r="D11" s="381">
        <v>0</v>
      </c>
      <c r="E11" s="820" t="str">
        <f t="shared" si="0"/>
        <v>Weryfikacja wiersza OK</v>
      </c>
    </row>
    <row r="12" spans="2:5" x14ac:dyDescent="0.35">
      <c r="B12" s="397" t="s">
        <v>1480</v>
      </c>
      <c r="C12" s="399" t="s">
        <v>110</v>
      </c>
      <c r="D12" s="381">
        <v>0</v>
      </c>
      <c r="E12" s="820" t="str">
        <f t="shared" si="0"/>
        <v>Weryfikacja wiersza OK</v>
      </c>
    </row>
    <row r="13" spans="2:5" x14ac:dyDescent="0.35">
      <c r="B13" s="397" t="s">
        <v>1481</v>
      </c>
      <c r="C13" s="770" t="s">
        <v>1482</v>
      </c>
      <c r="D13" s="381">
        <v>0</v>
      </c>
      <c r="E13" s="820" t="str">
        <f t="shared" si="0"/>
        <v>Weryfikacja wiersza OK</v>
      </c>
    </row>
    <row r="14" spans="2:5" x14ac:dyDescent="0.35">
      <c r="B14" s="397" t="s">
        <v>1483</v>
      </c>
      <c r="C14" s="770" t="s">
        <v>1484</v>
      </c>
      <c r="D14" s="381">
        <v>0</v>
      </c>
      <c r="E14" s="820" t="str">
        <f t="shared" si="0"/>
        <v>Weryfikacja wiersza OK</v>
      </c>
    </row>
    <row r="15" spans="2:5" x14ac:dyDescent="0.35">
      <c r="B15" s="397" t="s">
        <v>1485</v>
      </c>
      <c r="C15" s="770" t="s">
        <v>1486</v>
      </c>
      <c r="D15" s="381">
        <v>0</v>
      </c>
      <c r="E15" s="820" t="str">
        <f t="shared" si="0"/>
        <v>Weryfikacja wiersza OK</v>
      </c>
    </row>
    <row r="16" spans="2:5" x14ac:dyDescent="0.35">
      <c r="B16" s="397" t="s">
        <v>1487</v>
      </c>
      <c r="C16" s="770" t="s">
        <v>1488</v>
      </c>
      <c r="D16" s="381">
        <v>0</v>
      </c>
      <c r="E16" s="820" t="str">
        <f t="shared" si="0"/>
        <v>Weryfikacja wiersza OK</v>
      </c>
    </row>
    <row r="17" spans="2:5" ht="29" x14ac:dyDescent="0.35">
      <c r="B17" s="397" t="s">
        <v>1489</v>
      </c>
      <c r="C17" s="399" t="s">
        <v>1490</v>
      </c>
      <c r="D17" s="381">
        <v>0</v>
      </c>
      <c r="E17" s="820" t="str">
        <f t="shared" si="0"/>
        <v>Weryfikacja wiersza OK</v>
      </c>
    </row>
    <row r="18" spans="2:5" x14ac:dyDescent="0.35">
      <c r="B18" s="397" t="s">
        <v>1491</v>
      </c>
      <c r="C18" s="770" t="s">
        <v>1492</v>
      </c>
      <c r="D18" s="381">
        <v>0</v>
      </c>
      <c r="E18" s="820" t="str">
        <f t="shared" si="0"/>
        <v>Weryfikacja wiersza OK</v>
      </c>
    </row>
    <row r="19" spans="2:5" x14ac:dyDescent="0.35">
      <c r="B19" s="411" t="s">
        <v>1493</v>
      </c>
      <c r="C19" s="770" t="s">
        <v>1494</v>
      </c>
      <c r="D19" s="258">
        <v>0</v>
      </c>
      <c r="E19" s="820" t="str">
        <f t="shared" si="0"/>
        <v>Weryfikacja wiersza OK</v>
      </c>
    </row>
    <row r="20" spans="2:5" ht="29" x14ac:dyDescent="0.35">
      <c r="B20" s="397" t="s">
        <v>1495</v>
      </c>
      <c r="C20" s="770" t="s">
        <v>1496</v>
      </c>
      <c r="D20" s="381">
        <v>0</v>
      </c>
      <c r="E20" s="820" t="str">
        <f t="shared" si="0"/>
        <v>Weryfikacja wiersza OK</v>
      </c>
    </row>
    <row r="21" spans="2:5" x14ac:dyDescent="0.35">
      <c r="B21" s="397" t="s">
        <v>1497</v>
      </c>
      <c r="C21" s="770" t="s">
        <v>1498</v>
      </c>
      <c r="D21" s="381">
        <v>0</v>
      </c>
      <c r="E21" s="820" t="str">
        <f t="shared" si="0"/>
        <v>Weryfikacja wiersza OK</v>
      </c>
    </row>
    <row r="22" spans="2:5" x14ac:dyDescent="0.35">
      <c r="B22" s="397" t="s">
        <v>1499</v>
      </c>
      <c r="C22" s="770" t="s">
        <v>1500</v>
      </c>
      <c r="D22" s="381">
        <v>0</v>
      </c>
      <c r="E22" s="820" t="str">
        <f t="shared" si="0"/>
        <v>Weryfikacja wiersza OK</v>
      </c>
    </row>
    <row r="23" spans="2:5" x14ac:dyDescent="0.35">
      <c r="B23" s="397" t="s">
        <v>1501</v>
      </c>
      <c r="C23" s="770" t="s">
        <v>1502</v>
      </c>
      <c r="D23" s="381">
        <v>0</v>
      </c>
      <c r="E23" s="820" t="str">
        <f t="shared" si="0"/>
        <v>Weryfikacja wiersza OK</v>
      </c>
    </row>
    <row r="24" spans="2:5" ht="15" thickBot="1" x14ac:dyDescent="0.4">
      <c r="B24" s="556" t="s">
        <v>1503</v>
      </c>
      <c r="C24" s="771" t="s">
        <v>1504</v>
      </c>
      <c r="D24" s="382">
        <v>0</v>
      </c>
      <c r="E24" s="820" t="str">
        <f t="shared" si="0"/>
        <v>Weryfikacja wiersza OK</v>
      </c>
    </row>
    <row r="25" spans="2:5" ht="15" thickBot="1" x14ac:dyDescent="0.4">
      <c r="B25" s="735" t="s">
        <v>1505</v>
      </c>
      <c r="C25" s="738" t="s">
        <v>99</v>
      </c>
      <c r="D25" s="374">
        <v>0</v>
      </c>
      <c r="E25" s="820" t="str">
        <f t="shared" si="0"/>
        <v>Weryfikacja wiersza OK</v>
      </c>
    </row>
    <row r="26" spans="2:5" x14ac:dyDescent="0.35">
      <c r="B26" s="425" t="s">
        <v>1506</v>
      </c>
      <c r="C26" s="733" t="s">
        <v>101</v>
      </c>
      <c r="D26" s="380">
        <v>0</v>
      </c>
      <c r="E26" s="820" t="str">
        <f t="shared" si="0"/>
        <v>Weryfikacja wiersza OK</v>
      </c>
    </row>
    <row r="27" spans="2:5" x14ac:dyDescent="0.35">
      <c r="B27" s="397" t="s">
        <v>1507</v>
      </c>
      <c r="C27" s="399" t="s">
        <v>1508</v>
      </c>
      <c r="D27" s="381">
        <v>0</v>
      </c>
      <c r="E27" s="820" t="str">
        <f t="shared" si="0"/>
        <v>Weryfikacja wiersza OK</v>
      </c>
    </row>
    <row r="28" spans="2:5" x14ac:dyDescent="0.35">
      <c r="B28" s="397" t="s">
        <v>1509</v>
      </c>
      <c r="C28" s="399" t="s">
        <v>1510</v>
      </c>
      <c r="D28" s="381">
        <v>0</v>
      </c>
      <c r="E28" s="820" t="str">
        <f t="shared" si="0"/>
        <v>Weryfikacja wiersza OK</v>
      </c>
    </row>
    <row r="29" spans="2:5" x14ac:dyDescent="0.35">
      <c r="B29" s="397" t="s">
        <v>1511</v>
      </c>
      <c r="C29" s="399" t="s">
        <v>1512</v>
      </c>
      <c r="D29" s="381">
        <v>0</v>
      </c>
      <c r="E29" s="820" t="str">
        <f t="shared" si="0"/>
        <v>Weryfikacja wiersza OK</v>
      </c>
    </row>
    <row r="30" spans="2:5" x14ac:dyDescent="0.35">
      <c r="B30" s="411" t="s">
        <v>1513</v>
      </c>
      <c r="C30" s="399" t="s">
        <v>1514</v>
      </c>
      <c r="D30" s="258">
        <v>0</v>
      </c>
      <c r="E30" s="820" t="str">
        <f t="shared" si="0"/>
        <v>Weryfikacja wiersza OK</v>
      </c>
    </row>
    <row r="31" spans="2:5" x14ac:dyDescent="0.35">
      <c r="B31" s="397" t="s">
        <v>1515</v>
      </c>
      <c r="C31" s="399" t="s">
        <v>1516</v>
      </c>
      <c r="D31" s="381">
        <v>0</v>
      </c>
      <c r="E31" s="820" t="str">
        <f t="shared" si="0"/>
        <v>Weryfikacja wiersza OK</v>
      </c>
    </row>
    <row r="32" spans="2:5" ht="15" thickBot="1" x14ac:dyDescent="0.4">
      <c r="B32" s="556" t="s">
        <v>1517</v>
      </c>
      <c r="C32" s="549" t="s">
        <v>1518</v>
      </c>
      <c r="D32" s="382">
        <v>0</v>
      </c>
      <c r="E32" s="820" t="str">
        <f t="shared" si="0"/>
        <v>Weryfikacja wiersza OK</v>
      </c>
    </row>
    <row r="33" spans="2:5" ht="15" thickBot="1" x14ac:dyDescent="0.4">
      <c r="B33" s="400" t="s">
        <v>1519</v>
      </c>
      <c r="C33" s="551" t="s">
        <v>102</v>
      </c>
      <c r="D33" s="265">
        <v>0</v>
      </c>
      <c r="E33" s="820" t="str">
        <f t="shared" si="0"/>
        <v>Weryfikacja wiersza OK</v>
      </c>
    </row>
    <row r="34" spans="2:5" x14ac:dyDescent="0.35">
      <c r="B34" s="409" t="s">
        <v>1527</v>
      </c>
      <c r="C34" s="733" t="s">
        <v>1521</v>
      </c>
      <c r="D34" s="281">
        <v>0</v>
      </c>
      <c r="E34" s="820" t="str">
        <f t="shared" si="0"/>
        <v>Weryfikacja wiersza OK</v>
      </c>
    </row>
    <row r="35" spans="2:5" ht="29" x14ac:dyDescent="0.35">
      <c r="B35" s="411" t="s">
        <v>1520</v>
      </c>
      <c r="C35" s="399" t="s">
        <v>1686</v>
      </c>
      <c r="D35" s="258">
        <v>0</v>
      </c>
      <c r="E35" s="820" t="str">
        <f t="shared" si="0"/>
        <v>Weryfikacja wiersza OK</v>
      </c>
    </row>
    <row r="36" spans="2:5" x14ac:dyDescent="0.35">
      <c r="B36" s="411" t="s">
        <v>1522</v>
      </c>
      <c r="C36" s="399" t="s">
        <v>1685</v>
      </c>
      <c r="D36" s="258">
        <v>0</v>
      </c>
      <c r="E36" s="820" t="str">
        <f t="shared" si="0"/>
        <v>Weryfikacja wiersza OK</v>
      </c>
    </row>
    <row r="37" spans="2:5" ht="15" thickBot="1" x14ac:dyDescent="0.4">
      <c r="B37" s="831" t="s">
        <v>1523</v>
      </c>
      <c r="C37" s="734" t="s">
        <v>19</v>
      </c>
      <c r="D37" s="352">
        <v>0</v>
      </c>
      <c r="E37" s="820" t="str">
        <f t="shared" si="0"/>
        <v>Weryfikacja wiersza OK</v>
      </c>
    </row>
    <row r="38" spans="2:5" ht="15" thickBot="1" x14ac:dyDescent="0.4">
      <c r="B38" s="735" t="s">
        <v>1524</v>
      </c>
      <c r="C38" s="551" t="s">
        <v>1525</v>
      </c>
      <c r="D38" s="374">
        <v>0</v>
      </c>
      <c r="E38" s="820" t="str">
        <f t="shared" si="0"/>
        <v>Weryfikacja wiersza OK</v>
      </c>
    </row>
    <row r="40" spans="2:5" x14ac:dyDescent="0.35">
      <c r="C40" s="393" t="s">
        <v>1855</v>
      </c>
    </row>
    <row r="41" spans="2:5" x14ac:dyDescent="0.35">
      <c r="C41" s="4" t="s">
        <v>1478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1480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1489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1506</v>
      </c>
      <c r="D44" s="6" t="str">
        <f>IF(D26="","",IF(ROUND(SUM(D27:D32),2)=ROUND(D26,2),"OK","Błąd sumy częściowej"))</f>
        <v>OK</v>
      </c>
    </row>
    <row r="46" spans="2:5" x14ac:dyDescent="0.35">
      <c r="C46" s="404" t="s">
        <v>1876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S7cAUto/uP89gEzE29TwPlqSY+Bk8HKqTbHSHEVAWz0G5LCImUgwoKv6KbkpF/GzHUixIZiO7pnwyn+GIbZS4A==" saltValue="1tWTfj3hr1b/bgq1d8HGTA==" spinCount="100000" sheet="1" objects="1" scenarios="1"/>
  <mergeCells count="1">
    <mergeCell ref="B4:C5"/>
  </mergeCells>
  <conditionalFormatting sqref="D41:D44">
    <cfRule type="containsText" dxfId="9" priority="3" operator="containsText" text="OK">
      <formula>NOT(ISERROR(SEARCH("OK",D41)))</formula>
    </cfRule>
  </conditionalFormatting>
  <conditionalFormatting sqref="E6:E38">
    <cfRule type="containsText" dxfId="8" priority="2" operator="containsText" text="Weryfikacja wiersza OK">
      <formula>NOT(ISERROR(SEARCH("Weryfikacja wiersza OK",E6)))</formula>
    </cfRule>
  </conditionalFormatting>
  <conditionalFormatting sqref="D46">
    <cfRule type="containsText" dxfId="7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0</v>
      </c>
      <c r="D1" s="393" t="s">
        <v>1630</v>
      </c>
    </row>
    <row r="2" spans="2:5" ht="15.5" x14ac:dyDescent="0.35">
      <c r="B2" s="95" t="s">
        <v>563</v>
      </c>
    </row>
    <row r="3" spans="2:5" ht="15" thickBot="1" x14ac:dyDescent="0.4"/>
    <row r="4" spans="2:5" ht="29" x14ac:dyDescent="0.35">
      <c r="B4" s="886" t="s">
        <v>515</v>
      </c>
      <c r="C4" s="887"/>
      <c r="D4" s="407" t="s">
        <v>10</v>
      </c>
    </row>
    <row r="5" spans="2:5" ht="15" thickBot="1" x14ac:dyDescent="0.4">
      <c r="B5" s="888"/>
      <c r="C5" s="889"/>
      <c r="D5" s="418" t="s">
        <v>112</v>
      </c>
    </row>
    <row r="6" spans="2:5" ht="29" x14ac:dyDescent="0.35">
      <c r="B6" s="419" t="s">
        <v>516</v>
      </c>
      <c r="C6" s="420" t="s">
        <v>517</v>
      </c>
      <c r="D6" s="257">
        <v>0</v>
      </c>
      <c r="E6" s="183" t="str">
        <f>IF(ISBLANK(D6),"",IF(ISNUMBER(D6),"Weryfikacja wiersza OK","Wartość w kolumnie a musi być liczbą"))</f>
        <v>Weryfikacja wiersza OK</v>
      </c>
    </row>
    <row r="7" spans="2:5" ht="29" x14ac:dyDescent="0.35">
      <c r="B7" s="421" t="s">
        <v>518</v>
      </c>
      <c r="C7" s="399" t="s">
        <v>519</v>
      </c>
      <c r="D7" s="258">
        <v>0</v>
      </c>
      <c r="E7" s="183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421" t="s">
        <v>520</v>
      </c>
      <c r="C8" s="414" t="s">
        <v>81</v>
      </c>
      <c r="D8" s="258">
        <v>0</v>
      </c>
      <c r="E8" s="183" t="str">
        <f t="shared" si="0"/>
        <v>Weryfikacja wiersza OK</v>
      </c>
    </row>
    <row r="9" spans="2:5" x14ac:dyDescent="0.35">
      <c r="B9" s="421" t="s">
        <v>521</v>
      </c>
      <c r="C9" s="414" t="s">
        <v>522</v>
      </c>
      <c r="D9" s="258">
        <v>0</v>
      </c>
      <c r="E9" s="183" t="str">
        <f t="shared" si="0"/>
        <v>Weryfikacja wiersza OK</v>
      </c>
    </row>
    <row r="10" spans="2:5" x14ac:dyDescent="0.35">
      <c r="B10" s="421" t="s">
        <v>523</v>
      </c>
      <c r="C10" s="414" t="s">
        <v>524</v>
      </c>
      <c r="D10" s="258">
        <v>0</v>
      </c>
      <c r="E10" s="183" t="str">
        <f t="shared" si="0"/>
        <v>Weryfikacja wiersza OK</v>
      </c>
    </row>
    <row r="11" spans="2:5" x14ac:dyDescent="0.35">
      <c r="B11" s="421" t="s">
        <v>525</v>
      </c>
      <c r="C11" s="399" t="s">
        <v>526</v>
      </c>
      <c r="D11" s="258">
        <v>0</v>
      </c>
      <c r="E11" s="183" t="str">
        <f t="shared" si="0"/>
        <v>Weryfikacja wiersza OK</v>
      </c>
    </row>
    <row r="12" spans="2:5" x14ac:dyDescent="0.35">
      <c r="B12" s="421" t="s">
        <v>527</v>
      </c>
      <c r="C12" s="414" t="s">
        <v>81</v>
      </c>
      <c r="D12" s="258">
        <v>0</v>
      </c>
      <c r="E12" s="183" t="str">
        <f t="shared" si="0"/>
        <v>Weryfikacja wiersza OK</v>
      </c>
    </row>
    <row r="13" spans="2:5" x14ac:dyDescent="0.35">
      <c r="B13" s="421" t="s">
        <v>528</v>
      </c>
      <c r="C13" s="414" t="s">
        <v>522</v>
      </c>
      <c r="D13" s="258">
        <v>0</v>
      </c>
      <c r="E13" s="183" t="str">
        <f t="shared" si="0"/>
        <v>Weryfikacja wiersza OK</v>
      </c>
    </row>
    <row r="14" spans="2:5" x14ac:dyDescent="0.35">
      <c r="B14" s="421" t="s">
        <v>529</v>
      </c>
      <c r="C14" s="414" t="s">
        <v>524</v>
      </c>
      <c r="D14" s="258">
        <v>0</v>
      </c>
      <c r="E14" s="183" t="str">
        <f t="shared" si="0"/>
        <v>Weryfikacja wiersza OK</v>
      </c>
    </row>
    <row r="15" spans="2:5" x14ac:dyDescent="0.35">
      <c r="B15" s="421" t="s">
        <v>530</v>
      </c>
      <c r="C15" s="415" t="s">
        <v>531</v>
      </c>
      <c r="D15" s="258">
        <v>0</v>
      </c>
      <c r="E15" s="183" t="str">
        <f t="shared" si="0"/>
        <v>Weryfikacja wiersza OK</v>
      </c>
    </row>
    <row r="16" spans="2:5" x14ac:dyDescent="0.35">
      <c r="B16" s="421" t="s">
        <v>532</v>
      </c>
      <c r="C16" s="412" t="s">
        <v>81</v>
      </c>
      <c r="D16" s="258">
        <v>0</v>
      </c>
      <c r="E16" s="183" t="str">
        <f t="shared" si="0"/>
        <v>Weryfikacja wiersza OK</v>
      </c>
    </row>
    <row r="17" spans="2:5" x14ac:dyDescent="0.35">
      <c r="B17" s="421" t="s">
        <v>533</v>
      </c>
      <c r="C17" s="412" t="s">
        <v>522</v>
      </c>
      <c r="D17" s="258">
        <v>0</v>
      </c>
      <c r="E17" s="183" t="str">
        <f t="shared" si="0"/>
        <v>Weryfikacja wiersza OK</v>
      </c>
    </row>
    <row r="18" spans="2:5" x14ac:dyDescent="0.35">
      <c r="B18" s="421" t="s">
        <v>534</v>
      </c>
      <c r="C18" s="412" t="s">
        <v>524</v>
      </c>
      <c r="D18" s="258">
        <v>0</v>
      </c>
      <c r="E18" s="183" t="str">
        <f t="shared" si="0"/>
        <v>Weryfikacja wiersza OK</v>
      </c>
    </row>
    <row r="19" spans="2:5" x14ac:dyDescent="0.35">
      <c r="B19" s="421" t="s">
        <v>535</v>
      </c>
      <c r="C19" s="415" t="s">
        <v>536</v>
      </c>
      <c r="D19" s="258">
        <v>0</v>
      </c>
      <c r="E19" s="183" t="str">
        <f t="shared" si="0"/>
        <v>Weryfikacja wiersza OK</v>
      </c>
    </row>
    <row r="20" spans="2:5" x14ac:dyDescent="0.35">
      <c r="B20" s="421" t="s">
        <v>537</v>
      </c>
      <c r="C20" s="412" t="s">
        <v>538</v>
      </c>
      <c r="D20" s="258">
        <v>0</v>
      </c>
      <c r="E20" s="183" t="str">
        <f t="shared" si="0"/>
        <v>Weryfikacja wiersza OK</v>
      </c>
    </row>
    <row r="21" spans="2:5" x14ac:dyDescent="0.35">
      <c r="B21" s="421" t="s">
        <v>539</v>
      </c>
      <c r="C21" s="412" t="s">
        <v>540</v>
      </c>
      <c r="D21" s="258">
        <v>0</v>
      </c>
      <c r="E21" s="183" t="str">
        <f t="shared" si="0"/>
        <v>Weryfikacja wiersza OK</v>
      </c>
    </row>
    <row r="22" spans="2:5" x14ac:dyDescent="0.35">
      <c r="B22" s="421" t="s">
        <v>541</v>
      </c>
      <c r="C22" s="415" t="s">
        <v>542</v>
      </c>
      <c r="D22" s="258">
        <v>0</v>
      </c>
      <c r="E22" s="183" t="str">
        <f t="shared" si="0"/>
        <v>Weryfikacja wiersza OK</v>
      </c>
    </row>
    <row r="23" spans="2:5" x14ac:dyDescent="0.35">
      <c r="B23" s="421" t="s">
        <v>543</v>
      </c>
      <c r="C23" s="415" t="s">
        <v>504</v>
      </c>
      <c r="D23" s="258">
        <v>0</v>
      </c>
      <c r="E23" s="183" t="str">
        <f t="shared" si="0"/>
        <v>Weryfikacja wiersza OK</v>
      </c>
    </row>
    <row r="24" spans="2:5" x14ac:dyDescent="0.35">
      <c r="B24" s="421" t="s">
        <v>544</v>
      </c>
      <c r="C24" s="415" t="s">
        <v>545</v>
      </c>
      <c r="D24" s="258">
        <v>0</v>
      </c>
      <c r="E24" s="183" t="str">
        <f t="shared" si="0"/>
        <v>Weryfikacja wiersza OK</v>
      </c>
    </row>
    <row r="25" spans="2:5" x14ac:dyDescent="0.35">
      <c r="B25" s="421" t="s">
        <v>546</v>
      </c>
      <c r="C25" s="415" t="s">
        <v>547</v>
      </c>
      <c r="D25" s="258">
        <v>0</v>
      </c>
      <c r="E25" s="183" t="str">
        <f t="shared" si="0"/>
        <v>Weryfikacja wiersza OK</v>
      </c>
    </row>
    <row r="26" spans="2:5" x14ac:dyDescent="0.35">
      <c r="B26" s="421" t="s">
        <v>548</v>
      </c>
      <c r="C26" s="415" t="s">
        <v>2</v>
      </c>
      <c r="D26" s="258">
        <v>0</v>
      </c>
      <c r="E26" s="183" t="str">
        <f t="shared" si="0"/>
        <v>Weryfikacja wiersza OK</v>
      </c>
    </row>
    <row r="27" spans="2:5" x14ac:dyDescent="0.35">
      <c r="B27" s="421" t="s">
        <v>549</v>
      </c>
      <c r="C27" s="415" t="s">
        <v>3</v>
      </c>
      <c r="D27" s="258">
        <v>0</v>
      </c>
      <c r="E27" s="183" t="str">
        <f t="shared" si="0"/>
        <v>Weryfikacja wiersza OK</v>
      </c>
    </row>
    <row r="28" spans="2:5" x14ac:dyDescent="0.35">
      <c r="B28" s="421" t="s">
        <v>550</v>
      </c>
      <c r="C28" s="415" t="s">
        <v>551</v>
      </c>
      <c r="D28" s="258">
        <v>0</v>
      </c>
      <c r="E28" s="183" t="str">
        <f t="shared" si="0"/>
        <v>Weryfikacja wiersza OK</v>
      </c>
    </row>
    <row r="29" spans="2:5" x14ac:dyDescent="0.35">
      <c r="B29" s="421" t="s">
        <v>552</v>
      </c>
      <c r="C29" s="412" t="s">
        <v>553</v>
      </c>
      <c r="D29" s="258">
        <v>0</v>
      </c>
      <c r="E29" s="183" t="str">
        <f t="shared" si="0"/>
        <v>Weryfikacja wiersza OK</v>
      </c>
    </row>
    <row r="30" spans="2:5" x14ac:dyDescent="0.35">
      <c r="B30" s="421" t="s">
        <v>554</v>
      </c>
      <c r="C30" s="412" t="s">
        <v>555</v>
      </c>
      <c r="D30" s="258">
        <v>0</v>
      </c>
      <c r="E30" s="183" t="str">
        <f t="shared" si="0"/>
        <v>Weryfikacja wiersza OK</v>
      </c>
    </row>
    <row r="31" spans="2:5" x14ac:dyDescent="0.35">
      <c r="B31" s="421" t="s">
        <v>556</v>
      </c>
      <c r="C31" s="415" t="s">
        <v>557</v>
      </c>
      <c r="D31" s="258">
        <v>0</v>
      </c>
      <c r="E31" s="183" t="str">
        <f t="shared" si="0"/>
        <v>Weryfikacja wiersza OK</v>
      </c>
    </row>
    <row r="32" spans="2:5" x14ac:dyDescent="0.35">
      <c r="B32" s="421" t="s">
        <v>558</v>
      </c>
      <c r="C32" s="415" t="s">
        <v>559</v>
      </c>
      <c r="D32" s="258">
        <v>0</v>
      </c>
      <c r="E32" s="183" t="str">
        <f t="shared" si="0"/>
        <v>Weryfikacja wiersza OK</v>
      </c>
    </row>
    <row r="33" spans="2:5" x14ac:dyDescent="0.35">
      <c r="B33" s="421" t="s">
        <v>560</v>
      </c>
      <c r="C33" s="415" t="s">
        <v>561</v>
      </c>
      <c r="D33" s="258">
        <v>0</v>
      </c>
      <c r="E33" s="183" t="str">
        <f t="shared" si="0"/>
        <v>Weryfikacja wiersza OK</v>
      </c>
    </row>
    <row r="34" spans="2:5" ht="15" thickBot="1" x14ac:dyDescent="0.4">
      <c r="B34" s="422" t="s">
        <v>562</v>
      </c>
      <c r="C34" s="417" t="s">
        <v>109</v>
      </c>
      <c r="D34" s="259">
        <v>0</v>
      </c>
      <c r="E34" s="183" t="str">
        <f t="shared" si="0"/>
        <v>Weryfikacja wiersza OK</v>
      </c>
    </row>
    <row r="36" spans="2:5" x14ac:dyDescent="0.35">
      <c r="C36" s="393" t="s">
        <v>1855</v>
      </c>
    </row>
    <row r="37" spans="2:5" x14ac:dyDescent="0.35">
      <c r="C37" s="4" t="s">
        <v>516</v>
      </c>
      <c r="D37" s="6" t="str">
        <f>IF(D6="","",IF(ROUND(SUM(D11,D7),2)=ROUND(D6,2),"OK","Błąd sumy częściowej"))</f>
        <v>OK</v>
      </c>
    </row>
    <row r="38" spans="2:5" x14ac:dyDescent="0.35">
      <c r="C38" s="4" t="s">
        <v>518</v>
      </c>
      <c r="D38" s="6" t="str">
        <f>IF(D7="","",IF(ROUND(SUM(D8:D10),2)=ROUND(D7,2),"OK","Błąd sumy częściowej"))</f>
        <v>OK</v>
      </c>
    </row>
    <row r="39" spans="2:5" x14ac:dyDescent="0.35">
      <c r="C39" s="4" t="s">
        <v>525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530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535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550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562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404" t="s">
        <v>1876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JjTbRmhxdKN/UbzCsC0vI3K4shVWUxx++vbCXTSXdphqZllJVLSwHJ4xLqBA4vFbE+0aeZrjcYAPN2NrQkk0kQ==" saltValue="uOCjl1bHzb/9eRUULUtFKw==" spinCount="100000" sheet="1" objects="1" scenarios="1"/>
  <mergeCells count="1">
    <mergeCell ref="B4:C5"/>
  </mergeCells>
  <conditionalFormatting sqref="E6:E34">
    <cfRule type="containsText" dxfId="208" priority="3" operator="containsText" text="Weryfikacja wiersza OK">
      <formula>NOT(ISERROR(SEARCH("Weryfikacja wiersza OK",E6)))</formula>
    </cfRule>
  </conditionalFormatting>
  <conditionalFormatting sqref="D37:D43">
    <cfRule type="containsText" dxfId="207" priority="2" operator="containsText" text="OK">
      <formula>NOT(ISERROR(SEARCH("OK",D37)))</formula>
    </cfRule>
  </conditionalFormatting>
  <conditionalFormatting sqref="D45">
    <cfRule type="containsText" dxfId="206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0"/>
  <dimension ref="B1:J20"/>
  <sheetViews>
    <sheetView workbookViewId="0">
      <selection activeCell="D8" sqref="D8:I15"/>
    </sheetView>
  </sheetViews>
  <sheetFormatPr defaultColWidth="8.7265625" defaultRowHeight="14.5" x14ac:dyDescent="0.35"/>
  <cols>
    <col min="1" max="2" width="8.7265625" style="4"/>
    <col min="3" max="3" width="51.17968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0</v>
      </c>
      <c r="I1" s="393" t="s">
        <v>1630</v>
      </c>
    </row>
    <row r="2" spans="2:10" x14ac:dyDescent="0.35">
      <c r="B2" s="841" t="s">
        <v>1687</v>
      </c>
      <c r="C2" s="499"/>
    </row>
    <row r="3" spans="2:10" ht="15" thickBot="1" x14ac:dyDescent="0.4">
      <c r="B3" s="841"/>
      <c r="C3" s="499"/>
    </row>
    <row r="4" spans="2:10" x14ac:dyDescent="0.35">
      <c r="B4" s="1071"/>
      <c r="C4" s="1072"/>
      <c r="D4" s="1077" t="s">
        <v>10</v>
      </c>
      <c r="E4" s="1078"/>
      <c r="F4" s="1078"/>
      <c r="G4" s="1078"/>
      <c r="H4" s="1078"/>
      <c r="I4" s="1079"/>
      <c r="J4" s="842"/>
    </row>
    <row r="5" spans="2:10" x14ac:dyDescent="0.35">
      <c r="B5" s="1073"/>
      <c r="C5" s="1074"/>
      <c r="D5" s="1080"/>
      <c r="E5" s="1081"/>
      <c r="F5" s="1081"/>
      <c r="G5" s="1081"/>
      <c r="H5" s="1081"/>
      <c r="I5" s="1082"/>
      <c r="J5" s="842"/>
    </row>
    <row r="6" spans="2:10" x14ac:dyDescent="0.35">
      <c r="B6" s="1073"/>
      <c r="C6" s="1074"/>
      <c r="D6" s="843" t="s">
        <v>31</v>
      </c>
      <c r="E6" s="844" t="s">
        <v>32</v>
      </c>
      <c r="F6" s="844" t="s">
        <v>33</v>
      </c>
      <c r="G6" s="844" t="s">
        <v>34</v>
      </c>
      <c r="H6" s="844" t="s">
        <v>111</v>
      </c>
      <c r="I6" s="845" t="s">
        <v>73</v>
      </c>
      <c r="J6" s="842"/>
    </row>
    <row r="7" spans="2:10" ht="15" thickBot="1" x14ac:dyDescent="0.4">
      <c r="B7" s="1075"/>
      <c r="C7" s="1076"/>
      <c r="D7" s="846" t="s">
        <v>112</v>
      </c>
      <c r="E7" s="847" t="s">
        <v>113</v>
      </c>
      <c r="F7" s="847" t="s">
        <v>114</v>
      </c>
      <c r="G7" s="847" t="s">
        <v>115</v>
      </c>
      <c r="H7" s="847" t="s">
        <v>120</v>
      </c>
      <c r="I7" s="848" t="s">
        <v>116</v>
      </c>
      <c r="J7" s="842"/>
    </row>
    <row r="8" spans="2:10" x14ac:dyDescent="0.35">
      <c r="B8" s="849" t="s">
        <v>381</v>
      </c>
      <c r="C8" s="850" t="s">
        <v>117</v>
      </c>
      <c r="D8" s="84">
        <v>0</v>
      </c>
      <c r="E8" s="85">
        <v>0</v>
      </c>
      <c r="F8" s="85">
        <v>0</v>
      </c>
      <c r="G8" s="85">
        <v>0</v>
      </c>
      <c r="H8" s="85">
        <v>0</v>
      </c>
      <c r="I8" s="86">
        <v>0</v>
      </c>
      <c r="J8" s="820" t="str">
        <f>IF(COUNTBLANK(D8:I8)=6,"",IF(I8=SUM(D8:H8),"Weryfikacja wiersza OK","Niezgodność sumy"))</f>
        <v>Weryfikacja wiersza OK</v>
      </c>
    </row>
    <row r="9" spans="2:10" ht="26" customHeight="1" x14ac:dyDescent="0.35">
      <c r="B9" s="851" t="s">
        <v>382</v>
      </c>
      <c r="C9" s="852" t="s">
        <v>383</v>
      </c>
      <c r="D9" s="87">
        <v>0</v>
      </c>
      <c r="E9" s="88">
        <v>0</v>
      </c>
      <c r="F9" s="88">
        <v>0</v>
      </c>
      <c r="G9" s="88">
        <v>0</v>
      </c>
      <c r="H9" s="88">
        <v>0</v>
      </c>
      <c r="I9" s="89">
        <v>0</v>
      </c>
      <c r="J9" s="820" t="str">
        <f t="shared" ref="J9:J12" si="0">IF(COUNTBLANK(D9:I9)=6,"",IF(I9=SUM(D9:H9),"Weryfikacja wiersza OK","Niezgodność sumy"))</f>
        <v>Weryfikacja wiersza OK</v>
      </c>
    </row>
    <row r="10" spans="2:10" x14ac:dyDescent="0.35">
      <c r="B10" s="851" t="s">
        <v>384</v>
      </c>
      <c r="C10" s="852" t="s">
        <v>385</v>
      </c>
      <c r="D10" s="87">
        <v>0</v>
      </c>
      <c r="E10" s="88">
        <v>0</v>
      </c>
      <c r="F10" s="88">
        <v>0</v>
      </c>
      <c r="G10" s="88">
        <v>0</v>
      </c>
      <c r="H10" s="88">
        <v>0</v>
      </c>
      <c r="I10" s="89">
        <v>0</v>
      </c>
      <c r="J10" s="820" t="str">
        <f t="shared" si="0"/>
        <v>Weryfikacja wiersza OK</v>
      </c>
    </row>
    <row r="11" spans="2:10" ht="26" x14ac:dyDescent="0.35">
      <c r="B11" s="851" t="s">
        <v>2076</v>
      </c>
      <c r="C11" s="867" t="s">
        <v>2077</v>
      </c>
      <c r="D11" s="868">
        <v>0</v>
      </c>
      <c r="E11" s="869">
        <v>0</v>
      </c>
      <c r="F11" s="869">
        <v>0</v>
      </c>
      <c r="G11" s="869">
        <v>0</v>
      </c>
      <c r="H11" s="869">
        <v>0</v>
      </c>
      <c r="I11" s="870">
        <v>0</v>
      </c>
      <c r="J11" s="820" t="str">
        <f t="shared" ref="J11" si="1">IF(COUNTBLANK(D11:I11)=6,"",IF(I11=SUM(D11:H11),"Weryfikacja wiersza OK","Niezgodność sumy"))</f>
        <v>Weryfikacja wiersza OK</v>
      </c>
    </row>
    <row r="12" spans="2:10" x14ac:dyDescent="0.35">
      <c r="B12" s="851" t="s">
        <v>386</v>
      </c>
      <c r="C12" s="853" t="s">
        <v>1688</v>
      </c>
      <c r="D12" s="90">
        <v>0</v>
      </c>
      <c r="E12" s="91">
        <v>0</v>
      </c>
      <c r="F12" s="91">
        <v>0</v>
      </c>
      <c r="G12" s="91">
        <v>0</v>
      </c>
      <c r="H12" s="91">
        <v>0</v>
      </c>
      <c r="I12" s="92">
        <v>0</v>
      </c>
      <c r="J12" s="820" t="str">
        <f t="shared" si="0"/>
        <v>Weryfikacja wiersza OK</v>
      </c>
    </row>
    <row r="13" spans="2:10" x14ac:dyDescent="0.35">
      <c r="B13" s="854" t="s">
        <v>387</v>
      </c>
      <c r="C13" s="853" t="s">
        <v>1689</v>
      </c>
      <c r="D13" s="90">
        <v>0</v>
      </c>
      <c r="E13" s="858"/>
      <c r="F13" s="858"/>
      <c r="G13" s="858"/>
      <c r="H13" s="858"/>
      <c r="I13" s="92">
        <v>0</v>
      </c>
      <c r="J13" s="820" t="str">
        <f>IF(AND(ISBLANK(D13),ISBLANK(I13)),"",IF(D13=I13,"Weryfikacja wiersza OK","Niezgodność sumy"))</f>
        <v>Weryfikacja wiersza OK</v>
      </c>
    </row>
    <row r="14" spans="2:10" x14ac:dyDescent="0.35">
      <c r="B14" s="854" t="s">
        <v>388</v>
      </c>
      <c r="C14" s="853" t="s">
        <v>389</v>
      </c>
      <c r="D14" s="859"/>
      <c r="E14" s="858"/>
      <c r="F14" s="858"/>
      <c r="G14" s="858"/>
      <c r="H14" s="858"/>
      <c r="I14" s="92">
        <v>0</v>
      </c>
      <c r="J14" s="820" t="str">
        <f>IF(ISBLANK(I14),"",IF(ISNUMBER(I14),"Weryfikacja wiersza OK","Wartość sumy w kolumnie F nie jest liczbą"))</f>
        <v>Weryfikacja wiersza OK</v>
      </c>
    </row>
    <row r="15" spans="2:10" ht="26.5" thickBot="1" x14ac:dyDescent="0.4">
      <c r="B15" s="855" t="s">
        <v>390</v>
      </c>
      <c r="C15" s="856" t="s">
        <v>1690</v>
      </c>
      <c r="D15" s="93">
        <v>0</v>
      </c>
      <c r="E15" s="860"/>
      <c r="F15" s="860"/>
      <c r="G15" s="860"/>
      <c r="H15" s="860"/>
      <c r="I15" s="94">
        <v>0</v>
      </c>
      <c r="J15" s="820" t="str">
        <f>IF(AND(ISBLANK(D15),ISBLANK(I15)),"",IF(D15=I15,"Weryfikacja wiersza OK","Niezgodność sumy"))</f>
        <v>Weryfikacja wiersza OK</v>
      </c>
    </row>
    <row r="17" spans="3:9" x14ac:dyDescent="0.35">
      <c r="C17" s="857" t="s">
        <v>405</v>
      </c>
    </row>
    <row r="18" spans="3:9" x14ac:dyDescent="0.35">
      <c r="C18" s="4" t="s">
        <v>386</v>
      </c>
      <c r="D18" s="469" t="str">
        <f>IF(COUNTBLANK(D8:D15)=7,"",IF(AND(COUNTBLANK(D8:D15)=1,ISBLANK(D14)),IF(ROUND(SUM(D8:D11)-D12,2)=0,"OK","Błędna wartość sumy"),"W trakcie wprowadzania"))</f>
        <v>OK</v>
      </c>
      <c r="E18" s="469" t="str" cm="1">
        <f t="array" ref="E18">IF(COUNTBLANK(E8:E15)=7,"",IF(AND(COUNTBLANK(E8:E15)=3,ISBLANK(E13:E15)),IF(ROUND(SUM(E8:E11)-E12,2)=0,"OK","Błędna wartość sumy"),"W trakcie wprowadzania"))</f>
        <v>OK</v>
      </c>
      <c r="F18" s="469" t="str" cm="1">
        <f t="array" ref="F18">IF(COUNTBLANK(F8:F15)=7,"",IF(AND(COUNTBLANK(F8:F15)=3,ISBLANK(F13:F15)),IF(ROUND(SUM(F8:F11)-F12,2)=0,"OK","Błędna wartość sumy"),"W trakcie wprowadzania"))</f>
        <v>OK</v>
      </c>
      <c r="G18" s="469" t="str" cm="1">
        <f t="array" ref="G18">IF(COUNTBLANK(G8:G15)=7,"",IF(AND(COUNTBLANK(G8:G15)=3,ISBLANK(G13:G15)),IF(ROUND(SUM(G8:G11)-G12,2)=0,"OK","Błędna wartość sumy"),"W trakcie wprowadzania"))</f>
        <v>OK</v>
      </c>
      <c r="H18" s="469" t="str" cm="1">
        <f t="array" ref="H18">IF(COUNTBLANK(H8:H15)=7,"",IF(AND(COUNTBLANK(H8:H15)=3,ISBLANK(H13:H15)),IF(ROUND(SUM(H8:H11)-H12,2)=0,"OK","Błędna wartość sumy"),"W trakcie wprowadzania"))</f>
        <v>OK</v>
      </c>
      <c r="I18" s="469" t="str">
        <f>IF(COUNTBLANK(I8:I15)=7,"",IF(COUNTBLANK(I8:I15)=0,IF(ROUND(SUM(I8:I11)-I12,2)=0,"OK","Błędna wartość sumy"),"W trakcie wprowadzania"))</f>
        <v>OK</v>
      </c>
    </row>
    <row r="19" spans="3:9" x14ac:dyDescent="0.35">
      <c r="C19" s="183"/>
    </row>
    <row r="20" spans="3:9" x14ac:dyDescent="0.35">
      <c r="C20" s="404" t="s">
        <v>1876</v>
      </c>
      <c r="D20" s="6" t="str">
        <f>IF(COUNTBLANK(J8:J15)=8,"",IF(AND(COUNTIF(J8:J15,"Weryfikacja wiersza OK")=8,COUNTIF(D18:I18,"OK")=6),"Arkusz jest zwalidowany poprawnie","Arkusz jest niepoprawny"))</f>
        <v>Arkusz jest zwalidowany poprawnie</v>
      </c>
    </row>
  </sheetData>
  <sheetProtection algorithmName="SHA-512" hashValue="phi4ZDgGufMkLur4MY5VqG9RLcGy2On19GPs/emO8SoB4M/spbwyGctaOkNsOeVn4ThuS7Ny5p1CzwgRVf1g6A==" saltValue="z7Opfo72JX8Ybp4CZRlV+g==" spinCount="100000" sheet="1" objects="1" scenarios="1"/>
  <mergeCells count="2">
    <mergeCell ref="B4:C7"/>
    <mergeCell ref="D4:I5"/>
  </mergeCells>
  <conditionalFormatting sqref="D18:I18">
    <cfRule type="containsText" dxfId="6" priority="6" operator="containsText" text="OK">
      <formula>NOT(ISERROR(SEARCH("OK",D18)))</formula>
    </cfRule>
  </conditionalFormatting>
  <conditionalFormatting sqref="D20">
    <cfRule type="containsText" dxfId="5" priority="3" operator="containsText" text="Arkusz jest zwalidowany poprawnie">
      <formula>NOT(ISERROR(SEARCH("Arkusz jest zwalidowany poprawnie",D20)))</formula>
    </cfRule>
  </conditionalFormatting>
  <conditionalFormatting sqref="C19">
    <cfRule type="containsText" dxfId="4" priority="5" operator="containsText" text="Arkusz jest zwalidowany poprawnie">
      <formula>NOT(ISERROR(SEARCH("Arkusz jest zwalidowany poprawnie",C19)))</formula>
    </cfRule>
  </conditionalFormatting>
  <conditionalFormatting sqref="J8:J15">
    <cfRule type="containsText" dxfId="3" priority="2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51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93" t="s">
        <v>1630</v>
      </c>
    </row>
    <row r="2" spans="2:5" x14ac:dyDescent="0.35">
      <c r="B2" s="861" t="s">
        <v>1528</v>
      </c>
    </row>
    <row r="3" spans="2:5" ht="15" thickBot="1" x14ac:dyDescent="0.4"/>
    <row r="4" spans="2:5" x14ac:dyDescent="0.35">
      <c r="B4" s="1012"/>
      <c r="C4" s="1013"/>
      <c r="D4" s="862" t="s">
        <v>1</v>
      </c>
    </row>
    <row r="5" spans="2:5" ht="15" thickBot="1" x14ac:dyDescent="0.4">
      <c r="B5" s="1016"/>
      <c r="C5" s="1017"/>
      <c r="D5" s="418" t="s">
        <v>112</v>
      </c>
    </row>
    <row r="6" spans="2:5" x14ac:dyDescent="0.35">
      <c r="B6" s="546" t="s">
        <v>1529</v>
      </c>
      <c r="C6" s="733" t="s">
        <v>1530</v>
      </c>
      <c r="D6" s="380">
        <v>0</v>
      </c>
      <c r="E6" s="820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422" t="s">
        <v>1531</v>
      </c>
      <c r="C7" s="568" t="s">
        <v>1532</v>
      </c>
      <c r="D7" s="259">
        <v>0</v>
      </c>
      <c r="E7" s="820" t="str">
        <f>IF(ISBLANK(D7),"",IF(ISNUMBER(D7),"Weryfikacja wiersza OK","Błąd: Wartość w kolumnie A musi być liczbą"))</f>
        <v>Weryfikacja wiersza OK</v>
      </c>
    </row>
    <row r="9" spans="2:5" x14ac:dyDescent="0.35">
      <c r="C9" s="404" t="s">
        <v>1876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Z8HK4F57n5PHW5VchNS6lurzHwaKkZvkasn24WH+ifS48OUxTJ7D9DLx7Ud2Z0jFTZnA0RCDz5XaL7T55/6v6A==" saltValue="vUaDiupcTnTKqOMfDDzT2A==" spinCount="100000" sheet="1" objects="1" scenarios="1"/>
  <mergeCells count="1">
    <mergeCell ref="B4:C5"/>
  </mergeCells>
  <conditionalFormatting sqref="D9">
    <cfRule type="containsText" dxfId="2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1" priority="2" operator="containsText" text="Weryfikacja wiersza OK">
      <formula>NOT(ISERROR(SEARCH("Weryfikacja wiersza OK",E6)))</formula>
    </cfRule>
  </conditionalFormatting>
  <conditionalFormatting sqref="E7">
    <cfRule type="containsText" dxfId="0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0</v>
      </c>
      <c r="D1" s="393" t="s">
        <v>1630</v>
      </c>
    </row>
    <row r="2" spans="2:5" ht="15.5" x14ac:dyDescent="0.35">
      <c r="B2" s="95" t="s">
        <v>649</v>
      </c>
    </row>
    <row r="3" spans="2:5" ht="15" thickBot="1" x14ac:dyDescent="0.4"/>
    <row r="4" spans="2:5" x14ac:dyDescent="0.35">
      <c r="B4" s="890" t="s">
        <v>118</v>
      </c>
      <c r="C4" s="891"/>
      <c r="D4" s="423" t="s">
        <v>1</v>
      </c>
    </row>
    <row r="5" spans="2:5" ht="15" thickBot="1" x14ac:dyDescent="0.4">
      <c r="B5" s="892"/>
      <c r="C5" s="893"/>
      <c r="D5" s="424" t="s">
        <v>112</v>
      </c>
    </row>
    <row r="6" spans="2:5" s="406" customFormat="1" x14ac:dyDescent="0.35">
      <c r="B6" s="425" t="s">
        <v>564</v>
      </c>
      <c r="C6" s="420" t="s">
        <v>565</v>
      </c>
      <c r="D6" s="260">
        <v>0</v>
      </c>
      <c r="E6" s="183" t="str">
        <f>IF(ISBLANK(D6),"",IF(ISNUMBER(D6),"Weryfikacja wiersza OK","Wartość w kolumnie a musi być liczbą"))</f>
        <v>Weryfikacja wiersza OK</v>
      </c>
    </row>
    <row r="7" spans="2:5" s="406" customFormat="1" ht="29" x14ac:dyDescent="0.35">
      <c r="B7" s="397" t="s">
        <v>566</v>
      </c>
      <c r="C7" s="399" t="s">
        <v>473</v>
      </c>
      <c r="D7" s="261">
        <v>0</v>
      </c>
      <c r="E7" s="183" t="str">
        <f>IF(ISBLANK(D7),"",IF(ISNUMBER(D7),"Weryfikacja wiersza OK","Wartość w kolumnie a musi być liczbą"))</f>
        <v>Weryfikacja wiersza OK</v>
      </c>
    </row>
    <row r="8" spans="2:5" s="406" customFormat="1" x14ac:dyDescent="0.35">
      <c r="B8" s="397" t="s">
        <v>567</v>
      </c>
      <c r="C8" s="399" t="s">
        <v>485</v>
      </c>
      <c r="D8" s="261">
        <v>0</v>
      </c>
      <c r="E8" s="183" t="str">
        <f t="shared" ref="E8:E57" si="0">IF(ISBLANK(D8),"",IF(ISNUMBER(D8),"Weryfikacja wiersza OK","Wartość w kolumnie a musi być liczbą"))</f>
        <v>Weryfikacja wiersza OK</v>
      </c>
    </row>
    <row r="9" spans="2:5" s="406" customFormat="1" x14ac:dyDescent="0.35">
      <c r="B9" s="397" t="s">
        <v>568</v>
      </c>
      <c r="C9" s="399" t="s">
        <v>496</v>
      </c>
      <c r="D9" s="261">
        <v>0</v>
      </c>
      <c r="E9" s="183" t="str">
        <f t="shared" si="0"/>
        <v>Weryfikacja wiersza OK</v>
      </c>
    </row>
    <row r="10" spans="2:5" s="406" customFormat="1" x14ac:dyDescent="0.35">
      <c r="B10" s="397" t="s">
        <v>569</v>
      </c>
      <c r="C10" s="399" t="s">
        <v>491</v>
      </c>
      <c r="D10" s="261">
        <v>0</v>
      </c>
      <c r="E10" s="183" t="str">
        <f t="shared" si="0"/>
        <v>Weryfikacja wiersza OK</v>
      </c>
    </row>
    <row r="11" spans="2:5" s="406" customFormat="1" x14ac:dyDescent="0.35">
      <c r="B11" s="397" t="s">
        <v>570</v>
      </c>
      <c r="C11" s="399" t="s">
        <v>510</v>
      </c>
      <c r="D11" s="261">
        <v>0</v>
      </c>
      <c r="E11" s="183" t="str">
        <f t="shared" si="0"/>
        <v>Weryfikacja wiersza OK</v>
      </c>
    </row>
    <row r="12" spans="2:5" s="406" customFormat="1" x14ac:dyDescent="0.35">
      <c r="B12" s="397" t="s">
        <v>571</v>
      </c>
      <c r="C12" s="413" t="s">
        <v>572</v>
      </c>
      <c r="D12" s="261">
        <v>0</v>
      </c>
      <c r="E12" s="183" t="str">
        <f t="shared" si="0"/>
        <v>Weryfikacja wiersza OK</v>
      </c>
    </row>
    <row r="13" spans="2:5" s="406" customFormat="1" ht="29" x14ac:dyDescent="0.35">
      <c r="B13" s="397" t="s">
        <v>573</v>
      </c>
      <c r="C13" s="399" t="s">
        <v>473</v>
      </c>
      <c r="D13" s="261">
        <v>0</v>
      </c>
      <c r="E13" s="183" t="str">
        <f t="shared" si="0"/>
        <v>Weryfikacja wiersza OK</v>
      </c>
    </row>
    <row r="14" spans="2:5" s="406" customFormat="1" x14ac:dyDescent="0.35">
      <c r="B14" s="397" t="s">
        <v>574</v>
      </c>
      <c r="C14" s="399" t="s">
        <v>575</v>
      </c>
      <c r="D14" s="261">
        <v>0</v>
      </c>
      <c r="E14" s="183" t="str">
        <f t="shared" si="0"/>
        <v>Weryfikacja wiersza OK</v>
      </c>
    </row>
    <row r="15" spans="2:5" s="406" customFormat="1" x14ac:dyDescent="0.35">
      <c r="B15" s="397" t="s">
        <v>576</v>
      </c>
      <c r="C15" s="399" t="s">
        <v>524</v>
      </c>
      <c r="D15" s="261">
        <v>0</v>
      </c>
      <c r="E15" s="183" t="str">
        <f t="shared" si="0"/>
        <v>Weryfikacja wiersza OK</v>
      </c>
    </row>
    <row r="16" spans="2:5" s="406" customFormat="1" x14ac:dyDescent="0.35">
      <c r="B16" s="397" t="s">
        <v>577</v>
      </c>
      <c r="C16" s="413" t="s">
        <v>344</v>
      </c>
      <c r="D16" s="261">
        <v>0</v>
      </c>
      <c r="E16" s="183" t="str">
        <f t="shared" si="0"/>
        <v>Weryfikacja wiersza OK</v>
      </c>
    </row>
    <row r="17" spans="2:5" s="406" customFormat="1" x14ac:dyDescent="0.35">
      <c r="B17" s="397" t="s">
        <v>578</v>
      </c>
      <c r="C17" s="413" t="s">
        <v>579</v>
      </c>
      <c r="D17" s="261">
        <v>0</v>
      </c>
      <c r="E17" s="183" t="str">
        <f t="shared" si="0"/>
        <v>Weryfikacja wiersza OK</v>
      </c>
    </row>
    <row r="18" spans="2:5" s="406" customFormat="1" x14ac:dyDescent="0.35">
      <c r="B18" s="397" t="s">
        <v>582</v>
      </c>
      <c r="C18" s="413" t="s">
        <v>346</v>
      </c>
      <c r="D18" s="261">
        <v>0</v>
      </c>
      <c r="E18" s="183" t="str">
        <f t="shared" si="0"/>
        <v>Weryfikacja wiersza OK</v>
      </c>
    </row>
    <row r="19" spans="2:5" s="406" customFormat="1" x14ac:dyDescent="0.35">
      <c r="B19" s="397" t="s">
        <v>580</v>
      </c>
      <c r="C19" s="426" t="s">
        <v>1650</v>
      </c>
      <c r="D19" s="261">
        <v>0</v>
      </c>
      <c r="E19" s="183" t="str">
        <f t="shared" si="0"/>
        <v>Weryfikacja wiersza OK</v>
      </c>
    </row>
    <row r="20" spans="2:5" s="406" customFormat="1" x14ac:dyDescent="0.35">
      <c r="B20" s="397" t="s">
        <v>581</v>
      </c>
      <c r="C20" s="426" t="s">
        <v>1651</v>
      </c>
      <c r="D20" s="261">
        <v>0</v>
      </c>
      <c r="E20" s="183" t="str">
        <f t="shared" si="0"/>
        <v>Weryfikacja wiersza OK</v>
      </c>
    </row>
    <row r="21" spans="2:5" s="406" customFormat="1" ht="43.5" x14ac:dyDescent="0.35">
      <c r="B21" s="397" t="s">
        <v>583</v>
      </c>
      <c r="C21" s="413" t="s">
        <v>584</v>
      </c>
      <c r="D21" s="261">
        <v>0</v>
      </c>
      <c r="E21" s="183" t="str">
        <f t="shared" si="0"/>
        <v>Weryfikacja wiersza OK</v>
      </c>
    </row>
    <row r="22" spans="2:5" s="406" customFormat="1" x14ac:dyDescent="0.35">
      <c r="B22" s="397" t="s">
        <v>585</v>
      </c>
      <c r="C22" s="399" t="s">
        <v>485</v>
      </c>
      <c r="D22" s="261">
        <v>0</v>
      </c>
      <c r="E22" s="183" t="str">
        <f t="shared" si="0"/>
        <v>Weryfikacja wiersza OK</v>
      </c>
    </row>
    <row r="23" spans="2:5" s="406" customFormat="1" x14ac:dyDescent="0.35">
      <c r="B23" s="397" t="s">
        <v>586</v>
      </c>
      <c r="C23" s="399" t="s">
        <v>496</v>
      </c>
      <c r="D23" s="261">
        <v>0</v>
      </c>
      <c r="E23" s="183" t="str">
        <f t="shared" si="0"/>
        <v>Weryfikacja wiersza OK</v>
      </c>
    </row>
    <row r="24" spans="2:5" s="406" customFormat="1" x14ac:dyDescent="0.35">
      <c r="B24" s="397" t="s">
        <v>587</v>
      </c>
      <c r="C24" s="399" t="s">
        <v>491</v>
      </c>
      <c r="D24" s="261">
        <v>0</v>
      </c>
      <c r="E24" s="183" t="str">
        <f t="shared" si="0"/>
        <v>Weryfikacja wiersza OK</v>
      </c>
    </row>
    <row r="25" spans="2:5" s="406" customFormat="1" x14ac:dyDescent="0.35">
      <c r="B25" s="397" t="s">
        <v>588</v>
      </c>
      <c r="C25" s="399" t="s">
        <v>575</v>
      </c>
      <c r="D25" s="261">
        <v>0</v>
      </c>
      <c r="E25" s="183" t="str">
        <f t="shared" si="0"/>
        <v>Weryfikacja wiersza OK</v>
      </c>
    </row>
    <row r="26" spans="2:5" s="406" customFormat="1" x14ac:dyDescent="0.35">
      <c r="B26" s="397" t="s">
        <v>589</v>
      </c>
      <c r="C26" s="399" t="s">
        <v>590</v>
      </c>
      <c r="D26" s="261">
        <v>0</v>
      </c>
      <c r="E26" s="183" t="str">
        <f t="shared" si="0"/>
        <v>Weryfikacja wiersza OK</v>
      </c>
    </row>
    <row r="27" spans="2:5" s="406" customFormat="1" ht="29" x14ac:dyDescent="0.35">
      <c r="B27" s="397" t="s">
        <v>591</v>
      </c>
      <c r="C27" s="413" t="s">
        <v>592</v>
      </c>
      <c r="D27" s="261">
        <v>0</v>
      </c>
      <c r="E27" s="183" t="str">
        <f t="shared" si="0"/>
        <v>Weryfikacja wiersza OK</v>
      </c>
    </row>
    <row r="28" spans="2:5" s="406" customFormat="1" x14ac:dyDescent="0.35">
      <c r="B28" s="397" t="s">
        <v>1908</v>
      </c>
      <c r="C28" s="399" t="s">
        <v>593</v>
      </c>
      <c r="D28" s="261">
        <v>0</v>
      </c>
      <c r="E28" s="183" t="str">
        <f t="shared" si="0"/>
        <v>Weryfikacja wiersza OK</v>
      </c>
    </row>
    <row r="29" spans="2:5" s="406" customFormat="1" x14ac:dyDescent="0.35">
      <c r="B29" s="397" t="s">
        <v>594</v>
      </c>
      <c r="C29" s="413" t="s">
        <v>595</v>
      </c>
      <c r="D29" s="261">
        <v>0</v>
      </c>
      <c r="E29" s="183" t="str">
        <f t="shared" si="0"/>
        <v>Weryfikacja wiersza OK</v>
      </c>
    </row>
    <row r="30" spans="2:5" s="406" customFormat="1" x14ac:dyDescent="0.35">
      <c r="B30" s="397" t="s">
        <v>596</v>
      </c>
      <c r="C30" s="413" t="s">
        <v>597</v>
      </c>
      <c r="D30" s="261">
        <v>0</v>
      </c>
      <c r="E30" s="183" t="str">
        <f t="shared" si="0"/>
        <v>Weryfikacja wiersza OK</v>
      </c>
    </row>
    <row r="31" spans="2:5" s="406" customFormat="1" x14ac:dyDescent="0.35">
      <c r="B31" s="397" t="s">
        <v>598</v>
      </c>
      <c r="C31" s="413" t="s">
        <v>599</v>
      </c>
      <c r="D31" s="261">
        <v>0</v>
      </c>
      <c r="E31" s="183" t="str">
        <f t="shared" si="0"/>
        <v>Weryfikacja wiersza OK</v>
      </c>
    </row>
    <row r="32" spans="2:5" s="406" customFormat="1" ht="29" x14ac:dyDescent="0.35">
      <c r="B32" s="397" t="s">
        <v>600</v>
      </c>
      <c r="C32" s="399" t="s">
        <v>601</v>
      </c>
      <c r="D32" s="261">
        <v>0</v>
      </c>
      <c r="E32" s="183" t="str">
        <f t="shared" si="0"/>
        <v>Weryfikacja wiersza OK</v>
      </c>
    </row>
    <row r="33" spans="2:5" s="406" customFormat="1" x14ac:dyDescent="0.35">
      <c r="B33" s="397" t="s">
        <v>602</v>
      </c>
      <c r="C33" s="413" t="s">
        <v>603</v>
      </c>
      <c r="D33" s="261">
        <v>0</v>
      </c>
      <c r="E33" s="183" t="str">
        <f t="shared" si="0"/>
        <v>Weryfikacja wiersza OK</v>
      </c>
    </row>
    <row r="34" spans="2:5" s="406" customFormat="1" x14ac:dyDescent="0.35">
      <c r="B34" s="397" t="s">
        <v>604</v>
      </c>
      <c r="C34" s="399" t="s">
        <v>605</v>
      </c>
      <c r="D34" s="261">
        <v>0</v>
      </c>
      <c r="E34" s="183" t="str">
        <f t="shared" si="0"/>
        <v>Weryfikacja wiersza OK</v>
      </c>
    </row>
    <row r="35" spans="2:5" s="406" customFormat="1" x14ac:dyDescent="0.35">
      <c r="B35" s="397" t="s">
        <v>606</v>
      </c>
      <c r="C35" s="413" t="s">
        <v>607</v>
      </c>
      <c r="D35" s="261">
        <v>0</v>
      </c>
      <c r="E35" s="183" t="str">
        <f t="shared" si="0"/>
        <v>Weryfikacja wiersza OK</v>
      </c>
    </row>
    <row r="36" spans="2:5" s="406" customFormat="1" x14ac:dyDescent="0.35">
      <c r="B36" s="397" t="s">
        <v>608</v>
      </c>
      <c r="C36" s="399" t="s">
        <v>609</v>
      </c>
      <c r="D36" s="261">
        <v>0</v>
      </c>
      <c r="E36" s="183" t="str">
        <f t="shared" si="0"/>
        <v>Weryfikacja wiersza OK</v>
      </c>
    </row>
    <row r="37" spans="2:5" s="406" customFormat="1" x14ac:dyDescent="0.35">
      <c r="B37" s="397" t="s">
        <v>610</v>
      </c>
      <c r="C37" s="399" t="s">
        <v>611</v>
      </c>
      <c r="D37" s="261">
        <v>0</v>
      </c>
      <c r="E37" s="183" t="str">
        <f t="shared" si="0"/>
        <v>Weryfikacja wiersza OK</v>
      </c>
    </row>
    <row r="38" spans="2:5" s="406" customFormat="1" x14ac:dyDescent="0.35">
      <c r="B38" s="397" t="s">
        <v>612</v>
      </c>
      <c r="C38" s="399" t="s">
        <v>613</v>
      </c>
      <c r="D38" s="261">
        <v>0</v>
      </c>
      <c r="E38" s="183" t="str">
        <f t="shared" si="0"/>
        <v>Weryfikacja wiersza OK</v>
      </c>
    </row>
    <row r="39" spans="2:5" s="406" customFormat="1" x14ac:dyDescent="0.35">
      <c r="B39" s="397" t="s">
        <v>614</v>
      </c>
      <c r="C39" s="399" t="s">
        <v>615</v>
      </c>
      <c r="D39" s="261">
        <v>0</v>
      </c>
      <c r="E39" s="183" t="str">
        <f t="shared" si="0"/>
        <v>Weryfikacja wiersza OK</v>
      </c>
    </row>
    <row r="40" spans="2:5" s="406" customFormat="1" x14ac:dyDescent="0.35">
      <c r="B40" s="397" t="s">
        <v>616</v>
      </c>
      <c r="C40" s="399" t="s">
        <v>617</v>
      </c>
      <c r="D40" s="261">
        <v>0</v>
      </c>
      <c r="E40" s="183" t="str">
        <f t="shared" si="0"/>
        <v>Weryfikacja wiersza OK</v>
      </c>
    </row>
    <row r="41" spans="2:5" s="406" customFormat="1" x14ac:dyDescent="0.35">
      <c r="B41" s="397" t="s">
        <v>618</v>
      </c>
      <c r="C41" s="399" t="s">
        <v>619</v>
      </c>
      <c r="D41" s="261">
        <v>0</v>
      </c>
      <c r="E41" s="183" t="str">
        <f t="shared" si="0"/>
        <v>Weryfikacja wiersza OK</v>
      </c>
    </row>
    <row r="42" spans="2:5" s="406" customFormat="1" x14ac:dyDescent="0.35">
      <c r="B42" s="397" t="s">
        <v>620</v>
      </c>
      <c r="C42" s="399" t="s">
        <v>621</v>
      </c>
      <c r="D42" s="261">
        <v>0</v>
      </c>
      <c r="E42" s="183" t="str">
        <f t="shared" si="0"/>
        <v>Weryfikacja wiersza OK</v>
      </c>
    </row>
    <row r="43" spans="2:5" s="406" customFormat="1" x14ac:dyDescent="0.35">
      <c r="B43" s="397" t="s">
        <v>622</v>
      </c>
      <c r="C43" s="413" t="s">
        <v>623</v>
      </c>
      <c r="D43" s="261">
        <v>0</v>
      </c>
      <c r="E43" s="183" t="str">
        <f t="shared" si="0"/>
        <v>Weryfikacja wiersza OK</v>
      </c>
    </row>
    <row r="44" spans="2:5" s="406" customFormat="1" x14ac:dyDescent="0.35">
      <c r="B44" s="397" t="s">
        <v>624</v>
      </c>
      <c r="C44" s="399" t="s">
        <v>625</v>
      </c>
      <c r="D44" s="261">
        <v>0</v>
      </c>
      <c r="E44" s="183" t="str">
        <f t="shared" si="0"/>
        <v>Weryfikacja wiersza OK</v>
      </c>
    </row>
    <row r="45" spans="2:5" s="406" customFormat="1" x14ac:dyDescent="0.35">
      <c r="B45" s="397" t="s">
        <v>626</v>
      </c>
      <c r="C45" s="399" t="s">
        <v>627</v>
      </c>
      <c r="D45" s="261">
        <v>0</v>
      </c>
      <c r="E45" s="183" t="str">
        <f t="shared" si="0"/>
        <v>Weryfikacja wiersza OK</v>
      </c>
    </row>
    <row r="46" spans="2:5" s="406" customFormat="1" ht="29" x14ac:dyDescent="0.35">
      <c r="B46" s="397" t="s">
        <v>628</v>
      </c>
      <c r="C46" s="413" t="s">
        <v>629</v>
      </c>
      <c r="D46" s="261">
        <v>0</v>
      </c>
      <c r="E46" s="183" t="str">
        <f t="shared" si="0"/>
        <v>Weryfikacja wiersza OK</v>
      </c>
    </row>
    <row r="47" spans="2:5" s="406" customFormat="1" x14ac:dyDescent="0.35">
      <c r="B47" s="397" t="s">
        <v>630</v>
      </c>
      <c r="C47" s="399" t="s">
        <v>631</v>
      </c>
      <c r="D47" s="261">
        <v>0</v>
      </c>
      <c r="E47" s="183" t="str">
        <f t="shared" si="0"/>
        <v>Weryfikacja wiersza OK</v>
      </c>
    </row>
    <row r="48" spans="2:5" s="406" customFormat="1" x14ac:dyDescent="0.35">
      <c r="B48" s="397" t="s">
        <v>632</v>
      </c>
      <c r="C48" s="399" t="s">
        <v>496</v>
      </c>
      <c r="D48" s="261">
        <v>0</v>
      </c>
      <c r="E48" s="183" t="str">
        <f t="shared" si="0"/>
        <v>Weryfikacja wiersza OK</v>
      </c>
    </row>
    <row r="49" spans="2:5" s="406" customFormat="1" x14ac:dyDescent="0.35">
      <c r="B49" s="397" t="s">
        <v>633</v>
      </c>
      <c r="C49" s="399" t="s">
        <v>491</v>
      </c>
      <c r="D49" s="261">
        <v>0</v>
      </c>
      <c r="E49" s="183" t="str">
        <f t="shared" si="0"/>
        <v>Weryfikacja wiersza OK</v>
      </c>
    </row>
    <row r="50" spans="2:5" s="406" customFormat="1" x14ac:dyDescent="0.35">
      <c r="B50" s="397" t="s">
        <v>634</v>
      </c>
      <c r="C50" s="413" t="s">
        <v>635</v>
      </c>
      <c r="D50" s="261">
        <v>0</v>
      </c>
      <c r="E50" s="183" t="str">
        <f t="shared" si="0"/>
        <v>Weryfikacja wiersza OK</v>
      </c>
    </row>
    <row r="51" spans="2:5" s="406" customFormat="1" x14ac:dyDescent="0.35">
      <c r="B51" s="397" t="s">
        <v>636</v>
      </c>
      <c r="C51" s="413" t="s">
        <v>637</v>
      </c>
      <c r="D51" s="261">
        <v>0</v>
      </c>
      <c r="E51" s="183" t="str">
        <f t="shared" si="0"/>
        <v>Weryfikacja wiersza OK</v>
      </c>
    </row>
    <row r="52" spans="2:5" s="406" customFormat="1" x14ac:dyDescent="0.35">
      <c r="B52" s="397" t="s">
        <v>638</v>
      </c>
      <c r="C52" s="399" t="s">
        <v>639</v>
      </c>
      <c r="D52" s="261">
        <v>0</v>
      </c>
      <c r="E52" s="183" t="str">
        <f t="shared" si="0"/>
        <v>Weryfikacja wiersza OK</v>
      </c>
    </row>
    <row r="53" spans="2:5" s="406" customFormat="1" x14ac:dyDescent="0.35">
      <c r="B53" s="397" t="s">
        <v>640</v>
      </c>
      <c r="C53" s="399" t="s">
        <v>641</v>
      </c>
      <c r="D53" s="261">
        <v>0</v>
      </c>
      <c r="E53" s="183" t="str">
        <f t="shared" si="0"/>
        <v>Weryfikacja wiersza OK</v>
      </c>
    </row>
    <row r="54" spans="2:5" s="406" customFormat="1" x14ac:dyDescent="0.35">
      <c r="B54" s="397" t="s">
        <v>642</v>
      </c>
      <c r="C54" s="413" t="s">
        <v>643</v>
      </c>
      <c r="D54" s="261">
        <v>0</v>
      </c>
      <c r="E54" s="183" t="str">
        <f t="shared" si="0"/>
        <v>Weryfikacja wiersza OK</v>
      </c>
    </row>
    <row r="55" spans="2:5" s="406" customFormat="1" x14ac:dyDescent="0.35">
      <c r="B55" s="397" t="s">
        <v>644</v>
      </c>
      <c r="C55" s="413" t="s">
        <v>645</v>
      </c>
      <c r="D55" s="261">
        <v>0</v>
      </c>
      <c r="E55" s="183" t="str">
        <f t="shared" si="0"/>
        <v>Weryfikacja wiersza OK</v>
      </c>
    </row>
    <row r="56" spans="2:5" s="406" customFormat="1" x14ac:dyDescent="0.35">
      <c r="B56" s="397" t="s">
        <v>646</v>
      </c>
      <c r="C56" s="413" t="s">
        <v>647</v>
      </c>
      <c r="D56" s="261">
        <v>0</v>
      </c>
      <c r="E56" s="183" t="str">
        <f t="shared" si="0"/>
        <v>Weryfikacja wiersza OK</v>
      </c>
    </row>
    <row r="57" spans="2:5" s="406" customFormat="1" ht="15" thickBot="1" x14ac:dyDescent="0.4">
      <c r="B57" s="427" t="s">
        <v>648</v>
      </c>
      <c r="C57" s="428" t="s">
        <v>559</v>
      </c>
      <c r="D57" s="262">
        <v>0</v>
      </c>
      <c r="E57" s="183" t="str">
        <f t="shared" si="0"/>
        <v>Weryfikacja wiersza OK</v>
      </c>
    </row>
    <row r="60" spans="2:5" x14ac:dyDescent="0.35">
      <c r="C60" s="393" t="s">
        <v>1855</v>
      </c>
    </row>
    <row r="61" spans="2:5" x14ac:dyDescent="0.35">
      <c r="B61" s="406"/>
      <c r="C61" s="406" t="s">
        <v>564</v>
      </c>
      <c r="D61" s="6" t="str">
        <f>IF(D6="","",IF(ROUND(SUM(D7:D11),2)=ROUND(D6,2),"OK","Błąd sumy częściowej"))</f>
        <v>OK</v>
      </c>
    </row>
    <row r="62" spans="2:5" x14ac:dyDescent="0.35">
      <c r="B62" s="406"/>
      <c r="C62" s="406" t="s">
        <v>571</v>
      </c>
      <c r="D62" s="6" t="str">
        <f>IF(D12="","",IF(ROUND(SUM(D13:D15),2)=ROUND(D12,2),"OK","Błąd sumy częściowej"))</f>
        <v>OK</v>
      </c>
    </row>
    <row r="63" spans="2:5" x14ac:dyDescent="0.35">
      <c r="B63" s="406"/>
      <c r="C63" s="406" t="s">
        <v>582</v>
      </c>
      <c r="D63" s="6" t="str">
        <f>IF(D18="","",IF(ROUND(D19-D20,2)=ROUND(D18,2),"OK","Błąd sumy częściowej"))</f>
        <v>OK</v>
      </c>
    </row>
    <row r="64" spans="2:5" x14ac:dyDescent="0.35">
      <c r="B64" s="406"/>
      <c r="C64" s="406" t="s">
        <v>583</v>
      </c>
      <c r="D64" s="6" t="str">
        <f>IF(D21="","",IF(ROUND(SUM(D22:D26),2)=ROUND(D21,2),"OK","Błąd sumy częściowej"))</f>
        <v>OK</v>
      </c>
    </row>
    <row r="65" spans="2:4" x14ac:dyDescent="0.35">
      <c r="B65" s="406"/>
      <c r="C65" s="406" t="s">
        <v>606</v>
      </c>
      <c r="D65" s="6" t="str">
        <f>IF(D35="","",IF(ROUND(SUM(D36:D42),2)=ROUND(D35,2),"OK","Błąd sumy częściowej"))</f>
        <v>OK</v>
      </c>
    </row>
    <row r="66" spans="2:4" x14ac:dyDescent="0.35">
      <c r="B66" s="406"/>
      <c r="C66" s="406" t="s">
        <v>622</v>
      </c>
      <c r="D66" s="6" t="str">
        <f>IF(D43="","",IF(ROUND(SUM(D44:D45),2)=ROUND(D43,2),"OK","Błąd sumy częściowej"))</f>
        <v>OK</v>
      </c>
    </row>
    <row r="67" spans="2:4" x14ac:dyDescent="0.35">
      <c r="B67" s="406"/>
      <c r="C67" s="406" t="s">
        <v>628</v>
      </c>
      <c r="D67" s="6" t="str">
        <f>IF(D46="","",IF(ROUND(SUM(D47:D49),2)=ROUND(D46,2),"OK","Błąd sumy częściowej"))</f>
        <v>OK</v>
      </c>
    </row>
    <row r="68" spans="2:4" x14ac:dyDescent="0.35">
      <c r="B68" s="406"/>
      <c r="C68" s="406" t="s">
        <v>636</v>
      </c>
      <c r="D68" s="6" t="str">
        <f>IF(D51="","",IF(ROUND(SUM(D52:D53),2)=ROUND(D51,2),"OK","Błąd sumy częściowej"))</f>
        <v>OK</v>
      </c>
    </row>
    <row r="69" spans="2:4" x14ac:dyDescent="0.35">
      <c r="B69" s="406"/>
      <c r="C69" s="406"/>
    </row>
    <row r="70" spans="2:4" x14ac:dyDescent="0.35">
      <c r="B70" s="406"/>
      <c r="C70" s="404" t="s">
        <v>1876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406"/>
      <c r="C71" s="406"/>
    </row>
  </sheetData>
  <sheetProtection algorithmName="SHA-512" hashValue="73JKLgm7NbCJpnpTUU5U7++DD/USlV5LE10yY3Sq+zYYyw6HPwL0uYxj+LFA6JO3adMPXCH+0WXyZ8q6IesexQ==" saltValue="LBRDoEpUsUcM45S3YtSHgw==" spinCount="100000" sheet="1" objects="1" scenarios="1"/>
  <mergeCells count="1">
    <mergeCell ref="B4:C5"/>
  </mergeCells>
  <conditionalFormatting sqref="E6">
    <cfRule type="containsText" dxfId="205" priority="4" operator="containsText" text="Weryfikacja wiersza OK">
      <formula>NOT(ISERROR(SEARCH("Weryfikacja wiersza OK",E6)))</formula>
    </cfRule>
  </conditionalFormatting>
  <conditionalFormatting sqref="E7:E57">
    <cfRule type="containsText" dxfId="204" priority="3" operator="containsText" text="Weryfikacja wiersza OK">
      <formula>NOT(ISERROR(SEARCH("Weryfikacja wiersza OK",E7)))</formula>
    </cfRule>
  </conditionalFormatting>
  <conditionalFormatting sqref="D61:D68">
    <cfRule type="containsText" dxfId="203" priority="2" operator="containsText" text="OK">
      <formula>NOT(ISERROR(SEARCH("OK",D61)))</formula>
    </cfRule>
  </conditionalFormatting>
  <conditionalFormatting sqref="D70">
    <cfRule type="containsText" dxfId="202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0</v>
      </c>
      <c r="D1" s="393" t="s">
        <v>1630</v>
      </c>
    </row>
    <row r="2" spans="2:5" x14ac:dyDescent="0.35">
      <c r="B2" s="4" t="s">
        <v>1631</v>
      </c>
    </row>
    <row r="3" spans="2:5" ht="15" thickBot="1" x14ac:dyDescent="0.4"/>
    <row r="4" spans="2:5" ht="15.75" customHeight="1" thickBot="1" x14ac:dyDescent="0.4">
      <c r="B4" s="894"/>
      <c r="C4" s="895"/>
      <c r="D4" s="5" t="s">
        <v>1</v>
      </c>
      <c r="E4" s="6"/>
    </row>
    <row r="5" spans="2:5" ht="15" thickBot="1" x14ac:dyDescent="0.4">
      <c r="B5" s="896"/>
      <c r="C5" s="897"/>
      <c r="D5" s="7" t="s">
        <v>112</v>
      </c>
      <c r="E5" s="6"/>
    </row>
    <row r="6" spans="2:5" x14ac:dyDescent="0.35">
      <c r="B6" s="8" t="s">
        <v>358</v>
      </c>
      <c r="C6" s="221" t="s">
        <v>2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375</v>
      </c>
      <c r="C7" s="222" t="s">
        <v>372</v>
      </c>
      <c r="D7" s="43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376</v>
      </c>
      <c r="C8" s="222" t="s">
        <v>373</v>
      </c>
      <c r="D8" s="43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377</v>
      </c>
      <c r="C9" s="222" t="s">
        <v>1632</v>
      </c>
      <c r="D9" s="43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378</v>
      </c>
      <c r="C10" s="222" t="s">
        <v>374</v>
      </c>
      <c r="D10" s="43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379</v>
      </c>
      <c r="C11" s="222" t="s">
        <v>373</v>
      </c>
      <c r="D11" s="43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380</v>
      </c>
      <c r="C12" s="222" t="s">
        <v>1632</v>
      </c>
      <c r="D12" s="43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863" t="s">
        <v>2034</v>
      </c>
      <c r="C13" s="864" t="s">
        <v>2035</v>
      </c>
      <c r="D13" s="43">
        <v>0</v>
      </c>
      <c r="E13" s="6" t="str">
        <f>IF(ISBLANK(D13),"",IF(ISNUMBER(D13),IF(ROUND(FWW01.1.3._A-(FWW01.1.3.1._A+FWW01.1.3.2._A),2)=0,"Weryfikacja OK","W formularzu fww01 suma udziałów inwestorskie nie jest zgodna z sumą zadeklarowanych udziałów inwestorskie i nieopłaconych udziałów inwestorskie"), "Błąd w wierszu bieżącym, wartość musi być liczbą"))</f>
        <v>Weryfikacja OK</v>
      </c>
    </row>
    <row r="14" spans="2:5" x14ac:dyDescent="0.35">
      <c r="B14" s="863" t="s">
        <v>2036</v>
      </c>
      <c r="C14" s="864" t="s">
        <v>373</v>
      </c>
      <c r="D14" s="43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863" t="s">
        <v>2037</v>
      </c>
      <c r="C15" s="864" t="s">
        <v>1632</v>
      </c>
      <c r="D15" s="43">
        <v>0</v>
      </c>
      <c r="E15" s="6" t="str">
        <f>IF(ISBLANK(D15),"",IF(ISNUMBER(D15),IF(FWW01.1.3.2._A&lt;=0,"Weryfikacja OK","W formularzu FWW01 wartość nieopłaconych udziałów  inwestorskie winna być wykazywana ze znakiem minus"),"Błąd w wierszu bieżącym, wartość musi być liczbą"))</f>
        <v>Weryfikacja OK</v>
      </c>
    </row>
    <row r="16" spans="2:5" x14ac:dyDescent="0.35">
      <c r="B16" s="9" t="s">
        <v>359</v>
      </c>
      <c r="C16" s="223" t="s">
        <v>3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360</v>
      </c>
      <c r="C17" s="223" t="s">
        <v>4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361</v>
      </c>
      <c r="C18" s="223" t="s">
        <v>5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362</v>
      </c>
      <c r="C19" s="223" t="s">
        <v>210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363</v>
      </c>
      <c r="C20" s="224" t="s">
        <v>223</v>
      </c>
      <c r="D20" s="12">
        <v>0</v>
      </c>
      <c r="E20" s="6" t="str">
        <f t="shared" ref="E20" si="0">IF(ISBLANK(D20),"",IF(ISNUMBER(D20),"Weryfikacja OK", "Błąd w wierszu bieżącym, wartość musi być liczbą"))</f>
        <v>Weryfikacja OK</v>
      </c>
    </row>
    <row r="21" spans="2:5" ht="29" x14ac:dyDescent="0.35">
      <c r="B21" s="9" t="s">
        <v>364</v>
      </c>
      <c r="C21" s="224" t="s">
        <v>1652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365</v>
      </c>
      <c r="C22" s="224" t="s">
        <v>6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366</v>
      </c>
      <c r="C23" s="224" t="s">
        <v>7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367</v>
      </c>
      <c r="C24" s="224" t="s">
        <v>8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368</v>
      </c>
      <c r="C25" s="224" t="s">
        <v>83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40" t="s">
        <v>369</v>
      </c>
      <c r="C26" s="225" t="s">
        <v>224</v>
      </c>
      <c r="D26" s="41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1913</v>
      </c>
      <c r="C27" s="429" t="s">
        <v>225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1881</v>
      </c>
      <c r="C28" s="430" t="s">
        <v>226</v>
      </c>
      <c r="D28" s="74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1914</v>
      </c>
      <c r="C29" s="429" t="s">
        <v>227</v>
      </c>
      <c r="D29" s="75">
        <v>0</v>
      </c>
      <c r="E29" s="6" t="str">
        <f t="shared" ref="E29:E37" si="1">IF(ISBLANK(D29),"",IF(ISNUMBER(D29),"Weryfikacja OK", "Błąd w wierszu bieżącym, wartość musi być liczbą"))</f>
        <v>Weryfikacja OK</v>
      </c>
    </row>
    <row r="30" spans="2:5" ht="29" x14ac:dyDescent="0.35">
      <c r="B30" s="10" t="s">
        <v>1882</v>
      </c>
      <c r="C30" s="430" t="s">
        <v>226</v>
      </c>
      <c r="D30" s="75">
        <v>0</v>
      </c>
      <c r="E30" s="6" t="str">
        <f t="shared" si="1"/>
        <v>Weryfikacja OK</v>
      </c>
    </row>
    <row r="31" spans="2:5" x14ac:dyDescent="0.35">
      <c r="B31" s="10" t="s">
        <v>1883</v>
      </c>
      <c r="C31" s="429" t="s">
        <v>228</v>
      </c>
      <c r="D31" s="75">
        <v>0</v>
      </c>
      <c r="E31" s="6" t="str">
        <f t="shared" si="1"/>
        <v>Weryfikacja OK</v>
      </c>
    </row>
    <row r="32" spans="2:5" x14ac:dyDescent="0.35">
      <c r="B32" s="10" t="s">
        <v>1884</v>
      </c>
      <c r="C32" s="429" t="s">
        <v>229</v>
      </c>
      <c r="D32" s="75">
        <v>0</v>
      </c>
      <c r="E32" s="6" t="str">
        <f t="shared" si="1"/>
        <v>Weryfikacja OK</v>
      </c>
    </row>
    <row r="33" spans="2:5" x14ac:dyDescent="0.35">
      <c r="B33" s="10" t="s">
        <v>1885</v>
      </c>
      <c r="C33" s="429" t="s">
        <v>230</v>
      </c>
      <c r="D33" s="75">
        <v>0</v>
      </c>
      <c r="E33" s="6" t="str">
        <f t="shared" si="1"/>
        <v>Weryfikacja OK</v>
      </c>
    </row>
    <row r="34" spans="2:5" ht="29" x14ac:dyDescent="0.35">
      <c r="B34" s="10" t="s">
        <v>1886</v>
      </c>
      <c r="C34" s="429" t="s">
        <v>231</v>
      </c>
      <c r="D34" s="75">
        <v>0</v>
      </c>
      <c r="E34" s="6" t="str">
        <f t="shared" si="1"/>
        <v>Weryfikacja OK</v>
      </c>
    </row>
    <row r="35" spans="2:5" x14ac:dyDescent="0.35">
      <c r="B35" s="10" t="s">
        <v>1887</v>
      </c>
      <c r="C35" s="429" t="s">
        <v>232</v>
      </c>
      <c r="D35" s="75">
        <v>0</v>
      </c>
      <c r="E35" s="6" t="str">
        <f t="shared" si="1"/>
        <v>Weryfikacja OK</v>
      </c>
    </row>
    <row r="36" spans="2:5" x14ac:dyDescent="0.35">
      <c r="B36" s="10" t="s">
        <v>1888</v>
      </c>
      <c r="C36" s="429" t="s">
        <v>233</v>
      </c>
      <c r="D36" s="75">
        <v>0</v>
      </c>
      <c r="E36" s="6" t="str">
        <f t="shared" si="1"/>
        <v>Weryfikacja OK</v>
      </c>
    </row>
    <row r="37" spans="2:5" ht="15" thickBot="1" x14ac:dyDescent="0.4">
      <c r="B37" s="40" t="s">
        <v>1889</v>
      </c>
      <c r="C37" s="431" t="s">
        <v>234</v>
      </c>
      <c r="D37" s="76">
        <v>0</v>
      </c>
      <c r="E37" s="6" t="str">
        <f t="shared" si="1"/>
        <v>Weryfikacja OK</v>
      </c>
    </row>
    <row r="38" spans="2:5" ht="15" thickBot="1" x14ac:dyDescent="0.4">
      <c r="B38" s="432" t="s">
        <v>370</v>
      </c>
      <c r="C38" s="607" t="s">
        <v>9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898" t="s">
        <v>235</v>
      </c>
      <c r="C39" s="899"/>
      <c r="D39" s="443"/>
    </row>
    <row r="40" spans="2:5" x14ac:dyDescent="0.35">
      <c r="B40" s="433" t="s">
        <v>1890</v>
      </c>
      <c r="C40" s="434" t="s">
        <v>236</v>
      </c>
      <c r="D40" s="77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435" t="s">
        <v>1891</v>
      </c>
      <c r="C41" s="436" t="s">
        <v>237</v>
      </c>
      <c r="D41" s="77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437" t="s">
        <v>1892</v>
      </c>
      <c r="C42" s="438" t="s">
        <v>238</v>
      </c>
      <c r="D42" s="263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439" t="s">
        <v>1893</v>
      </c>
      <c r="C43" s="440" t="s">
        <v>239</v>
      </c>
      <c r="D43" s="78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441" t="s">
        <v>1894</v>
      </c>
      <c r="C44" s="442" t="s">
        <v>240</v>
      </c>
      <c r="D44" s="79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439" t="s">
        <v>1895</v>
      </c>
      <c r="C45" s="440" t="s">
        <v>241</v>
      </c>
      <c r="D45" s="80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93" t="s">
        <v>1855</v>
      </c>
    </row>
    <row r="48" spans="2:5" x14ac:dyDescent="0.35">
      <c r="C48" s="4" t="s">
        <v>358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359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370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371</v>
      </c>
      <c r="D51" s="6" t="str">
        <f>IF(D43="","",IF(ROUND(SUM(D40:D42),2)=ROUND(D43,2),"OK","Błąd sumy częściowej"))</f>
        <v>OK</v>
      </c>
    </row>
    <row r="53" spans="3:4" x14ac:dyDescent="0.35">
      <c r="C53" s="404" t="s">
        <v>1876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AAqdZ2bZDrDxefP/xMqQV3DSjiUiG6n7ZzHB/V3wxPunIlnHjPKOj22pr3/fTxkaM10HiQkFCGFaoe0eAun9mA==" saltValue="16tubpXRLZ+ilpRNMTlgsQ==" spinCount="100000" sheet="1" objects="1" scenarios="1"/>
  <mergeCells count="2">
    <mergeCell ref="B4:C5"/>
    <mergeCell ref="B39:C39"/>
  </mergeCells>
  <conditionalFormatting sqref="E43:E45 E6:E38">
    <cfRule type="containsText" dxfId="201" priority="4" operator="containsText" text="Weryfikacja OK">
      <formula>NOT(ISERROR(SEARCH("Weryfikacja OK",E6)))</formula>
    </cfRule>
  </conditionalFormatting>
  <conditionalFormatting sqref="C29">
    <cfRule type="containsText" dxfId="200" priority="6" operator="containsText" text="Arkusz jest zwalidowany poprawnie">
      <formula>NOT(ISERROR(SEARCH("Arkusz jest zwalidowany poprawnie",C29)))</formula>
    </cfRule>
  </conditionalFormatting>
  <conditionalFormatting sqref="E40:E42">
    <cfRule type="containsText" dxfId="199" priority="5" operator="containsText" text="Weryfikacja OK">
      <formula>NOT(ISERROR(SEARCH("Weryfikacja OK",E40)))</formula>
    </cfRule>
  </conditionalFormatting>
  <conditionalFormatting sqref="D48:D51">
    <cfRule type="containsText" dxfId="198" priority="2" operator="containsText" text="OK">
      <formula>NOT(ISERROR(SEARCH("OK",D48)))</formula>
    </cfRule>
  </conditionalFormatting>
  <conditionalFormatting sqref="D53">
    <cfRule type="containsText" dxfId="197" priority="1" operator="containsText" text="Arkusz jest zwalidowany poprawnie">
      <formula>NOT(ISERROR(SEARCH("Arkusz jest zwalidowany poprawnie",D53)))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460" customWidth="1"/>
    <col min="3" max="3" width="84.54296875" style="460" customWidth="1"/>
    <col min="4" max="4" width="20.54296875" style="460" customWidth="1"/>
    <col min="5" max="5" width="20.81640625" style="460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459" t="s">
        <v>0</v>
      </c>
      <c r="E1" s="393" t="s">
        <v>1630</v>
      </c>
    </row>
    <row r="2" spans="2:7" x14ac:dyDescent="0.35">
      <c r="B2" s="461" t="s">
        <v>1633</v>
      </c>
    </row>
    <row r="3" spans="2:7" ht="15" thickBot="1" x14ac:dyDescent="0.4"/>
    <row r="4" spans="2:7" x14ac:dyDescent="0.35">
      <c r="B4" s="900" t="s">
        <v>242</v>
      </c>
      <c r="C4" s="901"/>
      <c r="D4" s="462" t="s">
        <v>243</v>
      </c>
      <c r="E4" s="463" t="s">
        <v>244</v>
      </c>
      <c r="F4" s="464" t="s">
        <v>394</v>
      </c>
      <c r="G4" s="464" t="s">
        <v>395</v>
      </c>
    </row>
    <row r="5" spans="2:7" ht="15" thickBot="1" x14ac:dyDescent="0.4">
      <c r="B5" s="902"/>
      <c r="C5" s="903"/>
      <c r="D5" s="465" t="s">
        <v>112</v>
      </c>
      <c r="E5" s="466" t="s">
        <v>113</v>
      </c>
    </row>
    <row r="6" spans="2:7" x14ac:dyDescent="0.35">
      <c r="B6" s="467" t="s">
        <v>245</v>
      </c>
      <c r="C6" s="468" t="s">
        <v>246</v>
      </c>
      <c r="D6" s="444">
        <v>0</v>
      </c>
      <c r="E6" s="65">
        <v>0</v>
      </c>
      <c r="F6" s="469" t="str">
        <f>IF(ISBLANK(D6),"",IF(ISNUMBER(D6),IF(ROUND(D6-D7-D8-D9-D13-D14-D15,2)=0,"Weryfikacja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69" t="str">
        <f>IF(ISBLANK(E6),"",IF(ISNUMBER(E6),IF(ROUND(E6-E7-E8-E9-E13-E14-E15,2)=0,"Weryfikacja OK","W formularzu WK01 suma aktywów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435" t="s">
        <v>247</v>
      </c>
      <c r="C7" s="470" t="s">
        <v>248</v>
      </c>
      <c r="D7" s="445">
        <v>0</v>
      </c>
      <c r="E7" s="69">
        <v>0</v>
      </c>
      <c r="F7" s="469" t="str">
        <f>IF(ISBLANK(D7),"",IF(ISNUMBER(D7),"Weryfikacja OK","Wartość w kolumnie A musi być liczbą"))</f>
        <v>Weryfikacja OK</v>
      </c>
      <c r="G7" s="469" t="str">
        <f>IF(ISBLANK(E7),"",IF(ISNUMBER(E7),"Weryfikacja OK","Wartość w kolumnie A musi być liczbą"))</f>
        <v>Weryfikacja OK</v>
      </c>
    </row>
    <row r="8" spans="2:7" x14ac:dyDescent="0.35">
      <c r="B8" s="435" t="s">
        <v>249</v>
      </c>
      <c r="C8" s="470" t="s">
        <v>250</v>
      </c>
      <c r="D8" s="445">
        <v>0</v>
      </c>
      <c r="E8" s="69">
        <v>0</v>
      </c>
      <c r="F8" s="469" t="str">
        <f>IF(ISBLANK(D8),"",IF(ISNUMBER(D8),"Weryfikacja OK","Wartość w kolumnie A musi być liczbą"))</f>
        <v>Weryfikacja OK</v>
      </c>
      <c r="G8" s="469" t="str">
        <f>IF(ISBLANK(E8),"",IF(ISNUMBER(E8),"Weryfikacja OK","Wartość w kolumnie A musi być liczbą"))</f>
        <v>Weryfikacja OK</v>
      </c>
    </row>
    <row r="9" spans="2:7" x14ac:dyDescent="0.35">
      <c r="B9" s="435" t="s">
        <v>251</v>
      </c>
      <c r="C9" s="470" t="s">
        <v>252</v>
      </c>
      <c r="D9" s="445">
        <v>0</v>
      </c>
      <c r="E9" s="69">
        <v>0</v>
      </c>
      <c r="F9" s="469" t="str">
        <f>IF(ISBLANK(D9),"",IF(ISNUMBER(D9),IF(ROUND(D9-D10-D11-D12,2)=0,"Weryfikacja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69" t="str">
        <f>IF(ISBLANK(E9),"",IF(ISNUMBER(E9),IF(ROUND(E9-E10-E11-E12,2)=0,"Weryfikacja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435" t="s">
        <v>253</v>
      </c>
      <c r="C10" s="470" t="s">
        <v>254</v>
      </c>
      <c r="D10" s="445">
        <v>0</v>
      </c>
      <c r="E10" s="69">
        <v>0</v>
      </c>
      <c r="F10" s="469" t="str">
        <f t="shared" ref="F10:G15" si="0">IF(ISBLANK(D10),"",IF(ISNUMBER(D10),"Weryfikacja OK","Wartość w kolumnie A musi być liczbą"))</f>
        <v>Weryfikacja OK</v>
      </c>
      <c r="G10" s="469" t="str">
        <f t="shared" si="0"/>
        <v>Weryfikacja OK</v>
      </c>
    </row>
    <row r="11" spans="2:7" x14ac:dyDescent="0.35">
      <c r="B11" s="435" t="s">
        <v>255</v>
      </c>
      <c r="C11" s="470" t="s">
        <v>256</v>
      </c>
      <c r="D11" s="445">
        <v>0</v>
      </c>
      <c r="E11" s="69">
        <v>0</v>
      </c>
      <c r="F11" s="469" t="str">
        <f t="shared" si="0"/>
        <v>Weryfikacja OK</v>
      </c>
      <c r="G11" s="469" t="str">
        <f t="shared" si="0"/>
        <v>Weryfikacja OK</v>
      </c>
    </row>
    <row r="12" spans="2:7" x14ac:dyDescent="0.35">
      <c r="B12" s="435" t="s">
        <v>257</v>
      </c>
      <c r="C12" s="470" t="s">
        <v>1634</v>
      </c>
      <c r="D12" s="445">
        <v>0</v>
      </c>
      <c r="E12" s="69">
        <v>0</v>
      </c>
      <c r="F12" s="469" t="str">
        <f t="shared" si="0"/>
        <v>Weryfikacja OK</v>
      </c>
      <c r="G12" s="469" t="str">
        <f t="shared" si="0"/>
        <v>Weryfikacja OK</v>
      </c>
    </row>
    <row r="13" spans="2:7" x14ac:dyDescent="0.35">
      <c r="B13" s="435" t="s">
        <v>258</v>
      </c>
      <c r="C13" s="470" t="s">
        <v>259</v>
      </c>
      <c r="D13" s="445">
        <v>0</v>
      </c>
      <c r="E13" s="69">
        <v>0</v>
      </c>
      <c r="F13" s="469" t="str">
        <f t="shared" si="0"/>
        <v>Weryfikacja OK</v>
      </c>
      <c r="G13" s="469" t="str">
        <f t="shared" si="0"/>
        <v>Weryfikacja OK</v>
      </c>
    </row>
    <row r="14" spans="2:7" ht="29" x14ac:dyDescent="0.35">
      <c r="B14" s="437" t="s">
        <v>260</v>
      </c>
      <c r="C14" s="471" t="s">
        <v>261</v>
      </c>
      <c r="D14" s="446">
        <v>0</v>
      </c>
      <c r="E14" s="66">
        <v>0</v>
      </c>
      <c r="F14" s="469" t="str">
        <f t="shared" si="0"/>
        <v>Weryfikacja OK</v>
      </c>
      <c r="G14" s="469" t="str">
        <f t="shared" si="0"/>
        <v>Weryfikacja OK</v>
      </c>
    </row>
    <row r="15" spans="2:7" ht="15" thickBot="1" x14ac:dyDescent="0.4">
      <c r="B15" s="437" t="s">
        <v>262</v>
      </c>
      <c r="C15" s="472" t="s">
        <v>1658</v>
      </c>
      <c r="D15" s="447">
        <v>0</v>
      </c>
      <c r="E15" s="70">
        <v>0</v>
      </c>
      <c r="F15" s="469" t="str">
        <f t="shared" si="0"/>
        <v>Weryfikacja OK</v>
      </c>
      <c r="G15" s="469" t="str">
        <f t="shared" si="0"/>
        <v>Weryfikacja OK</v>
      </c>
    </row>
    <row r="16" spans="2:7" x14ac:dyDescent="0.35">
      <c r="B16" s="473" t="s">
        <v>263</v>
      </c>
      <c r="C16" s="468" t="s">
        <v>264</v>
      </c>
      <c r="D16" s="444">
        <v>0</v>
      </c>
      <c r="E16" s="65">
        <v>0</v>
      </c>
      <c r="F16" s="469" t="str">
        <f>IF(ISBLANK(D16),"",IF(ISNUMBER(D16),IF(ROUND(D16-D17-D18-D19-D20-D21-D22-D23-D24,2)=0,"Weryfikacja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69" t="str">
        <f>IF(ISBLANK(E16),"",IF(ISNUMBER(E16),IF(ROUND(E16-E17-E18-E19-E20-E21-E22-E23-E24,2)=0,"Weryfikacja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435" t="s">
        <v>265</v>
      </c>
      <c r="C17" s="470" t="s">
        <v>266</v>
      </c>
      <c r="D17" s="445">
        <v>0</v>
      </c>
      <c r="E17" s="69">
        <v>0</v>
      </c>
      <c r="F17" s="469" t="str">
        <f t="shared" ref="F17:G24" si="1">IF(ISBLANK(D17),"",IF(ISNUMBER(D17),"Weryfikacja OK","Wartość w kolumnie A musi być liczbą"))</f>
        <v>Weryfikacja OK</v>
      </c>
      <c r="G17" s="469" t="str">
        <f t="shared" si="1"/>
        <v>Weryfikacja OK</v>
      </c>
    </row>
    <row r="18" spans="2:7" x14ac:dyDescent="0.35">
      <c r="B18" s="435" t="s">
        <v>267</v>
      </c>
      <c r="C18" s="474" t="s">
        <v>268</v>
      </c>
      <c r="D18" s="445">
        <v>0</v>
      </c>
      <c r="E18" s="69">
        <v>0</v>
      </c>
      <c r="F18" s="469" t="str">
        <f t="shared" si="1"/>
        <v>Weryfikacja OK</v>
      </c>
      <c r="G18" s="469" t="str">
        <f t="shared" si="1"/>
        <v>Weryfikacja OK</v>
      </c>
    </row>
    <row r="19" spans="2:7" x14ac:dyDescent="0.35">
      <c r="B19" s="435" t="s">
        <v>269</v>
      </c>
      <c r="C19" s="470" t="s">
        <v>270</v>
      </c>
      <c r="D19" s="445">
        <v>0</v>
      </c>
      <c r="E19" s="69">
        <v>0</v>
      </c>
      <c r="F19" s="469" t="str">
        <f t="shared" si="1"/>
        <v>Weryfikacja OK</v>
      </c>
      <c r="G19" s="469" t="str">
        <f t="shared" si="1"/>
        <v>Weryfikacja OK</v>
      </c>
    </row>
    <row r="20" spans="2:7" ht="43.5" x14ac:dyDescent="0.35">
      <c r="B20" s="435" t="s">
        <v>271</v>
      </c>
      <c r="C20" s="471" t="s">
        <v>1635</v>
      </c>
      <c r="D20" s="445">
        <v>0</v>
      </c>
      <c r="E20" s="69">
        <v>0</v>
      </c>
      <c r="F20" s="469" t="str">
        <f t="shared" si="1"/>
        <v>Weryfikacja OK</v>
      </c>
      <c r="G20" s="469" t="str">
        <f t="shared" si="1"/>
        <v>Weryfikacja OK</v>
      </c>
    </row>
    <row r="21" spans="2:7" ht="29" x14ac:dyDescent="0.35">
      <c r="B21" s="435" t="s">
        <v>272</v>
      </c>
      <c r="C21" s="470" t="s">
        <v>273</v>
      </c>
      <c r="D21" s="445">
        <v>0</v>
      </c>
      <c r="E21" s="69">
        <v>0</v>
      </c>
      <c r="F21" s="469" t="str">
        <f t="shared" si="1"/>
        <v>Weryfikacja OK</v>
      </c>
      <c r="G21" s="469" t="str">
        <f t="shared" si="1"/>
        <v>Weryfikacja OK</v>
      </c>
    </row>
    <row r="22" spans="2:7" ht="29" x14ac:dyDescent="0.35">
      <c r="B22" s="435" t="s">
        <v>274</v>
      </c>
      <c r="C22" s="470" t="s">
        <v>275</v>
      </c>
      <c r="D22" s="446">
        <v>0</v>
      </c>
      <c r="E22" s="66">
        <v>0</v>
      </c>
      <c r="F22" s="469" t="str">
        <f t="shared" si="1"/>
        <v>Weryfikacja OK</v>
      </c>
      <c r="G22" s="469" t="str">
        <f t="shared" si="1"/>
        <v>Weryfikacja OK</v>
      </c>
    </row>
    <row r="23" spans="2:7" ht="43.5" x14ac:dyDescent="0.35">
      <c r="B23" s="435" t="s">
        <v>276</v>
      </c>
      <c r="C23" s="470" t="s">
        <v>277</v>
      </c>
      <c r="D23" s="446">
        <v>0</v>
      </c>
      <c r="E23" s="66">
        <v>0</v>
      </c>
      <c r="F23" s="469" t="str">
        <f t="shared" si="1"/>
        <v>Weryfikacja OK</v>
      </c>
      <c r="G23" s="469" t="str">
        <f t="shared" si="1"/>
        <v>Weryfikacja OK</v>
      </c>
    </row>
    <row r="24" spans="2:7" ht="44" thickBot="1" x14ac:dyDescent="0.4">
      <c r="B24" s="435" t="s">
        <v>278</v>
      </c>
      <c r="C24" s="470" t="s">
        <v>1636</v>
      </c>
      <c r="D24" s="446">
        <v>0</v>
      </c>
      <c r="E24" s="66">
        <v>0</v>
      </c>
      <c r="F24" s="469" t="str">
        <f t="shared" si="1"/>
        <v>Weryfikacja OK</v>
      </c>
      <c r="G24" s="469" t="str">
        <f t="shared" si="1"/>
        <v>Weryfikacja OK</v>
      </c>
    </row>
    <row r="25" spans="2:7" x14ac:dyDescent="0.35">
      <c r="B25" s="473" t="s">
        <v>279</v>
      </c>
      <c r="C25" s="468" t="s">
        <v>1644</v>
      </c>
      <c r="D25" s="444">
        <v>0</v>
      </c>
      <c r="E25" s="65">
        <v>0</v>
      </c>
      <c r="F25" s="469" t="str">
        <f>IF(ISBLANK(D25),"",IF(ISNUMBER(D25),IF(ROUND(D25-D26-D27,2)=0,"Weryfikacja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69" t="str">
        <f>IF(ISBLANK(E25),"",IF(ISNUMBER(E25),IF(ROUND(E25-E26-E27,2)=0,"Weryfikacja OK","W formularzu WK01 suma aktywów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441" t="s">
        <v>1912</v>
      </c>
      <c r="C26" s="475" t="s">
        <v>280</v>
      </c>
      <c r="D26" s="447">
        <v>0</v>
      </c>
      <c r="E26" s="70">
        <v>0</v>
      </c>
      <c r="F26" s="469" t="str">
        <f>IF(ISBLANK(D26),"",IF(ISNUMBER(D26),"Weryfikacja OK","Wartość w kolumnie A musi być liczbą"))</f>
        <v>Weryfikacja OK</v>
      </c>
      <c r="G26" s="469" t="str">
        <f>IF(ISBLANK(E26),"",IF(ISNUMBER(E26),"Weryfikacja OK","Wartość w kolumnie A musi być liczbą"))</f>
        <v>Weryfikacja OK</v>
      </c>
    </row>
    <row r="27" spans="2:7" ht="58.5" thickBot="1" x14ac:dyDescent="0.4">
      <c r="B27" s="441" t="s">
        <v>1911</v>
      </c>
      <c r="C27" s="470" t="s">
        <v>1637</v>
      </c>
      <c r="D27" s="446">
        <v>0</v>
      </c>
      <c r="E27" s="66">
        <v>0</v>
      </c>
      <c r="F27" s="469" t="str">
        <f>IF(ISBLANK(D27),"",IF(ISNUMBER(D27),"Weryfikacja OK","Wartość w kolumnie A musi być liczbą"))</f>
        <v>Weryfikacja OK</v>
      </c>
      <c r="G27" s="469" t="str">
        <f>IF(ISBLANK(E27),"",IF(ISNUMBER(E27),"Weryfikacja OK","Wartość w kolumnie A musi być liczbą"))</f>
        <v>Weryfikacja OK</v>
      </c>
    </row>
    <row r="28" spans="2:7" x14ac:dyDescent="0.35">
      <c r="B28" s="473" t="s">
        <v>281</v>
      </c>
      <c r="C28" s="468" t="s">
        <v>282</v>
      </c>
      <c r="D28" s="444">
        <v>0</v>
      </c>
      <c r="E28" s="65">
        <v>0</v>
      </c>
      <c r="F28" s="469" t="str">
        <f>IF(ISBLANK(D28),"",IF(ISNUMBER(D28),IF(ROUND(D28-D29-D30-D31-D32-D33,2)=0,"Weryfikacja OK","W formularzu WK01 suma aktywów o wadze ryzyka 100% jest niezgodna z sumą poszczególnych składników tych aktywów wykazywanych w tym formularzu"),"Wartosć musi być liczbą"))</f>
        <v>Weryfikacja OK</v>
      </c>
      <c r="G28" s="469" t="str">
        <f>IF(ISBLANK(E28),"",IF(ISNUMBER(E28),IF(ROUND(E28-E29-E30-E31-E32-E33,2)=0,"Weryfikacja OK","W formularzu WK01 suma aktywów o wadze ryzyka 100% jest niezgodna z sumą poszczególnych składników tych aktywów wykazywanych w tym formularzu"),"Wartosć musi być liczbą"))</f>
        <v>Weryfikacja OK</v>
      </c>
    </row>
    <row r="29" spans="2:7" x14ac:dyDescent="0.35">
      <c r="B29" s="435" t="s">
        <v>283</v>
      </c>
      <c r="C29" s="470" t="s">
        <v>1638</v>
      </c>
      <c r="D29" s="445">
        <v>0</v>
      </c>
      <c r="E29" s="69">
        <v>0</v>
      </c>
      <c r="F29" s="469" t="str">
        <f t="shared" ref="F29:G33" si="2">IF(ISBLANK(D29),"",IF(ISNUMBER(D29),"Weryfikacja OK","Wartość w kolumnie A musi być liczbą"))</f>
        <v>Weryfikacja OK</v>
      </c>
      <c r="G29" s="469" t="str">
        <f t="shared" si="2"/>
        <v>Weryfikacja OK</v>
      </c>
    </row>
    <row r="30" spans="2:7" ht="58" x14ac:dyDescent="0.35">
      <c r="B30" s="435" t="s">
        <v>284</v>
      </c>
      <c r="C30" s="470" t="s">
        <v>1639</v>
      </c>
      <c r="D30" s="445">
        <v>0</v>
      </c>
      <c r="E30" s="69">
        <v>0</v>
      </c>
      <c r="F30" s="469" t="str">
        <f t="shared" si="2"/>
        <v>Weryfikacja OK</v>
      </c>
      <c r="G30" s="469" t="str">
        <f t="shared" si="2"/>
        <v>Weryfikacja OK</v>
      </c>
    </row>
    <row r="31" spans="2:7" ht="29" x14ac:dyDescent="0.35">
      <c r="B31" s="435" t="s">
        <v>285</v>
      </c>
      <c r="C31" s="470" t="s">
        <v>1640</v>
      </c>
      <c r="D31" s="445">
        <v>0</v>
      </c>
      <c r="E31" s="69">
        <v>0</v>
      </c>
      <c r="F31" s="469" t="str">
        <f t="shared" si="2"/>
        <v>Weryfikacja OK</v>
      </c>
      <c r="G31" s="469" t="str">
        <f t="shared" si="2"/>
        <v>Weryfikacja OK</v>
      </c>
    </row>
    <row r="32" spans="2:7" ht="72.5" x14ac:dyDescent="0.35">
      <c r="B32" s="435" t="s">
        <v>286</v>
      </c>
      <c r="C32" s="471" t="s">
        <v>1641</v>
      </c>
      <c r="D32" s="446">
        <v>0</v>
      </c>
      <c r="E32" s="66">
        <v>0</v>
      </c>
      <c r="F32" s="469" t="str">
        <f t="shared" si="2"/>
        <v>Weryfikacja OK</v>
      </c>
      <c r="G32" s="469" t="str">
        <f t="shared" si="2"/>
        <v>Weryfikacja OK</v>
      </c>
    </row>
    <row r="33" spans="2:7" ht="15" thickBot="1" x14ac:dyDescent="0.4">
      <c r="B33" s="435" t="s">
        <v>287</v>
      </c>
      <c r="C33" s="476" t="s">
        <v>1642</v>
      </c>
      <c r="D33" s="448">
        <v>0</v>
      </c>
      <c r="E33" s="67">
        <v>0</v>
      </c>
      <c r="F33" s="469" t="str">
        <f t="shared" si="2"/>
        <v>Weryfikacja OK</v>
      </c>
      <c r="G33" s="469" t="str">
        <f t="shared" si="2"/>
        <v>Weryfikacja OK</v>
      </c>
    </row>
    <row r="34" spans="2:7" x14ac:dyDescent="0.35">
      <c r="B34" s="477" t="s">
        <v>288</v>
      </c>
      <c r="C34" s="478" t="s">
        <v>289</v>
      </c>
      <c r="D34" s="447">
        <v>0</v>
      </c>
      <c r="E34" s="71">
        <v>0</v>
      </c>
      <c r="F34" s="469" t="str">
        <f>IF(ISBLANK(D34),"",IF(ISNUMBER(D34),IF(ROUND(D34-D35,2)=0,"Weryfikacja OK","W formularzu WK01 suma aktywów o wadze ryzyka 150% jest niezgodna z sumą poszczególnych składników tych aktywów wykazywanych w tym formularzu"),"Wartosć musi być liczbą"))</f>
        <v>Weryfikacja OK</v>
      </c>
      <c r="G34" s="469" t="str">
        <f>IF(ISBLANK(E34),"",IF(ISNUMBER(E34),IF(ROUND(E34-E35,2)=0,"Weryfikacja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437" t="s">
        <v>1910</v>
      </c>
      <c r="C35" s="479" t="s">
        <v>290</v>
      </c>
      <c r="D35" s="448">
        <v>0</v>
      </c>
      <c r="E35" s="72">
        <v>0</v>
      </c>
      <c r="F35" s="469" t="str">
        <f>IF(ISBLANK(D35),"",IF(ISNUMBER(D35),"Weryfikacja OK","Wartość w kolumnie A musi być liczbą"))</f>
        <v>Weryfikacja OK</v>
      </c>
      <c r="G35" s="469" t="str">
        <f>IF(ISBLANK(E35),"",IF(ISNUMBER(E35),"Weryfikacja OK","Wartość w kolumnie A musi być liczbą"))</f>
        <v>Weryfikacja OK</v>
      </c>
    </row>
    <row r="36" spans="2:7" ht="15" thickBot="1" x14ac:dyDescent="0.4">
      <c r="B36" s="439" t="s">
        <v>291</v>
      </c>
      <c r="C36" s="480" t="s">
        <v>292</v>
      </c>
      <c r="D36" s="449">
        <v>0</v>
      </c>
      <c r="E36" s="73">
        <v>0</v>
      </c>
      <c r="F36" s="469" t="str">
        <f>IF(ISBLANK(D36),"",IF(ISNUMBER(D36),IF(ROUND(D6+D16+D25+D28+D34-D36,2)=0,"Weryfikacja OK","W formularzu WK01 wartość aktywów jest niezgodna z sumą poszczególnych składników aktywów wykazywanych w tym formularzu"),"Wartosć musi być liczbą"))</f>
        <v>Weryfikacja OK</v>
      </c>
      <c r="G36" s="469" t="str">
        <f>IF(ISBLANK(E36),"",IF(ISNUMBER(E36),IF(ROUND(E6+E16+E25+E28+E34-E36,2)=0,"Weryfikacja OK","W formularzu WK01 wartość aktywów jest niezgodna z sumą poszczególnych składników aktywów wykazywanych w tym formularzu"),"Wartosć musi być liczbą"))</f>
        <v>Weryfikacja OK</v>
      </c>
    </row>
    <row r="37" spans="2:7" ht="15" thickBot="1" x14ac:dyDescent="0.4">
      <c r="B37" s="900" t="s">
        <v>293</v>
      </c>
      <c r="C37" s="904"/>
      <c r="D37" s="491" t="s">
        <v>86</v>
      </c>
      <c r="E37" s="492" t="s">
        <v>294</v>
      </c>
      <c r="F37" s="469"/>
      <c r="G37" s="469"/>
    </row>
    <row r="38" spans="2:7" ht="15" thickBot="1" x14ac:dyDescent="0.4">
      <c r="B38" s="905" t="s">
        <v>295</v>
      </c>
      <c r="C38" s="906"/>
      <c r="D38" s="493" t="s">
        <v>112</v>
      </c>
      <c r="E38" s="494" t="s">
        <v>113</v>
      </c>
      <c r="F38" s="469"/>
      <c r="G38" s="469"/>
    </row>
    <row r="39" spans="2:7" x14ac:dyDescent="0.35">
      <c r="B39" s="473" t="s">
        <v>296</v>
      </c>
      <c r="C39" s="481" t="s">
        <v>297</v>
      </c>
      <c r="D39" s="450">
        <v>0</v>
      </c>
      <c r="E39" s="96">
        <v>0</v>
      </c>
      <c r="F39" s="469" t="str">
        <f>IF(ISBLANK(D39),"",IF(ISNUMBER(D39),IF(ROUND(D39-D40,2)=0,"Weryfikacja OK","W formularzu WK01 waga ryzyka 0% jest niezgodna z sumą poszczególnych składników tych aktywów wykazywanych w tym formularzu"),"Wartosć musi być liczbą"))</f>
        <v>Weryfikacja OK</v>
      </c>
      <c r="G39" s="469" t="str">
        <f>IF(ISBLANK(E39),"",IF(ISNUMBER(E39),IF(ROUND(E39-E40,2)=0,"Weryfikacja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437" t="s">
        <v>298</v>
      </c>
      <c r="C40" s="471" t="s">
        <v>299</v>
      </c>
      <c r="D40" s="446">
        <v>0</v>
      </c>
      <c r="E40" s="66">
        <v>0</v>
      </c>
      <c r="F40" s="469" t="str">
        <f>IF(ISBLANK(D40),"",IF(ISNUMBER(D40),"Weryfikacja OK","Wartość w kolumnie A musi być liczbą"))</f>
        <v>Weryfikacja OK</v>
      </c>
      <c r="G40" s="469" t="str">
        <f>IF(ISBLANK(E40),"",IF(ISNUMBER(E40),"Weryfikacja OK","Wartość w kolumnie A musi być liczbą"))</f>
        <v>Weryfikacja OK</v>
      </c>
    </row>
    <row r="41" spans="2:7" x14ac:dyDescent="0.35">
      <c r="B41" s="473" t="s">
        <v>300</v>
      </c>
      <c r="C41" s="481" t="s">
        <v>301</v>
      </c>
      <c r="D41" s="444">
        <v>0</v>
      </c>
      <c r="E41" s="65">
        <v>0</v>
      </c>
      <c r="F41" s="469" t="str">
        <f>IF(ISBLANK(D41),"",IF(ISNUMBER(D41),IF(ROUND(D41-D42,2)=0,"Weryfikacja OK","W formularzu WK01 waga ryzyka 50% jest niezgodna z sumą poszczególnych składników tych aktywów wykazywanych w tym formularzu"),"Wartosć musi być liczbą"))</f>
        <v>Weryfikacja OK</v>
      </c>
      <c r="G41" s="469" t="str">
        <f>IF(ISBLANK(E41),"",IF(ISNUMBER(E41),IF(ROUND(E41-E42,2)=0,"Weryfikacja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437" t="s">
        <v>1909</v>
      </c>
      <c r="C42" s="471" t="s">
        <v>302</v>
      </c>
      <c r="D42" s="446">
        <v>0</v>
      </c>
      <c r="E42" s="66">
        <v>0</v>
      </c>
      <c r="F42" s="469" t="str">
        <f>IF(ISBLANK(D42),"",IF(ISNUMBER(D42),"Weryfikacja OK","Wartość w kolumnie A musi być liczbą"))</f>
        <v>Weryfikacja OK</v>
      </c>
      <c r="G42" s="469" t="str">
        <f>IF(ISBLANK(E42),"",IF(ISNUMBER(E42),"Weryfikacja OK","Wartość w kolumnie A musi być liczbą"))</f>
        <v>Weryfikacja OK</v>
      </c>
    </row>
    <row r="43" spans="2:7" x14ac:dyDescent="0.35">
      <c r="B43" s="473" t="s">
        <v>303</v>
      </c>
      <c r="C43" s="482" t="s">
        <v>304</v>
      </c>
      <c r="D43" s="444">
        <v>0</v>
      </c>
      <c r="E43" s="65">
        <v>0</v>
      </c>
      <c r="F43" s="469" t="str">
        <f>IF(ISBLANK(D43),"",IF(ISNUMBER(D43),IF(ROUND(D43-D44,2)=0,"Weryfikacja OK","W formularzu WK01 waga ryzyka 100% jest niezgodna z sumą poszczególnych składników tych aktywów wykazywanych w tym formularzu"),"Wartosć musi być liczbą"))</f>
        <v>Weryfikacja OK</v>
      </c>
      <c r="G43" s="469" t="str">
        <f>IF(ISBLANK(E43),"",IF(ISNUMBER(E43),IF(ROUND(E43-E44,2)=0,"Weryfikacja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83" t="s">
        <v>305</v>
      </c>
      <c r="C44" s="484" t="s">
        <v>306</v>
      </c>
      <c r="D44" s="448">
        <v>0</v>
      </c>
      <c r="E44" s="67">
        <v>0</v>
      </c>
      <c r="F44" s="469" t="str">
        <f>IF(ISBLANK(D44),"",IF(ISNUMBER(D44),"Weryfikacja OK","Wartość w kolumnie A musi być liczbą"))</f>
        <v>Weryfikacja OK</v>
      </c>
      <c r="G44" s="469" t="str">
        <f>IF(ISBLANK(E44),"",IF(ISNUMBER(E44),"Weryfikacja OK","Wartość w kolumnie A musi być liczbą"))</f>
        <v>Weryfikacja OK</v>
      </c>
    </row>
    <row r="45" spans="2:7" ht="15" thickBot="1" x14ac:dyDescent="0.4">
      <c r="B45" s="439" t="s">
        <v>307</v>
      </c>
      <c r="C45" s="485" t="s">
        <v>308</v>
      </c>
      <c r="D45" s="451">
        <v>0</v>
      </c>
      <c r="E45" s="68">
        <v>0</v>
      </c>
      <c r="F45" s="469" t="str">
        <f>IF(ISBLANK(D45),"",IF(ISNUMBER(D45),IF(ROUND(D39+D41+D43-D45,2)=0,"Weryfikacja OK","W formularzu WK01 wartość aktywów jest niezgodna z sumą poszczególnych składników aktywów wykazywanych w tym formularzu"),"Wartosć musi być liczbą"))</f>
        <v>Weryfikacja OK</v>
      </c>
      <c r="G45" s="469" t="str">
        <f>IF(ISBLANK(E45),"",IF(ISNUMBER(E45),IF(ROUND(E39+E41+E43-E45,2)=0,"Weryfikacja OK","W formularzu WK01 wartość aktywów jest niezgodna z sumą poszczególnych składników aktywów wykazywanych w tym formularzu"),"Wartosć musi być liczbą"))</f>
        <v>Weryfikacja OK</v>
      </c>
    </row>
    <row r="46" spans="2:7" ht="15" thickBot="1" x14ac:dyDescent="0.4">
      <c r="B46" s="905" t="s">
        <v>309</v>
      </c>
      <c r="C46" s="906"/>
      <c r="D46" s="495" t="s">
        <v>294</v>
      </c>
      <c r="E46" s="496" t="s">
        <v>244</v>
      </c>
      <c r="F46" s="469"/>
      <c r="G46" s="469"/>
    </row>
    <row r="47" spans="2:7" x14ac:dyDescent="0.35">
      <c r="B47" s="433" t="s">
        <v>310</v>
      </c>
      <c r="C47" s="486" t="s">
        <v>311</v>
      </c>
      <c r="D47" s="452">
        <v>0</v>
      </c>
      <c r="E47" s="453">
        <v>0</v>
      </c>
      <c r="F47" s="469" t="str">
        <f>IF(ISBLANK(D47),"",IF(ISNUMBER(D47),"Weryfikacja OK","Wartość w kolumnie A musi być liczbą"))</f>
        <v>Weryfikacja OK</v>
      </c>
      <c r="G47" s="469" t="str">
        <f>IF(ISBLANK(E47),"",IF(ISNUMBER(E47),"Weryfikacja OK","Wartość w kolumnie A musi być liczbą"))</f>
        <v>Weryfikacja OK</v>
      </c>
    </row>
    <row r="48" spans="2:7" x14ac:dyDescent="0.35">
      <c r="B48" s="433" t="s">
        <v>312</v>
      </c>
      <c r="C48" s="487" t="s">
        <v>313</v>
      </c>
      <c r="D48" s="454">
        <v>0</v>
      </c>
      <c r="E48" s="455">
        <v>0</v>
      </c>
      <c r="F48" s="469" t="str">
        <f t="shared" ref="F48:G51" si="3">IF(ISBLANK(D48),"",IF(ISNUMBER(D48),"Weryfikacja OK","Wartość w kolumnie A musi być liczbą"))</f>
        <v>Weryfikacja OK</v>
      </c>
      <c r="G48" s="469" t="str">
        <f t="shared" si="3"/>
        <v>Weryfikacja OK</v>
      </c>
    </row>
    <row r="49" spans="2:7" x14ac:dyDescent="0.35">
      <c r="B49" s="435" t="s">
        <v>314</v>
      </c>
      <c r="C49" s="475" t="s">
        <v>1643</v>
      </c>
      <c r="D49" s="454">
        <v>0</v>
      </c>
      <c r="E49" s="455">
        <v>0</v>
      </c>
      <c r="F49" s="469" t="str">
        <f t="shared" si="3"/>
        <v>Weryfikacja OK</v>
      </c>
      <c r="G49" s="469" t="str">
        <f t="shared" si="3"/>
        <v>Weryfikacja OK</v>
      </c>
    </row>
    <row r="50" spans="2:7" x14ac:dyDescent="0.35">
      <c r="B50" s="435" t="s">
        <v>315</v>
      </c>
      <c r="C50" s="486" t="s">
        <v>316</v>
      </c>
      <c r="D50" s="452">
        <v>0</v>
      </c>
      <c r="E50" s="453">
        <v>0</v>
      </c>
      <c r="F50" s="469" t="str">
        <f t="shared" si="3"/>
        <v>Weryfikacja OK</v>
      </c>
      <c r="G50" s="469" t="str">
        <f t="shared" si="3"/>
        <v>Weryfikacja OK</v>
      </c>
    </row>
    <row r="51" spans="2:7" ht="15" thickBot="1" x14ac:dyDescent="0.4">
      <c r="B51" s="441" t="s">
        <v>317</v>
      </c>
      <c r="C51" s="488" t="s">
        <v>318</v>
      </c>
      <c r="D51" s="456">
        <v>0</v>
      </c>
      <c r="E51" s="457">
        <v>0</v>
      </c>
      <c r="F51" s="469" t="str">
        <f t="shared" si="3"/>
        <v>Weryfikacja OK</v>
      </c>
      <c r="G51" s="469" t="str">
        <f t="shared" si="3"/>
        <v>Weryfikacja OK</v>
      </c>
    </row>
    <row r="52" spans="2:7" ht="15" thickBot="1" x14ac:dyDescent="0.4">
      <c r="B52" s="439" t="s">
        <v>319</v>
      </c>
      <c r="C52" s="489" t="s">
        <v>320</v>
      </c>
      <c r="D52" s="458">
        <v>0</v>
      </c>
      <c r="E52" s="64">
        <v>0</v>
      </c>
      <c r="F52" s="469" t="str">
        <f>IF(ISBLANK(D52),"",IF(ISNUMBER(D52),IF(ROUND(D52-E45,2)=0,"Weryfikacja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69" t="str">
        <f>IF(ISBLANK(E52),"",IF(ISNUMBER(E52),"Weryfikacja OK","Wartość w kolumnie B musi być liczbą"))</f>
        <v>Weryfikacja OK</v>
      </c>
    </row>
    <row r="53" spans="2:7" ht="15" thickBot="1" x14ac:dyDescent="0.4">
      <c r="B53" s="898" t="s">
        <v>321</v>
      </c>
      <c r="C53" s="907"/>
      <c r="D53" s="497"/>
      <c r="E53" s="498" t="s">
        <v>1</v>
      </c>
      <c r="F53" s="469"/>
      <c r="G53" s="469"/>
    </row>
    <row r="54" spans="2:7" ht="15" thickBot="1" x14ac:dyDescent="0.4">
      <c r="B54" s="439" t="s">
        <v>322</v>
      </c>
      <c r="C54" s="489" t="s">
        <v>323</v>
      </c>
      <c r="D54" s="497"/>
      <c r="E54" s="64">
        <v>0</v>
      </c>
      <c r="F54" s="469" t="str">
        <f>IF(ISBLANK(E54),"",IF(ISNUMBER(E54),IF(ROUND(E54-E52-E36,2)=0,"Weryfikacja OK","W formularzu WK01 suma aktywów i zobowiązań pozabilansowych ważonych ryzykiem jest niezgodna z sumą poszczególnych składników w tym formularzu"),"Wartosć musi być liczbą"))</f>
        <v>Weryfikacja OK</v>
      </c>
      <c r="G54" s="469" t="str">
        <f>IF(ISBLANK(E54),"",IF(ROUND(E54*5%-E55,2)=0,"Weryfikacja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439" t="s">
        <v>324</v>
      </c>
      <c r="C55" s="489" t="s">
        <v>236</v>
      </c>
      <c r="D55" s="497"/>
      <c r="E55" s="162">
        <v>0</v>
      </c>
      <c r="F55" s="469" t="str">
        <f>IF(ISBLANK(D52),"",IF(ISNUMBER(D52),IF(ROUND(D52-E45,2)=0,"Weryfikacja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69"/>
    </row>
    <row r="56" spans="2:7" x14ac:dyDescent="0.35">
      <c r="G56" s="469" t="str">
        <f>IF(ISBLANK(E54),"",IF(ROUND(E54*5%-E55,2)=0,"Weryfikacja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69"/>
    </row>
    <row r="58" spans="2:7" x14ac:dyDescent="0.35">
      <c r="C58" s="490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60" t="s">
        <v>396</v>
      </c>
      <c r="F59" s="469" t="str">
        <f>IF(AND(ISBLANK(E6), ISBLANK(D6)),"",IF(AND(ROUND(E6-D6*0%,2)&gt;=0,ROUND(E6-D6*0%,2)&lt;=0.01),"Weryfikacja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60" t="s">
        <v>397</v>
      </c>
      <c r="F60" s="469" t="str">
        <f>IF(AND(ISBLANK(E16), ISBLANK(D16)),"",IF(AND(ROUND(E16-D16*20%,2)&gt;=0,ROUND(E16-D16*20%,2)&lt;=0.01),"Weryfikacja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60" t="s">
        <v>398</v>
      </c>
      <c r="F61" s="469" t="str">
        <f>IF(AND(ISBLANK(E25), ISBLANK(D25)),"",IF(AND(ROUND(E25-D25*50%,2)&gt;=0,ROUND(E25-D25*50%,2)&lt;=0.01),"Weryfikacja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60" t="s">
        <v>399</v>
      </c>
      <c r="F62" s="469" t="str">
        <f>IF(AND(ISBLANK(E28), ISBLANK(D28)),"",IF(AND(ROUND(E28-D28*100%,2)&gt;=0,ROUND(E28-D28*100%,2)&lt;=0.01),"Weryfikacja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60" t="s">
        <v>400</v>
      </c>
      <c r="F63" s="469" t="str">
        <f>IF(AND(ISBLANK(E34), ISBLANK(D34)),"",IF(AND(ROUND(E34-D34*150%,2)&gt;=0,ROUND(E34-D34*150%,2)&lt;=0.01),"Weryfikacja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60" t="s">
        <v>401</v>
      </c>
      <c r="F64" s="469" t="str">
        <f>IF(AND(ISBLANK(E39),ISBLANK(D39)),"",IF(AND(ROUND(E39-D39*0%,2)&gt;=0,ROUND(E39-D39*0%,2)&lt;=0.01),"Weryfikacja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60" t="s">
        <v>402</v>
      </c>
      <c r="F65" s="469" t="str">
        <f>IF(AND(ISBLANK(E41),ISBLANK(D41)),"",IF(AND(ROUND(E41-D41*50%,2)&gt;=0,ROUND(E41-D41*50%,2)&lt;=0.01),"Weryfikacja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60" t="s">
        <v>403</v>
      </c>
      <c r="F66" s="469" t="str">
        <f>IF(AND(ISBLANK(E6),ISBLANK(D6)),"",IF(AND(ROUND(E43-D43*100%,2)&gt;=0,ROUND(E43-D43*100%,2)&lt;=0.01),"Weryfikacja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C3A+2HeKXAIFRl7S0fQJv1rd2Fb//kuT9Mxqe9jdef7m7JHrxSMLX7aLezr9eY2YM3LpAwWrDt/8VeFrCkugSQ==" saltValue="tAgLjmdenVNpmv8G9ZmMXw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96" priority="5" operator="containsText" text="Weryfikacja OK">
      <formula>NOT(ISERROR(SEARCH("Weryfikacja OK",G56)))</formula>
    </cfRule>
  </conditionalFormatting>
  <conditionalFormatting sqref="F56:F58">
    <cfRule type="containsText" dxfId="195" priority="4" operator="containsText" text="Weryfikacja OK">
      <formula>NOT(ISERROR(SEARCH("Weryfikacja OK",F56)))</formula>
    </cfRule>
  </conditionalFormatting>
  <conditionalFormatting sqref="C58">
    <cfRule type="cellIs" dxfId="194" priority="3" operator="equal">
      <formula>"Arkusz jest zwalidowany poprawnie"</formula>
    </cfRule>
  </conditionalFormatting>
  <conditionalFormatting sqref="F6:G55">
    <cfRule type="containsText" dxfId="193" priority="2" operator="containsText" text="Weryfikacja OK">
      <formula>NOT(ISERROR(SEARCH("Weryfikacja OK",F6)))</formula>
    </cfRule>
  </conditionalFormatting>
  <conditionalFormatting sqref="F59:F66">
    <cfRule type="containsText" dxfId="192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499" customWidth="1"/>
    <col min="2" max="2" width="8.81640625" style="500" customWidth="1"/>
    <col min="3" max="3" width="17.7265625" style="500" customWidth="1"/>
    <col min="4" max="4" width="14.54296875" style="500" customWidth="1"/>
    <col min="5" max="6" width="13.453125" style="500" customWidth="1"/>
    <col min="7" max="7" width="15.26953125" style="500" customWidth="1"/>
    <col min="8" max="8" width="12.81640625" style="500" customWidth="1"/>
    <col min="9" max="9" width="13.453125" style="500" customWidth="1"/>
    <col min="10" max="10" width="16.453125" style="4" customWidth="1"/>
    <col min="11" max="16384" width="8.7265625" style="4"/>
  </cols>
  <sheetData>
    <row r="1" spans="2:10" ht="15.5" x14ac:dyDescent="0.35">
      <c r="B1" s="459" t="s">
        <v>0</v>
      </c>
      <c r="H1" s="393" t="s">
        <v>1630</v>
      </c>
    </row>
    <row r="2" spans="2:10" x14ac:dyDescent="0.35">
      <c r="B2" s="461" t="s">
        <v>1645</v>
      </c>
      <c r="C2" s="461"/>
    </row>
    <row r="3" spans="2:10" ht="15" thickBot="1" x14ac:dyDescent="0.4"/>
    <row r="4" spans="2:10" x14ac:dyDescent="0.35">
      <c r="B4" s="908"/>
      <c r="C4" s="909"/>
      <c r="D4" s="914" t="s">
        <v>325</v>
      </c>
      <c r="E4" s="915"/>
      <c r="F4" s="916" t="s">
        <v>326</v>
      </c>
      <c r="G4" s="917"/>
      <c r="H4" s="918"/>
      <c r="I4" s="919" t="s">
        <v>327</v>
      </c>
    </row>
    <row r="5" spans="2:10" ht="29.5" thickBot="1" x14ac:dyDescent="0.4">
      <c r="B5" s="910"/>
      <c r="C5" s="911"/>
      <c r="D5" s="501" t="s">
        <v>328</v>
      </c>
      <c r="E5" s="502" t="s">
        <v>329</v>
      </c>
      <c r="F5" s="503" t="s">
        <v>330</v>
      </c>
      <c r="G5" s="504" t="s">
        <v>331</v>
      </c>
      <c r="H5" s="505" t="s">
        <v>332</v>
      </c>
      <c r="I5" s="920"/>
    </row>
    <row r="6" spans="2:10" ht="15" thickBot="1" x14ac:dyDescent="0.4">
      <c r="B6" s="912"/>
      <c r="C6" s="913"/>
      <c r="D6" s="506" t="s">
        <v>112</v>
      </c>
      <c r="E6" s="507" t="s">
        <v>113</v>
      </c>
      <c r="F6" s="506" t="s">
        <v>114</v>
      </c>
      <c r="G6" s="508" t="s">
        <v>115</v>
      </c>
      <c r="H6" s="509" t="s">
        <v>120</v>
      </c>
      <c r="I6" s="510" t="s">
        <v>116</v>
      </c>
    </row>
    <row r="7" spans="2:10" x14ac:dyDescent="0.35">
      <c r="B7" s="473" t="s">
        <v>333</v>
      </c>
      <c r="C7" s="511" t="s">
        <v>32</v>
      </c>
      <c r="D7" s="44">
        <v>0</v>
      </c>
      <c r="E7" s="45">
        <v>0</v>
      </c>
      <c r="F7" s="44">
        <v>0</v>
      </c>
      <c r="G7" s="46">
        <v>0</v>
      </c>
      <c r="H7" s="47">
        <v>0</v>
      </c>
      <c r="I7" s="48">
        <v>0</v>
      </c>
      <c r="J7" s="469" t="str">
        <f>IF(COUNTBLANK(D7:I7)=6,"",IF(COUNTBLANK(D7:I7)=0,"Weryfikacja OK","Należy wypełnić wszystkie kolumny w bieżącym wierszu"))</f>
        <v>Weryfikacja OK</v>
      </c>
    </row>
    <row r="8" spans="2:10" x14ac:dyDescent="0.35">
      <c r="B8" s="435" t="s">
        <v>334</v>
      </c>
      <c r="C8" s="512" t="s">
        <v>33</v>
      </c>
      <c r="D8" s="49">
        <v>0</v>
      </c>
      <c r="E8" s="50">
        <v>0</v>
      </c>
      <c r="F8" s="49">
        <v>0</v>
      </c>
      <c r="G8" s="51">
        <v>0</v>
      </c>
      <c r="H8" s="52">
        <v>0</v>
      </c>
      <c r="I8" s="53">
        <v>0</v>
      </c>
      <c r="J8" s="469" t="str">
        <f>IF(COUNTBLANK(D8:I8)=6,"",IF(COUNTBLANK(D8:I8)=0,"Weryfikacja OK","Należy wypełnić wszystkie kolumny w bieżącym wierszu"))</f>
        <v>Weryfikacja OK</v>
      </c>
    </row>
    <row r="9" spans="2:10" x14ac:dyDescent="0.35">
      <c r="B9" s="435" t="s">
        <v>335</v>
      </c>
      <c r="C9" s="512" t="s">
        <v>34</v>
      </c>
      <c r="D9" s="49">
        <v>0</v>
      </c>
      <c r="E9" s="50">
        <v>0</v>
      </c>
      <c r="F9" s="49">
        <v>0</v>
      </c>
      <c r="G9" s="51">
        <v>0</v>
      </c>
      <c r="H9" s="52">
        <v>0</v>
      </c>
      <c r="I9" s="53">
        <v>0</v>
      </c>
      <c r="J9" s="469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441" t="s">
        <v>336</v>
      </c>
      <c r="C10" s="513" t="s">
        <v>111</v>
      </c>
      <c r="D10" s="54">
        <v>0</v>
      </c>
      <c r="E10" s="55">
        <v>0</v>
      </c>
      <c r="F10" s="54">
        <v>0</v>
      </c>
      <c r="G10" s="56">
        <v>0</v>
      </c>
      <c r="H10" s="57">
        <v>0</v>
      </c>
      <c r="I10" s="58">
        <v>0</v>
      </c>
      <c r="J10" s="469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439" t="s">
        <v>337</v>
      </c>
      <c r="C11" s="514" t="s">
        <v>73</v>
      </c>
      <c r="D11" s="59">
        <v>0</v>
      </c>
      <c r="E11" s="60">
        <v>0</v>
      </c>
      <c r="F11" s="59">
        <v>0</v>
      </c>
      <c r="G11" s="61">
        <v>0</v>
      </c>
      <c r="H11" s="62">
        <v>0</v>
      </c>
      <c r="I11" s="63">
        <v>0</v>
      </c>
      <c r="J11" s="469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515" t="s">
        <v>406</v>
      </c>
      <c r="D13" s="516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516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516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516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516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516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517" t="str">
        <f>IF(COUNTBLANK(D13:I13)=6,"",IF(COUNTIFS(D13:I13,"OK")=6,"Arkusz jest zwalidowany poprawnie","Arkusz jest niepoprawny"))</f>
        <v>Arkusz jest zwalidowany poprawnie</v>
      </c>
      <c r="D14" s="517"/>
      <c r="E14" s="517"/>
      <c r="F14" s="517"/>
      <c r="G14" s="517"/>
      <c r="H14" s="517"/>
      <c r="I14" s="517"/>
    </row>
  </sheetData>
  <sheetProtection algorithmName="SHA-512" hashValue="Z94wEWCUcRzudTGxTw3cJTwbfmr/MKSWpCgRWv7UyEV3jq6STfhDv8poOBAtkonvCyZ8wUuDr1StnDTYVoYvgQ==" saltValue="Yhw0gblGd9Zm2YViHPDItA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91" priority="3" operator="containsText" text="Weryfikacja OK">
      <formula>NOT(ISERROR(SEARCH("Weryfikacja OK",J7)))</formula>
    </cfRule>
  </conditionalFormatting>
  <conditionalFormatting sqref="D13:I13">
    <cfRule type="containsText" dxfId="190" priority="2" operator="containsText" text="OK">
      <formula>NOT(ISERROR(SEARCH("OK",D13)))</formula>
    </cfRule>
  </conditionalFormatting>
  <conditionalFormatting sqref="C14">
    <cfRule type="containsText" dxfId="189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Props1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717E13-381E-4185-96A5-0C45FFE4F67F}">
  <ds:schemaRefs>
    <ds:schemaRef ds:uri="http://schemas.microsoft.com/office/infopath/2007/PartnerControls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53d33061-f69f-499e-819a-75b9f5561a46"/>
    <ds:schemaRef ds:uri="http://schemas.microsoft.com/office/2006/metadata/propertie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51</vt:i4>
      </vt:variant>
      <vt:variant>
        <vt:lpstr>Nazwane zakresy</vt:lpstr>
      </vt:variant>
      <vt:variant>
        <vt:i4>4519</vt:i4>
      </vt:variant>
    </vt:vector>
  </HeadingPairs>
  <TitlesOfParts>
    <vt:vector size="4570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RMK01</vt:lpstr>
      <vt:lpstr>PA01</vt:lpstr>
      <vt:lpstr>ZF02</vt:lpstr>
      <vt:lpstr>RE01</vt:lpstr>
      <vt:lpstr>RMK02</vt:lpstr>
      <vt:lpstr>NLOK02</vt:lpstr>
      <vt:lpstr>DPW03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RSP01</vt:lpstr>
      <vt:lpstr>RSP02</vt:lpstr>
      <vt:lpstr>RSP03</vt:lpstr>
      <vt:lpstr>RSP04</vt:lpstr>
      <vt:lpstr>RSP05</vt:lpstr>
      <vt:lpstr>ZF01</vt:lpstr>
      <vt:lpstr>ZF03</vt:lpstr>
      <vt:lpstr>ZF04</vt:lpstr>
      <vt:lpstr>PO01</vt:lpstr>
      <vt:lpstr>PO02</vt:lpstr>
      <vt:lpstr>KO01</vt:lpstr>
      <vt:lpstr>PIK10</vt:lpstr>
      <vt:lpstr>PIK11</vt:lpstr>
      <vt:lpstr>IK02A</vt:lpstr>
      <vt:lpstr>PLK02</vt:lpstr>
      <vt:lpstr>RPL02</vt:lpstr>
      <vt:lpstr>RO01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DPW03.1._C</vt:lpstr>
      <vt:lpstr>DPW03.1._D</vt:lpstr>
      <vt:lpstr>DPW03.2._A</vt:lpstr>
      <vt:lpstr>DPW03.2._B</vt:lpstr>
      <vt:lpstr>DPW03.2._C</vt:lpstr>
      <vt:lpstr>DPW03.2._D</vt:lpstr>
      <vt:lpstr>DPW03.2._E</vt:lpstr>
      <vt:lpstr>DPW03.2._F</vt:lpstr>
      <vt:lpstr>DPW03.2._G</vt:lpstr>
      <vt:lpstr>DPW03.2._H</vt:lpstr>
      <vt:lpstr>DPW03.2._I</vt:lpstr>
      <vt:lpstr>DPW03.2._J</vt:lpstr>
      <vt:lpstr>DPW03.2._K</vt:lpstr>
      <vt:lpstr>DPW03.2._L</vt:lpstr>
      <vt:lpstr>DPW03.2._M</vt:lpstr>
      <vt:lpstr>DPW03.2._N</vt:lpstr>
      <vt:lpstr>DPW03.3._A</vt:lpstr>
      <vt:lpstr>DPW03.3._B</vt:lpstr>
      <vt:lpstr>DPW03.3._C</vt:lpstr>
      <vt:lpstr>DPW03.3._D</vt:lpstr>
      <vt:lpstr>DPW03.3._E</vt:lpstr>
      <vt:lpstr>DPW03.3._F</vt:lpstr>
      <vt:lpstr>DPW03.3._G</vt:lpstr>
      <vt:lpstr>DPW03.3._H</vt:lpstr>
      <vt:lpstr>DPW03.3._I</vt:lpstr>
      <vt:lpstr>DPW03.3._J</vt:lpstr>
      <vt:lpstr>DPW03.3._K</vt:lpstr>
      <vt:lpstr>DPW03.3._L</vt:lpstr>
      <vt:lpstr>DPW03.3._M</vt:lpstr>
      <vt:lpstr>DPW03.3._N</vt:lpstr>
      <vt:lpstr>DPW03.3.1._A</vt:lpstr>
      <vt:lpstr>DPW03.3.1._B</vt:lpstr>
      <vt:lpstr>DPW03.3.1._C</vt:lpstr>
      <vt:lpstr>DPW03.3.1._D</vt:lpstr>
      <vt:lpstr>DPW03.3.1._E</vt:lpstr>
      <vt:lpstr>DPW03.3.1._F</vt:lpstr>
      <vt:lpstr>DPW03.3.1._G</vt:lpstr>
      <vt:lpstr>DPW03.3.1._H</vt:lpstr>
      <vt:lpstr>DPW03.3.1._I</vt:lpstr>
      <vt:lpstr>DPW03.3.1._J</vt:lpstr>
      <vt:lpstr>DPW03.3.1._K</vt:lpstr>
      <vt:lpstr>DPW03.3.1._L</vt:lpstr>
      <vt:lpstr>DPW03.3.1._M</vt:lpstr>
      <vt:lpstr>DPW03.3.1._N</vt:lpstr>
      <vt:lpstr>DPW03.4._A</vt:lpstr>
      <vt:lpstr>DPW03.4._B</vt:lpstr>
      <vt:lpstr>DPW03.4._C</vt:lpstr>
      <vt:lpstr>DPW03.4._D</vt:lpstr>
      <vt:lpstr>DPW03.4._E</vt:lpstr>
      <vt:lpstr>DPW03.4._F</vt:lpstr>
      <vt:lpstr>DPW03.4._G</vt:lpstr>
      <vt:lpstr>DPW03.4._H</vt:lpstr>
      <vt:lpstr>DPW03.4._I</vt:lpstr>
      <vt:lpstr>DPW03.4._J</vt:lpstr>
      <vt:lpstr>DPW03.4._K</vt:lpstr>
      <vt:lpstr>DPW03.4._L</vt:lpstr>
      <vt:lpstr>DPW03.4._M</vt:lpstr>
      <vt:lpstr>DPW03.4._N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KO01.1._A</vt:lpstr>
      <vt:lpstr>KO01.1._B</vt:lpstr>
      <vt:lpstr>KO01.1._C</vt:lpstr>
      <vt:lpstr>KO01.1._D</vt:lpstr>
      <vt:lpstr>KO01.1._E</vt:lpstr>
      <vt:lpstr>KO01.1._F</vt:lpstr>
      <vt:lpstr>KO01.1._G</vt:lpstr>
      <vt:lpstr>KO01.1.2._A</vt:lpstr>
      <vt:lpstr>KO01.1.2._B</vt:lpstr>
      <vt:lpstr>KO01.1.2._C</vt:lpstr>
      <vt:lpstr>KO01.1.2._D</vt:lpstr>
      <vt:lpstr>KO01.1.2._E</vt:lpstr>
      <vt:lpstr>KO01.1.2._F</vt:lpstr>
      <vt:lpstr>KO01.1.2._G</vt:lpstr>
      <vt:lpstr>KO01.1.2.1._A</vt:lpstr>
      <vt:lpstr>KO01.1.2.1._B</vt:lpstr>
      <vt:lpstr>KO01.1.2.1._C</vt:lpstr>
      <vt:lpstr>KO01.1.2.1._D</vt:lpstr>
      <vt:lpstr>KO01.1.2.1._E</vt:lpstr>
      <vt:lpstr>KO01.1.2.1._F</vt:lpstr>
      <vt:lpstr>KO01.1.2.1._G</vt:lpstr>
      <vt:lpstr>KO01.1.2.2._A</vt:lpstr>
      <vt:lpstr>KO01.1.2.2._B</vt:lpstr>
      <vt:lpstr>KO01.1.2.2._C</vt:lpstr>
      <vt:lpstr>KO01.1.2.2._D</vt:lpstr>
      <vt:lpstr>KO01.1.2.2._E</vt:lpstr>
      <vt:lpstr>KO01.1.2.2._F</vt:lpstr>
      <vt:lpstr>KO01.1.2.2._G</vt:lpstr>
      <vt:lpstr>KO01.1.3._A</vt:lpstr>
      <vt:lpstr>KO01.1.3._B</vt:lpstr>
      <vt:lpstr>KO01.1.3._C</vt:lpstr>
      <vt:lpstr>KO01.1.3._D</vt:lpstr>
      <vt:lpstr>KO01.1.3._E</vt:lpstr>
      <vt:lpstr>KO01.1.3._F</vt:lpstr>
      <vt:lpstr>KO01.1.3._G</vt:lpstr>
      <vt:lpstr>KO01.1.3.1._A</vt:lpstr>
      <vt:lpstr>KO01.1.3.1._B</vt:lpstr>
      <vt:lpstr>KO01.1.3.1._C</vt:lpstr>
      <vt:lpstr>KO01.1.3.1._D</vt:lpstr>
      <vt:lpstr>KO01.1.3.1._E</vt:lpstr>
      <vt:lpstr>KO01.1.3.1._F</vt:lpstr>
      <vt:lpstr>KO01.1.3.1._G</vt:lpstr>
      <vt:lpstr>KO01.1.3.2._A</vt:lpstr>
      <vt:lpstr>KO01.1.3.2._B</vt:lpstr>
      <vt:lpstr>KO01.1.3.2._C</vt:lpstr>
      <vt:lpstr>KO01.1.3.2._D</vt:lpstr>
      <vt:lpstr>KO01.1.3.2._E</vt:lpstr>
      <vt:lpstr>KO01.1.3.2._F</vt:lpstr>
      <vt:lpstr>KO01.1.3.2._G</vt:lpstr>
      <vt:lpstr>KO01.1.4._A</vt:lpstr>
      <vt:lpstr>KO01.1.4._B</vt:lpstr>
      <vt:lpstr>KO01.1.4._C</vt:lpstr>
      <vt:lpstr>KO01.1.4._D</vt:lpstr>
      <vt:lpstr>KO01.1.4._E</vt:lpstr>
      <vt:lpstr>KO01.1.4._F</vt:lpstr>
      <vt:lpstr>KO01.1.4._G</vt:lpstr>
      <vt:lpstr>KO01.2._A</vt:lpstr>
      <vt:lpstr>KO01.2._B</vt:lpstr>
      <vt:lpstr>KO01.2._C</vt:lpstr>
      <vt:lpstr>KO01.2._D</vt:lpstr>
      <vt:lpstr>KO01.2._E</vt:lpstr>
      <vt:lpstr>KO01.2._F</vt:lpstr>
      <vt:lpstr>KO01.2._G</vt:lpstr>
      <vt:lpstr>KO01.2.1._A</vt:lpstr>
      <vt:lpstr>KO01.2.1._B</vt:lpstr>
      <vt:lpstr>KO01.2.1._C</vt:lpstr>
      <vt:lpstr>KO01.2.1._D</vt:lpstr>
      <vt:lpstr>KO01.2.1._E</vt:lpstr>
      <vt:lpstr>KO01.2.1._F</vt:lpstr>
      <vt:lpstr>KO01.2.1._G</vt:lpstr>
      <vt:lpstr>KO01.2.1.1._A</vt:lpstr>
      <vt:lpstr>KO01.2.1.1._B</vt:lpstr>
      <vt:lpstr>KO01.2.1.1._C</vt:lpstr>
      <vt:lpstr>KO01.2.1.1._D</vt:lpstr>
      <vt:lpstr>KO01.2.1.1._E</vt:lpstr>
      <vt:lpstr>KO01.2.1.1._F</vt:lpstr>
      <vt:lpstr>KO01.2.1.1._G</vt:lpstr>
      <vt:lpstr>KO01.2.1.2._A</vt:lpstr>
      <vt:lpstr>KO01.2.1.2._B</vt:lpstr>
      <vt:lpstr>KO01.2.1.2._C</vt:lpstr>
      <vt:lpstr>KO01.2.1.2._D</vt:lpstr>
      <vt:lpstr>KO01.2.1.2._E</vt:lpstr>
      <vt:lpstr>KO01.2.1.2._F</vt:lpstr>
      <vt:lpstr>KO01.2.1.2._G</vt:lpstr>
      <vt:lpstr>KO01.2.2._A</vt:lpstr>
      <vt:lpstr>KO01.2.2._B</vt:lpstr>
      <vt:lpstr>KO01.2.2._C</vt:lpstr>
      <vt:lpstr>KO01.2.2._D</vt:lpstr>
      <vt:lpstr>KO01.2.2._E</vt:lpstr>
      <vt:lpstr>KO01.2.2._F</vt:lpstr>
      <vt:lpstr>KO01.2.2._G</vt:lpstr>
      <vt:lpstr>KO01.2.2.1._A</vt:lpstr>
      <vt:lpstr>KO01.2.2.1._B</vt:lpstr>
      <vt:lpstr>KO01.2.2.1._C</vt:lpstr>
      <vt:lpstr>KO01.2.2.1._D</vt:lpstr>
      <vt:lpstr>KO01.2.2.1._E</vt:lpstr>
      <vt:lpstr>KO01.2.2.1._F</vt:lpstr>
      <vt:lpstr>KO01.2.2.1._G</vt:lpstr>
      <vt:lpstr>KO01.2.2.2._A</vt:lpstr>
      <vt:lpstr>KO01.2.2.2._B</vt:lpstr>
      <vt:lpstr>KO01.2.2.2._C</vt:lpstr>
      <vt:lpstr>KO01.2.2.2._D</vt:lpstr>
      <vt:lpstr>KO01.2.2.2._E</vt:lpstr>
      <vt:lpstr>KO01.2.2.2._F</vt:lpstr>
      <vt:lpstr>KO01.2.2.2._G</vt:lpstr>
      <vt:lpstr>KO01.2.3._A</vt:lpstr>
      <vt:lpstr>KO01.2.3._B</vt:lpstr>
      <vt:lpstr>KO01.2.3._C</vt:lpstr>
      <vt:lpstr>KO01.2.3._D</vt:lpstr>
      <vt:lpstr>KO01.2.3._E</vt:lpstr>
      <vt:lpstr>KO01.2.3._F</vt:lpstr>
      <vt:lpstr>KO01.2.3._G</vt:lpstr>
      <vt:lpstr>KO01.3._A</vt:lpstr>
      <vt:lpstr>KO01.3._B</vt:lpstr>
      <vt:lpstr>KO01.3._C</vt:lpstr>
      <vt:lpstr>KO01.3._D</vt:lpstr>
      <vt:lpstr>KO01.3._E</vt:lpstr>
      <vt:lpstr>KO01.3._F</vt:lpstr>
      <vt:lpstr>KO01.3._G</vt:lpstr>
      <vt:lpstr>KO01.3.1._A</vt:lpstr>
      <vt:lpstr>KO01.3.1._B</vt:lpstr>
      <vt:lpstr>KO01.3.1._C</vt:lpstr>
      <vt:lpstr>KO01.3.1._D</vt:lpstr>
      <vt:lpstr>KO01.3.1._E</vt:lpstr>
      <vt:lpstr>KO01.3.1._F</vt:lpstr>
      <vt:lpstr>KO01.3.1._G</vt:lpstr>
      <vt:lpstr>KO01.3.1.1._A</vt:lpstr>
      <vt:lpstr>KO01.3.1.1._B</vt:lpstr>
      <vt:lpstr>KO01.3.1.1._C</vt:lpstr>
      <vt:lpstr>KO01.3.1.1._D</vt:lpstr>
      <vt:lpstr>KO01.3.1.1._E</vt:lpstr>
      <vt:lpstr>KO01.3.1.1._F</vt:lpstr>
      <vt:lpstr>KO01.3.1.1._G</vt:lpstr>
      <vt:lpstr>KO01.3.1.2._A</vt:lpstr>
      <vt:lpstr>KO01.3.1.2._B</vt:lpstr>
      <vt:lpstr>KO01.3.1.2._C</vt:lpstr>
      <vt:lpstr>KO01.3.1.2._D</vt:lpstr>
      <vt:lpstr>KO01.3.1.2._E</vt:lpstr>
      <vt:lpstr>KO01.3.1.2._F</vt:lpstr>
      <vt:lpstr>KO01.3.1.2._G</vt:lpstr>
      <vt:lpstr>KO01.3.2._A</vt:lpstr>
      <vt:lpstr>KO01.3.2._B</vt:lpstr>
      <vt:lpstr>KO01.3.2._C</vt:lpstr>
      <vt:lpstr>KO01.3.2._D</vt:lpstr>
      <vt:lpstr>KO01.3.2._E</vt:lpstr>
      <vt:lpstr>KO01.3.2._F</vt:lpstr>
      <vt:lpstr>KO01.3.2._G</vt:lpstr>
      <vt:lpstr>KO01.3.2.1._A</vt:lpstr>
      <vt:lpstr>KO01.3.2.1._B</vt:lpstr>
      <vt:lpstr>KO01.3.2.1._C</vt:lpstr>
      <vt:lpstr>KO01.3.2.1._D</vt:lpstr>
      <vt:lpstr>KO01.3.2.1._E</vt:lpstr>
      <vt:lpstr>KO01.3.2.1._F</vt:lpstr>
      <vt:lpstr>KO01.3.2.1._G</vt:lpstr>
      <vt:lpstr>KO01.3.2.2._A</vt:lpstr>
      <vt:lpstr>KO01.3.2.2._B</vt:lpstr>
      <vt:lpstr>KO01.3.2.2._C</vt:lpstr>
      <vt:lpstr>KO01.3.2.2._D</vt:lpstr>
      <vt:lpstr>KO01.3.2.2._E</vt:lpstr>
      <vt:lpstr>KO01.3.2.2._F</vt:lpstr>
      <vt:lpstr>KO01.3.2.2._G</vt:lpstr>
      <vt:lpstr>KO01.3.3._A</vt:lpstr>
      <vt:lpstr>KO01.3.3._B</vt:lpstr>
      <vt:lpstr>KO01.3.3._C</vt:lpstr>
      <vt:lpstr>KO01.3.3._D</vt:lpstr>
      <vt:lpstr>KO01.3.3._E</vt:lpstr>
      <vt:lpstr>KO01.3.3._F</vt:lpstr>
      <vt:lpstr>KO01.3.3._G</vt:lpstr>
      <vt:lpstr>KO01.4._A</vt:lpstr>
      <vt:lpstr>KO01.4._B</vt:lpstr>
      <vt:lpstr>KO01.4._C</vt:lpstr>
      <vt:lpstr>KO01.4._D</vt:lpstr>
      <vt:lpstr>KO01.4._E</vt:lpstr>
      <vt:lpstr>KO01.4._F</vt:lpstr>
      <vt:lpstr>KO01.4._G</vt:lpstr>
      <vt:lpstr>KO01.5._A</vt:lpstr>
      <vt:lpstr>KO01.5._B</vt:lpstr>
      <vt:lpstr>KO01.5._C</vt:lpstr>
      <vt:lpstr>KO01.5._D</vt:lpstr>
      <vt:lpstr>KO01.5._E</vt:lpstr>
      <vt:lpstr>KO01.5._F</vt:lpstr>
      <vt:lpstr>KO01.5._G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PA01.1._A</vt:lpstr>
      <vt:lpstr>PA01.1.1._A</vt:lpstr>
      <vt:lpstr>PA01.1.2._A</vt:lpstr>
      <vt:lpstr>PA01.1.3._A</vt:lpstr>
      <vt:lpstr>PA01.2._A</vt:lpstr>
      <vt:lpstr>PA01.2.1._A</vt:lpstr>
      <vt:lpstr>PA01.2.2._A</vt:lpstr>
      <vt:lpstr>PA01.2.3._A</vt:lpstr>
      <vt:lpstr>PA01.2.4._A</vt:lpstr>
      <vt:lpstr>PA01.2.4.1._A</vt:lpstr>
      <vt:lpstr>PA01.2.4.2._A</vt:lpstr>
      <vt:lpstr>PA01.2.4.3._A</vt:lpstr>
      <vt:lpstr>PA01.2.4.4._A</vt:lpstr>
      <vt:lpstr>PIK10.1._A</vt:lpstr>
      <vt:lpstr>PIK10.1.1._A</vt:lpstr>
      <vt:lpstr>PIK10.1.2._A</vt:lpstr>
      <vt:lpstr>PIK10.1.3._A</vt:lpstr>
      <vt:lpstr>PIK10.1.4._A</vt:lpstr>
      <vt:lpstr>PIK10.1.5._A</vt:lpstr>
      <vt:lpstr>PIK10.1.6._A</vt:lpstr>
      <vt:lpstr>PIK10.1.7._A</vt:lpstr>
      <vt:lpstr>PIK10.1.8._A</vt:lpstr>
      <vt:lpstr>PIK10.2._A</vt:lpstr>
      <vt:lpstr>PIK10.2.1._A</vt:lpstr>
      <vt:lpstr>PIK10.2.2._A</vt:lpstr>
      <vt:lpstr>PIK10.2.3._A</vt:lpstr>
      <vt:lpstr>PIK10.2.4._A</vt:lpstr>
      <vt:lpstr>PIK10.2.5._A</vt:lpstr>
      <vt:lpstr>PIK10.2.6._A</vt:lpstr>
      <vt:lpstr>PIK10.3._A</vt:lpstr>
      <vt:lpstr>PIK11.1._A</vt:lpstr>
      <vt:lpstr>PIK11.1.1._A</vt:lpstr>
      <vt:lpstr>PIK11.1.2._A</vt:lpstr>
      <vt:lpstr>PIK11.1.3._A</vt:lpstr>
      <vt:lpstr>PIK11.1.4._A</vt:lpstr>
      <vt:lpstr>PIK11.1.5._A</vt:lpstr>
      <vt:lpstr>PIK11.1.6._A</vt:lpstr>
      <vt:lpstr>PIK11.2._A</vt:lpstr>
      <vt:lpstr>PIK11.2.1._A</vt:lpstr>
      <vt:lpstr>PIK11.2.2._A</vt:lpstr>
      <vt:lpstr>PIK11.2.3._A</vt:lpstr>
      <vt:lpstr>PIK11.2.4._A</vt:lpstr>
      <vt:lpstr>PIK11.3._A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PO01.1._A</vt:lpstr>
      <vt:lpstr>PO01.1._B</vt:lpstr>
      <vt:lpstr>PO01.1._C</vt:lpstr>
      <vt:lpstr>PO01.1._D</vt:lpstr>
      <vt:lpstr>PO01.1._E</vt:lpstr>
      <vt:lpstr>PO01.1._F</vt:lpstr>
      <vt:lpstr>PO01.1._G</vt:lpstr>
      <vt:lpstr>PO01.2._A</vt:lpstr>
      <vt:lpstr>PO01.2._B</vt:lpstr>
      <vt:lpstr>PO01.2._C</vt:lpstr>
      <vt:lpstr>PO01.2._D</vt:lpstr>
      <vt:lpstr>PO01.2._E</vt:lpstr>
      <vt:lpstr>PO01.2._F</vt:lpstr>
      <vt:lpstr>PO01.2._G</vt:lpstr>
      <vt:lpstr>PO01.2.1._A</vt:lpstr>
      <vt:lpstr>PO01.2.1._B</vt:lpstr>
      <vt:lpstr>PO01.2.1._C</vt:lpstr>
      <vt:lpstr>PO01.2.1._D</vt:lpstr>
      <vt:lpstr>PO01.2.1._E</vt:lpstr>
      <vt:lpstr>PO01.2.1._F</vt:lpstr>
      <vt:lpstr>PO01.2.1._G</vt:lpstr>
      <vt:lpstr>PO01.2.2._A</vt:lpstr>
      <vt:lpstr>PO01.2.2._B</vt:lpstr>
      <vt:lpstr>PO01.2.2._C</vt:lpstr>
      <vt:lpstr>PO01.2.2._D</vt:lpstr>
      <vt:lpstr>PO01.2.2._E</vt:lpstr>
      <vt:lpstr>PO01.2.2._F</vt:lpstr>
      <vt:lpstr>PO01.2.2._G</vt:lpstr>
      <vt:lpstr>PO01.2.3._A</vt:lpstr>
      <vt:lpstr>PO01.2.3._B</vt:lpstr>
      <vt:lpstr>PO01.2.3._C</vt:lpstr>
      <vt:lpstr>PO01.2.3._D</vt:lpstr>
      <vt:lpstr>PO01.2.3._E</vt:lpstr>
      <vt:lpstr>PO01.2.3._F</vt:lpstr>
      <vt:lpstr>PO01.2.3._G</vt:lpstr>
      <vt:lpstr>PO01.3._A</vt:lpstr>
      <vt:lpstr>PO01.3._B</vt:lpstr>
      <vt:lpstr>PO01.3._C</vt:lpstr>
      <vt:lpstr>PO01.3._D</vt:lpstr>
      <vt:lpstr>PO01.3._E</vt:lpstr>
      <vt:lpstr>PO01.3._F</vt:lpstr>
      <vt:lpstr>PO01.3._G</vt:lpstr>
      <vt:lpstr>PO01.3.1._A</vt:lpstr>
      <vt:lpstr>PO01.3.1._B</vt:lpstr>
      <vt:lpstr>PO01.3.1._C</vt:lpstr>
      <vt:lpstr>PO01.3.1._D</vt:lpstr>
      <vt:lpstr>PO01.3.1._E</vt:lpstr>
      <vt:lpstr>PO01.3.1._F</vt:lpstr>
      <vt:lpstr>PO01.3.1._G</vt:lpstr>
      <vt:lpstr>PO01.3.2._A</vt:lpstr>
      <vt:lpstr>PO01.3.2._B</vt:lpstr>
      <vt:lpstr>PO01.3.2._C</vt:lpstr>
      <vt:lpstr>PO01.3.2._D</vt:lpstr>
      <vt:lpstr>PO01.3.2._E</vt:lpstr>
      <vt:lpstr>PO01.3.2._F</vt:lpstr>
      <vt:lpstr>PO01.3.2._G</vt:lpstr>
      <vt:lpstr>PO01.3.3._A</vt:lpstr>
      <vt:lpstr>PO01.3.3._B</vt:lpstr>
      <vt:lpstr>PO01.3.3._C</vt:lpstr>
      <vt:lpstr>PO01.3.3._D</vt:lpstr>
      <vt:lpstr>PO01.3.3._E</vt:lpstr>
      <vt:lpstr>PO01.3.3._F</vt:lpstr>
      <vt:lpstr>PO01.3.3._G</vt:lpstr>
      <vt:lpstr>PO01.4._A</vt:lpstr>
      <vt:lpstr>PO01.4._B</vt:lpstr>
      <vt:lpstr>PO01.4._C</vt:lpstr>
      <vt:lpstr>PO01.4._D</vt:lpstr>
      <vt:lpstr>PO01.4._E</vt:lpstr>
      <vt:lpstr>PO01.4._F</vt:lpstr>
      <vt:lpstr>PO01.4._G</vt:lpstr>
      <vt:lpstr>PO01.4.1._A</vt:lpstr>
      <vt:lpstr>PO01.4.1._B</vt:lpstr>
      <vt:lpstr>PO01.4.1._C</vt:lpstr>
      <vt:lpstr>PO01.4.1._D</vt:lpstr>
      <vt:lpstr>PO01.4.1._E</vt:lpstr>
      <vt:lpstr>PO01.4.1._F</vt:lpstr>
      <vt:lpstr>PO01.4.1._G</vt:lpstr>
      <vt:lpstr>PO01.4.2._A</vt:lpstr>
      <vt:lpstr>PO01.4.2._B</vt:lpstr>
      <vt:lpstr>PO01.4.2._C</vt:lpstr>
      <vt:lpstr>PO01.4.2._D</vt:lpstr>
      <vt:lpstr>PO01.4.2._E</vt:lpstr>
      <vt:lpstr>PO01.4.2._F</vt:lpstr>
      <vt:lpstr>PO01.4.2._G</vt:lpstr>
      <vt:lpstr>PO01.4.2.1._A</vt:lpstr>
      <vt:lpstr>PO01.4.2.1._B</vt:lpstr>
      <vt:lpstr>PO01.4.2.1._C</vt:lpstr>
      <vt:lpstr>PO01.4.2.1._D</vt:lpstr>
      <vt:lpstr>PO01.4.2.1._E</vt:lpstr>
      <vt:lpstr>PO01.4.2.1._F</vt:lpstr>
      <vt:lpstr>PO01.4.2.1._G</vt:lpstr>
      <vt:lpstr>PO01.4.2.2._A</vt:lpstr>
      <vt:lpstr>PO01.4.2.2._B</vt:lpstr>
      <vt:lpstr>PO01.4.2.2._C</vt:lpstr>
      <vt:lpstr>PO01.4.2.2._D</vt:lpstr>
      <vt:lpstr>PO01.4.2.2._E</vt:lpstr>
      <vt:lpstr>PO01.4.2.2._F</vt:lpstr>
      <vt:lpstr>PO01.4.2.2._G</vt:lpstr>
      <vt:lpstr>PO01.4.2.3._A</vt:lpstr>
      <vt:lpstr>PO01.4.2.3._B</vt:lpstr>
      <vt:lpstr>PO01.4.2.3._C</vt:lpstr>
      <vt:lpstr>PO01.4.2.3._D</vt:lpstr>
      <vt:lpstr>PO01.4.2.3._E</vt:lpstr>
      <vt:lpstr>PO01.4.2.3._F</vt:lpstr>
      <vt:lpstr>PO01.4.2.3._G</vt:lpstr>
      <vt:lpstr>PO01.4.3._A</vt:lpstr>
      <vt:lpstr>PO01.4.3._B</vt:lpstr>
      <vt:lpstr>PO01.4.3._C</vt:lpstr>
      <vt:lpstr>PO01.4.3._D</vt:lpstr>
      <vt:lpstr>PO01.4.3._E</vt:lpstr>
      <vt:lpstr>PO01.4.3._F</vt:lpstr>
      <vt:lpstr>PO01.4.3._G</vt:lpstr>
      <vt:lpstr>PO01.4.3.1._A</vt:lpstr>
      <vt:lpstr>PO01.4.3.1._B</vt:lpstr>
      <vt:lpstr>PO01.4.3.1._C</vt:lpstr>
      <vt:lpstr>PO01.4.3.1._D</vt:lpstr>
      <vt:lpstr>PO01.4.3.1._E</vt:lpstr>
      <vt:lpstr>PO01.4.3.1._F</vt:lpstr>
      <vt:lpstr>PO01.4.3.1._G</vt:lpstr>
      <vt:lpstr>PO01.4.3.2._A</vt:lpstr>
      <vt:lpstr>PO01.4.3.2._B</vt:lpstr>
      <vt:lpstr>PO01.4.3.2._C</vt:lpstr>
      <vt:lpstr>PO01.4.3.2._D</vt:lpstr>
      <vt:lpstr>PO01.4.3.2._E</vt:lpstr>
      <vt:lpstr>PO01.4.3.2._F</vt:lpstr>
      <vt:lpstr>PO01.4.3.2._G</vt:lpstr>
      <vt:lpstr>PO01.5._A</vt:lpstr>
      <vt:lpstr>PO01.5._B</vt:lpstr>
      <vt:lpstr>PO01.5._C</vt:lpstr>
      <vt:lpstr>PO01.5._D</vt:lpstr>
      <vt:lpstr>PO01.5._E</vt:lpstr>
      <vt:lpstr>PO01.5._F</vt:lpstr>
      <vt:lpstr>PO01.5._G</vt:lpstr>
      <vt:lpstr>PO01.5.1._A</vt:lpstr>
      <vt:lpstr>PO01.5.1._B</vt:lpstr>
      <vt:lpstr>PO01.5.1._C</vt:lpstr>
      <vt:lpstr>PO01.5.1._D</vt:lpstr>
      <vt:lpstr>PO01.5.1._E</vt:lpstr>
      <vt:lpstr>PO01.5.1._F</vt:lpstr>
      <vt:lpstr>PO01.5.1._G</vt:lpstr>
      <vt:lpstr>PO01.5.2._A</vt:lpstr>
      <vt:lpstr>PO01.5.2._B</vt:lpstr>
      <vt:lpstr>PO01.5.2._C</vt:lpstr>
      <vt:lpstr>PO01.5.2._D</vt:lpstr>
      <vt:lpstr>PO01.5.2._E</vt:lpstr>
      <vt:lpstr>PO01.5.2._F</vt:lpstr>
      <vt:lpstr>PO01.5.2._G</vt:lpstr>
      <vt:lpstr>PO01.5.2.1._A</vt:lpstr>
      <vt:lpstr>PO01.5.2.1._B</vt:lpstr>
      <vt:lpstr>PO01.5.2.1._C</vt:lpstr>
      <vt:lpstr>PO01.5.2.1._D</vt:lpstr>
      <vt:lpstr>PO01.5.2.1._E</vt:lpstr>
      <vt:lpstr>PO01.5.2.1._F</vt:lpstr>
      <vt:lpstr>PO01.5.2.1._G</vt:lpstr>
      <vt:lpstr>PO01.5.2.2._A</vt:lpstr>
      <vt:lpstr>PO01.5.2.2._B</vt:lpstr>
      <vt:lpstr>PO01.5.2.2._C</vt:lpstr>
      <vt:lpstr>PO01.5.2.2._D</vt:lpstr>
      <vt:lpstr>PO01.5.2.2._E</vt:lpstr>
      <vt:lpstr>PO01.5.2.2._F</vt:lpstr>
      <vt:lpstr>PO01.5.2.2._G</vt:lpstr>
      <vt:lpstr>PO01.5.2.3._A</vt:lpstr>
      <vt:lpstr>PO01.5.2.3._B</vt:lpstr>
      <vt:lpstr>PO01.5.2.3._C</vt:lpstr>
      <vt:lpstr>PO01.5.2.3._D</vt:lpstr>
      <vt:lpstr>PO01.5.2.3._E</vt:lpstr>
      <vt:lpstr>PO01.5.2.3._F</vt:lpstr>
      <vt:lpstr>PO01.5.2.3._G</vt:lpstr>
      <vt:lpstr>PO01.5.3._A</vt:lpstr>
      <vt:lpstr>PO01.5.3._B</vt:lpstr>
      <vt:lpstr>PO01.5.3._C</vt:lpstr>
      <vt:lpstr>PO01.5.3._D</vt:lpstr>
      <vt:lpstr>PO01.5.3._E</vt:lpstr>
      <vt:lpstr>PO01.5.3._F</vt:lpstr>
      <vt:lpstr>PO01.5.3._G</vt:lpstr>
      <vt:lpstr>PO01.5.3.1._A</vt:lpstr>
      <vt:lpstr>PO01.5.3.1._B</vt:lpstr>
      <vt:lpstr>PO01.5.3.1._C</vt:lpstr>
      <vt:lpstr>PO01.5.3.1._D</vt:lpstr>
      <vt:lpstr>PO01.5.3.1._E</vt:lpstr>
      <vt:lpstr>PO01.5.3.1._F</vt:lpstr>
      <vt:lpstr>PO01.5.3.1._G</vt:lpstr>
      <vt:lpstr>PO01.5.3.2._A</vt:lpstr>
      <vt:lpstr>PO01.5.3.2._B</vt:lpstr>
      <vt:lpstr>PO01.5.3.2._C</vt:lpstr>
      <vt:lpstr>PO01.5.3.2._D</vt:lpstr>
      <vt:lpstr>PO01.5.3.2._E</vt:lpstr>
      <vt:lpstr>PO01.5.3.2._F</vt:lpstr>
      <vt:lpstr>PO01.5.3.2._G</vt:lpstr>
      <vt:lpstr>PO01.5.3.3._A</vt:lpstr>
      <vt:lpstr>PO01.5.3.3._B</vt:lpstr>
      <vt:lpstr>PO01.5.3.3._C</vt:lpstr>
      <vt:lpstr>PO01.5.3.3._D</vt:lpstr>
      <vt:lpstr>PO01.5.3.3._E</vt:lpstr>
      <vt:lpstr>PO01.5.3.3._F</vt:lpstr>
      <vt:lpstr>PO01.5.3.3._G</vt:lpstr>
      <vt:lpstr>PO01.6._A</vt:lpstr>
      <vt:lpstr>PO01.6._B</vt:lpstr>
      <vt:lpstr>PO01.6._C</vt:lpstr>
      <vt:lpstr>PO01.6._D</vt:lpstr>
      <vt:lpstr>PO01.6._E</vt:lpstr>
      <vt:lpstr>PO01.6._F</vt:lpstr>
      <vt:lpstr>PO01.6._G</vt:lpstr>
      <vt:lpstr>PO01.6.1._A</vt:lpstr>
      <vt:lpstr>PO01.6.1._B</vt:lpstr>
      <vt:lpstr>PO01.6.1._C</vt:lpstr>
      <vt:lpstr>PO01.6.1._D</vt:lpstr>
      <vt:lpstr>PO01.6.1._E</vt:lpstr>
      <vt:lpstr>PO01.6.1._F</vt:lpstr>
      <vt:lpstr>PO01.6.1._G</vt:lpstr>
      <vt:lpstr>PO01.6.1.1._A</vt:lpstr>
      <vt:lpstr>PO01.6.1.1._B</vt:lpstr>
      <vt:lpstr>PO01.6.1.1._C</vt:lpstr>
      <vt:lpstr>PO01.6.1.1._D</vt:lpstr>
      <vt:lpstr>PO01.6.1.1._E</vt:lpstr>
      <vt:lpstr>PO01.6.1.1._F</vt:lpstr>
      <vt:lpstr>PO01.6.1.1._G</vt:lpstr>
      <vt:lpstr>PO01.6.1.2._A</vt:lpstr>
      <vt:lpstr>PO01.6.1.2._B</vt:lpstr>
      <vt:lpstr>PO01.6.1.2._C</vt:lpstr>
      <vt:lpstr>PO01.6.1.2._D</vt:lpstr>
      <vt:lpstr>PO01.6.1.2._E</vt:lpstr>
      <vt:lpstr>PO01.6.1.2._F</vt:lpstr>
      <vt:lpstr>PO01.6.1.2._G</vt:lpstr>
      <vt:lpstr>PO01.6.1.3._A</vt:lpstr>
      <vt:lpstr>PO01.6.1.3._B</vt:lpstr>
      <vt:lpstr>PO01.6.1.3._C</vt:lpstr>
      <vt:lpstr>PO01.6.1.3._D</vt:lpstr>
      <vt:lpstr>PO01.6.1.3._E</vt:lpstr>
      <vt:lpstr>PO01.6.1.3._F</vt:lpstr>
      <vt:lpstr>PO01.6.1.3._G</vt:lpstr>
      <vt:lpstr>PO01.6.2._A</vt:lpstr>
      <vt:lpstr>PO01.6.2._B</vt:lpstr>
      <vt:lpstr>PO01.6.2._C</vt:lpstr>
      <vt:lpstr>PO01.6.2._D</vt:lpstr>
      <vt:lpstr>PO01.6.2._E</vt:lpstr>
      <vt:lpstr>PO01.6.2._F</vt:lpstr>
      <vt:lpstr>PO01.6.2._G</vt:lpstr>
      <vt:lpstr>PO01.6.2.1._A</vt:lpstr>
      <vt:lpstr>PO01.6.2.1._B</vt:lpstr>
      <vt:lpstr>PO01.6.2.1._C</vt:lpstr>
      <vt:lpstr>PO01.6.2.1._D</vt:lpstr>
      <vt:lpstr>PO01.6.2.1._E</vt:lpstr>
      <vt:lpstr>PO01.6.2.1._F</vt:lpstr>
      <vt:lpstr>PO01.6.2.1._G</vt:lpstr>
      <vt:lpstr>PO01.6.2.2._A</vt:lpstr>
      <vt:lpstr>PO01.6.2.2._B</vt:lpstr>
      <vt:lpstr>PO01.6.2.2._C</vt:lpstr>
      <vt:lpstr>PO01.6.2.2._D</vt:lpstr>
      <vt:lpstr>PO01.6.2.2._E</vt:lpstr>
      <vt:lpstr>PO01.6.2.2._F</vt:lpstr>
      <vt:lpstr>PO01.6.2.2._G</vt:lpstr>
      <vt:lpstr>PO01.7._A</vt:lpstr>
      <vt:lpstr>PO01.7._B</vt:lpstr>
      <vt:lpstr>PO01.7._C</vt:lpstr>
      <vt:lpstr>PO01.7._D</vt:lpstr>
      <vt:lpstr>PO01.7._E</vt:lpstr>
      <vt:lpstr>PO01.7._F</vt:lpstr>
      <vt:lpstr>PO01.7._G</vt:lpstr>
      <vt:lpstr>PO01.8._A</vt:lpstr>
      <vt:lpstr>PO01.8._B</vt:lpstr>
      <vt:lpstr>PO01.8._C</vt:lpstr>
      <vt:lpstr>PO01.8._D</vt:lpstr>
      <vt:lpstr>PO01.8._E</vt:lpstr>
      <vt:lpstr>PO01.8._F</vt:lpstr>
      <vt:lpstr>PO01.8._G</vt:lpstr>
      <vt:lpstr>PO02.1._A</vt:lpstr>
      <vt:lpstr>PO02.1._B</vt:lpstr>
      <vt:lpstr>PO02.1._C</vt:lpstr>
      <vt:lpstr>PO02.1._D</vt:lpstr>
      <vt:lpstr>PO02.1._E</vt:lpstr>
      <vt:lpstr>PO02.1._F</vt:lpstr>
      <vt:lpstr>PO02.1._G</vt:lpstr>
      <vt:lpstr>PO02.2._A</vt:lpstr>
      <vt:lpstr>PO02.2._B</vt:lpstr>
      <vt:lpstr>PO02.2._C</vt:lpstr>
      <vt:lpstr>PO02.2._D</vt:lpstr>
      <vt:lpstr>PO02.2._E</vt:lpstr>
      <vt:lpstr>PO02.2._F</vt:lpstr>
      <vt:lpstr>PO02.2._G</vt:lpstr>
      <vt:lpstr>PO02.3._A</vt:lpstr>
      <vt:lpstr>PO02.3._B</vt:lpstr>
      <vt:lpstr>PO02.3._C</vt:lpstr>
      <vt:lpstr>PO02.3._D</vt:lpstr>
      <vt:lpstr>PO02.3._E</vt:lpstr>
      <vt:lpstr>PO02.3._F</vt:lpstr>
      <vt:lpstr>PO02.3._G</vt:lpstr>
      <vt:lpstr>PO02.3.1._A</vt:lpstr>
      <vt:lpstr>PO02.3.1._B</vt:lpstr>
      <vt:lpstr>PO02.3.1._C</vt:lpstr>
      <vt:lpstr>PO02.3.1._D</vt:lpstr>
      <vt:lpstr>PO02.3.1._E</vt:lpstr>
      <vt:lpstr>PO02.3.1._F</vt:lpstr>
      <vt:lpstr>PO02.3.1._G</vt:lpstr>
      <vt:lpstr>PO02.4._A</vt:lpstr>
      <vt:lpstr>PO02.4._B</vt:lpstr>
      <vt:lpstr>PO02.4._C</vt:lpstr>
      <vt:lpstr>PO02.4._D</vt:lpstr>
      <vt:lpstr>PO02.4._E</vt:lpstr>
      <vt:lpstr>PO02.4._F</vt:lpstr>
      <vt:lpstr>PO02.4._G</vt:lpstr>
      <vt:lpstr>PO02.5._A</vt:lpstr>
      <vt:lpstr>PO02.5._B</vt:lpstr>
      <vt:lpstr>PO02.5._C</vt:lpstr>
      <vt:lpstr>PO02.5._D</vt:lpstr>
      <vt:lpstr>PO02.5._E</vt:lpstr>
      <vt:lpstr>PO02.5._F</vt:lpstr>
      <vt:lpstr>PO02.5._G</vt:lpstr>
      <vt:lpstr>PO02.6._A</vt:lpstr>
      <vt:lpstr>PO02.6._B</vt:lpstr>
      <vt:lpstr>PO02.6._C</vt:lpstr>
      <vt:lpstr>PO02.6._D</vt:lpstr>
      <vt:lpstr>PO02.6._E</vt:lpstr>
      <vt:lpstr>PO02.6._F</vt:lpstr>
      <vt:lpstr>PO02.6._G</vt:lpstr>
      <vt:lpstr>PO02.7._A</vt:lpstr>
      <vt:lpstr>PO02.7._B</vt:lpstr>
      <vt:lpstr>PO02.7._C</vt:lpstr>
      <vt:lpstr>PO02.7._D</vt:lpstr>
      <vt:lpstr>PO02.7._E</vt:lpstr>
      <vt:lpstr>PO02.7._F</vt:lpstr>
      <vt:lpstr>PO02.7._G</vt:lpstr>
      <vt:lpstr>RE01.1._A</vt:lpstr>
      <vt:lpstr>RE01.1._B</vt:lpstr>
      <vt:lpstr>RE01.1._C</vt:lpstr>
      <vt:lpstr>RE01.1._D</vt:lpstr>
      <vt:lpstr>RE01.1._E</vt:lpstr>
      <vt:lpstr>RE01.1._F</vt:lpstr>
      <vt:lpstr>RE01.1._G</vt:lpstr>
      <vt:lpstr>RE01.1._H</vt:lpstr>
      <vt:lpstr>RE01.2._A</vt:lpstr>
      <vt:lpstr>RE01.2._B</vt:lpstr>
      <vt:lpstr>RE01.2._C</vt:lpstr>
      <vt:lpstr>RE01.2._D</vt:lpstr>
      <vt:lpstr>RE01.2._E</vt:lpstr>
      <vt:lpstr>RE01.2._F</vt:lpstr>
      <vt:lpstr>RE01.2._G</vt:lpstr>
      <vt:lpstr>RE01.2._H</vt:lpstr>
      <vt:lpstr>RE01.3._A</vt:lpstr>
      <vt:lpstr>RE01.3._B</vt:lpstr>
      <vt:lpstr>RE01.3._C</vt:lpstr>
      <vt:lpstr>RE01.3._D</vt:lpstr>
      <vt:lpstr>RE01.3._E</vt:lpstr>
      <vt:lpstr>RE01.3._F</vt:lpstr>
      <vt:lpstr>RE01.3._G</vt:lpstr>
      <vt:lpstr>RE01.3._H</vt:lpstr>
      <vt:lpstr>RE01.4._A</vt:lpstr>
      <vt:lpstr>RE01.4._B</vt:lpstr>
      <vt:lpstr>RE01.4._C</vt:lpstr>
      <vt:lpstr>RE01.4._D</vt:lpstr>
      <vt:lpstr>RE01.4._E</vt:lpstr>
      <vt:lpstr>RE01.4._F</vt:lpstr>
      <vt:lpstr>RE01.4._G</vt:lpstr>
      <vt:lpstr>RE01.4._H</vt:lpstr>
      <vt:lpstr>RE01.5._A</vt:lpstr>
      <vt:lpstr>RE01.5._B</vt:lpstr>
      <vt:lpstr>RE01.5._C</vt:lpstr>
      <vt:lpstr>RE01.5._D</vt:lpstr>
      <vt:lpstr>RE01.5._E</vt:lpstr>
      <vt:lpstr>RE01.5._F</vt:lpstr>
      <vt:lpstr>RE01.5._G</vt:lpstr>
      <vt:lpstr>RE01.5._H</vt:lpstr>
      <vt:lpstr>RE01.6._A</vt:lpstr>
      <vt:lpstr>RE01.6._B</vt:lpstr>
      <vt:lpstr>RE01.6._C</vt:lpstr>
      <vt:lpstr>RE01.6._D</vt:lpstr>
      <vt:lpstr>RE01.6._E</vt:lpstr>
      <vt:lpstr>RE01.6._F</vt:lpstr>
      <vt:lpstr>RE01.6._G</vt:lpstr>
      <vt:lpstr>RE01.6._H</vt:lpstr>
      <vt:lpstr>RE01.7._A</vt:lpstr>
      <vt:lpstr>RE01.7._B</vt:lpstr>
      <vt:lpstr>RE01.7._C</vt:lpstr>
      <vt:lpstr>RE01.7._D</vt:lpstr>
      <vt:lpstr>RE01.7._E</vt:lpstr>
      <vt:lpstr>RE01.7._F</vt:lpstr>
      <vt:lpstr>RE01.7._G</vt:lpstr>
      <vt:lpstr>RE01.7._H</vt:lpstr>
      <vt:lpstr>RMK01.1._A</vt:lpstr>
      <vt:lpstr>RMK01.1.1._A</vt:lpstr>
      <vt:lpstr>RMK01.1.10._A</vt:lpstr>
      <vt:lpstr>RMK01.1.2._0</vt:lpstr>
      <vt:lpstr>RMK01.1.2._A</vt:lpstr>
      <vt:lpstr>RMK01.1.3._0</vt:lpstr>
      <vt:lpstr>RMK01.1.3._A</vt:lpstr>
      <vt:lpstr>RMK01.1.4._0</vt:lpstr>
      <vt:lpstr>RMK01.1.4._A</vt:lpstr>
      <vt:lpstr>RMK01.1.5._0</vt:lpstr>
      <vt:lpstr>RMK01.1.5._A</vt:lpstr>
      <vt:lpstr>RMK01.1.6._0</vt:lpstr>
      <vt:lpstr>RMK01.1.6._A</vt:lpstr>
      <vt:lpstr>RMK01.1.7._0</vt:lpstr>
      <vt:lpstr>RMK01.1.7._A</vt:lpstr>
      <vt:lpstr>RMK01.1.8._0</vt:lpstr>
      <vt:lpstr>RMK01.1.8._A</vt:lpstr>
      <vt:lpstr>RMK01.1.9._0</vt:lpstr>
      <vt:lpstr>RMK01.1.9._A</vt:lpstr>
      <vt:lpstr>RMK01.2._A</vt:lpstr>
      <vt:lpstr>RMK01.3._A</vt:lpstr>
      <vt:lpstr>RMK02.1._A</vt:lpstr>
      <vt:lpstr>RMK02.1.1._A</vt:lpstr>
      <vt:lpstr>RMK02.1.10._A</vt:lpstr>
      <vt:lpstr>RMK02.1.2._0</vt:lpstr>
      <vt:lpstr>RMK02.1.2._A</vt:lpstr>
      <vt:lpstr>RMK02.1.3._0</vt:lpstr>
      <vt:lpstr>RMK02.1.3._A</vt:lpstr>
      <vt:lpstr>RMK02.1.4._0</vt:lpstr>
      <vt:lpstr>RMK02.1.4._A</vt:lpstr>
      <vt:lpstr>RMK02.1.5._0</vt:lpstr>
      <vt:lpstr>RMK02.1.5._A</vt:lpstr>
      <vt:lpstr>RMK02.1.6._0</vt:lpstr>
      <vt:lpstr>RMK02.1.6._A</vt:lpstr>
      <vt:lpstr>RMK02.1.7._0</vt:lpstr>
      <vt:lpstr>RMK02.1.7._A</vt:lpstr>
      <vt:lpstr>RMK02.1.8._0</vt:lpstr>
      <vt:lpstr>RMK02.1.8._A</vt:lpstr>
      <vt:lpstr>RMK02.1.9._0</vt:lpstr>
      <vt:lpstr>RMK02.1.9._A</vt:lpstr>
      <vt:lpstr>RMK02.2._A</vt:lpstr>
      <vt:lpstr>RMK02.3._A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RPL02.3A._A</vt:lpstr>
      <vt:lpstr>RPL02.3A._B</vt:lpstr>
      <vt:lpstr>RPL02.3A._C</vt:lpstr>
      <vt:lpstr>RPL02.3A._D</vt:lpstr>
      <vt:lpstr>RPL02.3A._E</vt:lpstr>
      <vt:lpstr>RPL02.3A._F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RSP01.1._A</vt:lpstr>
      <vt:lpstr>RSP01.1._B</vt:lpstr>
      <vt:lpstr>RSP01.1._C</vt:lpstr>
      <vt:lpstr>RSP01.1._D</vt:lpstr>
      <vt:lpstr>RSP01.1._E</vt:lpstr>
      <vt:lpstr>RSP01.10._A</vt:lpstr>
      <vt:lpstr>RSP01.10._B</vt:lpstr>
      <vt:lpstr>RSP01.10._C</vt:lpstr>
      <vt:lpstr>RSP01.10._D</vt:lpstr>
      <vt:lpstr>RSP01.10._E</vt:lpstr>
      <vt:lpstr>RSP01.11._A</vt:lpstr>
      <vt:lpstr>RSP01.11._B</vt:lpstr>
      <vt:lpstr>RSP01.11._C</vt:lpstr>
      <vt:lpstr>RSP01.11._D</vt:lpstr>
      <vt:lpstr>RSP01.11._E</vt:lpstr>
      <vt:lpstr>RSP01.2._A</vt:lpstr>
      <vt:lpstr>RSP01.2._B</vt:lpstr>
      <vt:lpstr>RSP01.2._C</vt:lpstr>
      <vt:lpstr>RSP01.2._D</vt:lpstr>
      <vt:lpstr>RSP01.2._E</vt:lpstr>
      <vt:lpstr>RSP01.3._A</vt:lpstr>
      <vt:lpstr>RSP01.3._B</vt:lpstr>
      <vt:lpstr>RSP01.3._C</vt:lpstr>
      <vt:lpstr>RSP01.3._D</vt:lpstr>
      <vt:lpstr>RSP01.3._E</vt:lpstr>
      <vt:lpstr>RSP01.4._A</vt:lpstr>
      <vt:lpstr>RSP01.4._B</vt:lpstr>
      <vt:lpstr>RSP01.4._C</vt:lpstr>
      <vt:lpstr>RSP01.4._D</vt:lpstr>
      <vt:lpstr>RSP01.4._E</vt:lpstr>
      <vt:lpstr>RSP01.5._A</vt:lpstr>
      <vt:lpstr>RSP01.5._B</vt:lpstr>
      <vt:lpstr>RSP01.5._C</vt:lpstr>
      <vt:lpstr>RSP01.5._D</vt:lpstr>
      <vt:lpstr>RSP01.5._E</vt:lpstr>
      <vt:lpstr>RSP01.6._A</vt:lpstr>
      <vt:lpstr>RSP01.6._B</vt:lpstr>
      <vt:lpstr>RSP01.6._C</vt:lpstr>
      <vt:lpstr>RSP01.6._D</vt:lpstr>
      <vt:lpstr>RSP01.6._E</vt:lpstr>
      <vt:lpstr>RSP01.7._A</vt:lpstr>
      <vt:lpstr>RSP01.7._B</vt:lpstr>
      <vt:lpstr>RSP01.7._C</vt:lpstr>
      <vt:lpstr>RSP01.7._D</vt:lpstr>
      <vt:lpstr>RSP01.7._E</vt:lpstr>
      <vt:lpstr>RSP01.8._A</vt:lpstr>
      <vt:lpstr>RSP01.8._B</vt:lpstr>
      <vt:lpstr>RSP01.8._C</vt:lpstr>
      <vt:lpstr>RSP01.8._D</vt:lpstr>
      <vt:lpstr>RSP01.8._E</vt:lpstr>
      <vt:lpstr>RSP01.9._A</vt:lpstr>
      <vt:lpstr>RSP01.9._B</vt:lpstr>
      <vt:lpstr>RSP01.9._C</vt:lpstr>
      <vt:lpstr>RSP01.9._D</vt:lpstr>
      <vt:lpstr>RSP01.9._E</vt:lpstr>
      <vt:lpstr>RSP02.1._A</vt:lpstr>
      <vt:lpstr>RSP02.1._B</vt:lpstr>
      <vt:lpstr>RSP02.1._C</vt:lpstr>
      <vt:lpstr>RSP02.1._D</vt:lpstr>
      <vt:lpstr>RSP02.1._E</vt:lpstr>
      <vt:lpstr>RSP02.10._A</vt:lpstr>
      <vt:lpstr>RSP02.10._B</vt:lpstr>
      <vt:lpstr>RSP02.10._C</vt:lpstr>
      <vt:lpstr>RSP02.10._D</vt:lpstr>
      <vt:lpstr>RSP02.10._E</vt:lpstr>
      <vt:lpstr>RSP02.11._A</vt:lpstr>
      <vt:lpstr>RSP02.11._B</vt:lpstr>
      <vt:lpstr>RSP02.11._C</vt:lpstr>
      <vt:lpstr>RSP02.11._D</vt:lpstr>
      <vt:lpstr>RSP02.11._E</vt:lpstr>
      <vt:lpstr>RSP02.2._A</vt:lpstr>
      <vt:lpstr>RSP02.2._B</vt:lpstr>
      <vt:lpstr>RSP02.2._C</vt:lpstr>
      <vt:lpstr>RSP02.2._D</vt:lpstr>
      <vt:lpstr>RSP02.2._E</vt:lpstr>
      <vt:lpstr>RSP02.3._A</vt:lpstr>
      <vt:lpstr>RSP02.3._B</vt:lpstr>
      <vt:lpstr>RSP02.3._C</vt:lpstr>
      <vt:lpstr>RSP02.3._D</vt:lpstr>
      <vt:lpstr>RSP02.3._E</vt:lpstr>
      <vt:lpstr>RSP02.4._A</vt:lpstr>
      <vt:lpstr>RSP02.4._B</vt:lpstr>
      <vt:lpstr>RSP02.4._C</vt:lpstr>
      <vt:lpstr>RSP02.4._D</vt:lpstr>
      <vt:lpstr>RSP02.4._E</vt:lpstr>
      <vt:lpstr>RSP02.5._A</vt:lpstr>
      <vt:lpstr>RSP02.5._B</vt:lpstr>
      <vt:lpstr>RSP02.5._C</vt:lpstr>
      <vt:lpstr>RSP02.5._D</vt:lpstr>
      <vt:lpstr>RSP02.5._E</vt:lpstr>
      <vt:lpstr>RSP02.6._A</vt:lpstr>
      <vt:lpstr>RSP02.6._B</vt:lpstr>
      <vt:lpstr>RSP02.6._C</vt:lpstr>
      <vt:lpstr>RSP02.6._D</vt:lpstr>
      <vt:lpstr>RSP02.6._E</vt:lpstr>
      <vt:lpstr>RSP02.7._A</vt:lpstr>
      <vt:lpstr>RSP02.7._B</vt:lpstr>
      <vt:lpstr>RSP02.7._C</vt:lpstr>
      <vt:lpstr>RSP02.7._D</vt:lpstr>
      <vt:lpstr>RSP02.7._E</vt:lpstr>
      <vt:lpstr>RSP02.8._A</vt:lpstr>
      <vt:lpstr>RSP02.8._B</vt:lpstr>
      <vt:lpstr>RSP02.8._C</vt:lpstr>
      <vt:lpstr>RSP02.8._D</vt:lpstr>
      <vt:lpstr>RSP02.8._E</vt:lpstr>
      <vt:lpstr>RSP02.9._A</vt:lpstr>
      <vt:lpstr>RSP02.9._B</vt:lpstr>
      <vt:lpstr>RSP02.9._C</vt:lpstr>
      <vt:lpstr>RSP02.9._D</vt:lpstr>
      <vt:lpstr>RSP02.9._E</vt:lpstr>
      <vt:lpstr>RSP03.1._A</vt:lpstr>
      <vt:lpstr>RSP03.1._B</vt:lpstr>
      <vt:lpstr>RSP03.1._C</vt:lpstr>
      <vt:lpstr>RSP03.2._A</vt:lpstr>
      <vt:lpstr>RSP03.2._B</vt:lpstr>
      <vt:lpstr>RSP03.2._C</vt:lpstr>
      <vt:lpstr>RSP03.3._A</vt:lpstr>
      <vt:lpstr>RSP03.3._B</vt:lpstr>
      <vt:lpstr>RSP03.3._C</vt:lpstr>
      <vt:lpstr>RSP04.1._A</vt:lpstr>
      <vt:lpstr>RSP04.1._B</vt:lpstr>
      <vt:lpstr>RSP04.1.1._A</vt:lpstr>
      <vt:lpstr>RSP04.1.1._B</vt:lpstr>
      <vt:lpstr>RSP04.1.2._A</vt:lpstr>
      <vt:lpstr>RSP04.1.2._B</vt:lpstr>
      <vt:lpstr>RSP04.1.2.1._A</vt:lpstr>
      <vt:lpstr>RSP04.1.2.1._B</vt:lpstr>
      <vt:lpstr>RSP04.1.2.2._A</vt:lpstr>
      <vt:lpstr>RSP04.1.2.2._B</vt:lpstr>
      <vt:lpstr>RSP04.1.3._A</vt:lpstr>
      <vt:lpstr>RSP04.1.3._B</vt:lpstr>
      <vt:lpstr>RSP04.1.3.1._A</vt:lpstr>
      <vt:lpstr>RSP04.1.3.1._B</vt:lpstr>
      <vt:lpstr>RSP04.1.3.2._A</vt:lpstr>
      <vt:lpstr>RSP04.1.3.2._B</vt:lpstr>
      <vt:lpstr>RSP04.2._A</vt:lpstr>
      <vt:lpstr>RSP04.2._B</vt:lpstr>
      <vt:lpstr>RSP04.2.1._A</vt:lpstr>
      <vt:lpstr>RSP04.2.1._B</vt:lpstr>
      <vt:lpstr>RSP04.2.2._A</vt:lpstr>
      <vt:lpstr>RSP04.2.2._B</vt:lpstr>
      <vt:lpstr>RSP04.2.2.1._A</vt:lpstr>
      <vt:lpstr>RSP04.2.2.1._B</vt:lpstr>
      <vt:lpstr>RSP04.2.2.2._A</vt:lpstr>
      <vt:lpstr>RSP04.2.2.2._B</vt:lpstr>
      <vt:lpstr>RSP04.2.2.3._A</vt:lpstr>
      <vt:lpstr>RSP04.2.2.3._B</vt:lpstr>
      <vt:lpstr>RSP04.2.3._A</vt:lpstr>
      <vt:lpstr>RSP04.2.3._B</vt:lpstr>
      <vt:lpstr>RSP04.2.3.1._A</vt:lpstr>
      <vt:lpstr>RSP04.2.3.1._B</vt:lpstr>
      <vt:lpstr>RSP04.2.3.2._B</vt:lpstr>
      <vt:lpstr>RSP04.2.4._A</vt:lpstr>
      <vt:lpstr>RSP04.2.4._B</vt:lpstr>
      <vt:lpstr>RSP04.2.4.1._A</vt:lpstr>
      <vt:lpstr>RSP04.2.4.1._B</vt:lpstr>
      <vt:lpstr>RSP04.2.4.2._A</vt:lpstr>
      <vt:lpstr>RSP04.2.4.2._B</vt:lpstr>
      <vt:lpstr>RSP04.2.4.3._A</vt:lpstr>
      <vt:lpstr>RSP04.2.4.3._B</vt:lpstr>
      <vt:lpstr>RSP04.2.5._A</vt:lpstr>
      <vt:lpstr>RSP04.2.5._B</vt:lpstr>
      <vt:lpstr>RSP04.2.5.1._A</vt:lpstr>
      <vt:lpstr>RSP04.2.5.1._B</vt:lpstr>
      <vt:lpstr>RSP04.2.5.2._A</vt:lpstr>
      <vt:lpstr>RSP04.2.5.2._B</vt:lpstr>
      <vt:lpstr>RSP04.2.5.3._A</vt:lpstr>
      <vt:lpstr>RSP04.2.5.3._B</vt:lpstr>
      <vt:lpstr>RSP05.1._A</vt:lpstr>
      <vt:lpstr>RSP05.1._B</vt:lpstr>
      <vt:lpstr>RSP05.1.1._A</vt:lpstr>
      <vt:lpstr>RSP05.1.1._B</vt:lpstr>
      <vt:lpstr>RSP05.1.2._A</vt:lpstr>
      <vt:lpstr>RSP05.1.2._B</vt:lpstr>
      <vt:lpstr>RSP05.1.3._A</vt:lpstr>
      <vt:lpstr>RSP05.1.3._B</vt:lpstr>
      <vt:lpstr>RSP05.1.4._A</vt:lpstr>
      <vt:lpstr>RSP05.1.4._B</vt:lpstr>
      <vt:lpstr>RSP05.1.5._A</vt:lpstr>
      <vt:lpstr>RSP05.1.5._B</vt:lpstr>
      <vt:lpstr>RSP05.1.6._A</vt:lpstr>
      <vt:lpstr>RSP05.1.6._B</vt:lpstr>
      <vt:lpstr>RSP05.2._A</vt:lpstr>
      <vt:lpstr>RSP05.2._B</vt:lpstr>
      <vt:lpstr>RSP05.2.1._A</vt:lpstr>
      <vt:lpstr>RSP05.2.1._B</vt:lpstr>
      <vt:lpstr>RSP05.2.1.1._A</vt:lpstr>
      <vt:lpstr>RSP05.2.1.1._B</vt:lpstr>
      <vt:lpstr>RSP05.2.1.1.1._A</vt:lpstr>
      <vt:lpstr>RSP05.2.1.1.1._B</vt:lpstr>
      <vt:lpstr>RSP05.2.1.1.2._A</vt:lpstr>
      <vt:lpstr>RSP05.2.1.1.2._B</vt:lpstr>
      <vt:lpstr>RSP05.2.1.1.3._A</vt:lpstr>
      <vt:lpstr>RSP05.2.1.1.3._B</vt:lpstr>
      <vt:lpstr>RSP05.2.1.1.4._A</vt:lpstr>
      <vt:lpstr>RSP05.2.1.1.4._B</vt:lpstr>
      <vt:lpstr>RSP05.2.1.2._A</vt:lpstr>
      <vt:lpstr>RSP05.2.1.2._B</vt:lpstr>
      <vt:lpstr>RSP05.2.1.2.1._A</vt:lpstr>
      <vt:lpstr>RSP05.2.1.2.1._B</vt:lpstr>
      <vt:lpstr>RSP05.2.1.2.2._A</vt:lpstr>
      <vt:lpstr>RSP05.2.1.2.2._B</vt:lpstr>
      <vt:lpstr>RSP05.2.1.2.3._A</vt:lpstr>
      <vt:lpstr>RSP05.2.1.2.3._B</vt:lpstr>
      <vt:lpstr>RSP05.2.1.2.4._A</vt:lpstr>
      <vt:lpstr>RSP05.2.1.2.4._B</vt:lpstr>
      <vt:lpstr>RSP05.2.2._A</vt:lpstr>
      <vt:lpstr>RSP05.2.2._B</vt:lpstr>
      <vt:lpstr>RSP05.2.2.1._A</vt:lpstr>
      <vt:lpstr>RSP05.2.2.1._B</vt:lpstr>
      <vt:lpstr>RSP05.2.2.1.1._A</vt:lpstr>
      <vt:lpstr>RSP05.2.2.1.1._B</vt:lpstr>
      <vt:lpstr>RSP05.2.2.1.2._A</vt:lpstr>
      <vt:lpstr>RSP05.2.2.1.2._B</vt:lpstr>
      <vt:lpstr>RSP05.2.2.1.3._A</vt:lpstr>
      <vt:lpstr>RSP05.2.2.1.3._B</vt:lpstr>
      <vt:lpstr>RSP05.2.2.1.4._A</vt:lpstr>
      <vt:lpstr>RSP05.2.2.1.4._B</vt:lpstr>
      <vt:lpstr>RSP05.2.2.2._A</vt:lpstr>
      <vt:lpstr>RSP05.2.2.2._B</vt:lpstr>
      <vt:lpstr>RSP05.2.2.2.1._A</vt:lpstr>
      <vt:lpstr>RSP05.2.2.2.1._B</vt:lpstr>
      <vt:lpstr>RSP05.2.2.2.2._A</vt:lpstr>
      <vt:lpstr>RSP05.2.2.2.2._B</vt:lpstr>
      <vt:lpstr>RSP05.2.2.2.3._A</vt:lpstr>
      <vt:lpstr>RSP05.2.2.2.3._B</vt:lpstr>
      <vt:lpstr>RSP05.2.2.2.4._A</vt:lpstr>
      <vt:lpstr>RSP05.2.2.2.4._B</vt:lpstr>
      <vt:lpstr>RSP05.2.3._A</vt:lpstr>
      <vt:lpstr>RSP05.2.3._B</vt:lpstr>
      <vt:lpstr>RSP05.2.3.1._A</vt:lpstr>
      <vt:lpstr>RSP05.2.3.1._B</vt:lpstr>
      <vt:lpstr>RSP05.2.3.2._A</vt:lpstr>
      <vt:lpstr>RSP05.2.3.2._B</vt:lpstr>
      <vt:lpstr>RSP05.2.3.3._A</vt:lpstr>
      <vt:lpstr>RSP05.2.3.3._B</vt:lpstr>
      <vt:lpstr>RSP05.2.3.4._A</vt:lpstr>
      <vt:lpstr>RSP05.2.3.4._B</vt:lpstr>
      <vt:lpstr>RSP05.2.4._A</vt:lpstr>
      <vt:lpstr>RSP05.2.4._B</vt:lpstr>
      <vt:lpstr>RSP05.2.4.1._A</vt:lpstr>
      <vt:lpstr>RSP05.2.4.1._B</vt:lpstr>
      <vt:lpstr>RSP05.2.4.2._A</vt:lpstr>
      <vt:lpstr>RSP05.2.4.2._B</vt:lpstr>
      <vt:lpstr>RSP05.2.4.3._A</vt:lpstr>
      <vt:lpstr>RSP05.2.4.3._B</vt:lpstr>
      <vt:lpstr>RSP05.2.4.4._A</vt:lpstr>
      <vt:lpstr>RSP05.2.4.4._B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2025-11-05T14:52:30Z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