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745" yWindow="3225" windowWidth="11820" windowHeight="6810" tabRatio="563"/>
  </bookViews>
  <sheets>
    <sheet name="Indeks" sheetId="94" r:id="rId1"/>
    <sheet name="BS-C1" sheetId="96" r:id="rId2"/>
    <sheet name="OF-B1A (solo)" sheetId="98" r:id="rId3"/>
    <sheet name="SCR-B2A" sheetId="30" r:id="rId4"/>
    <sheet name="MCR-B4A" sheetId="41" r:id="rId5"/>
    <sheet name="Zagadnienia" sheetId="112" r:id="rId6"/>
    <sheet name="Parametry" sheetId="93" r:id="rId7"/>
    <sheet name="SCR-B3C" sheetId="107" state="hidden" r:id="rId8"/>
    <sheet name="SCR-B3D" sheetId="108" state="hidden" r:id="rId9"/>
    <sheet name="Stopa" sheetId="115" r:id="rId10"/>
    <sheet name="PL_Flood" sheetId="113" r:id="rId11"/>
    <sheet name="PL_Windstorm" sheetId="114" r:id="rId12"/>
    <sheet name="Language" sheetId="116" r:id="rId13"/>
  </sheets>
  <definedNames>
    <definedName name="_xlnm._FilterDatabase" localSheetId="4" hidden="1">'MCR-B4A'!$A$1:$H$51</definedName>
    <definedName name="AMCR">'MCR-B4A'!$C$42</definedName>
    <definedName name="AMCR_Life">Parametry!$P$8</definedName>
    <definedName name="AMCR_NonLife">Parametry!$P$9</definedName>
    <definedName name="AMCR_NonLife_ogr">Parametry!$R$9</definedName>
    <definedName name="AMCR_Reins">Parametry!$P$10</definedName>
    <definedName name="AMCR_Reins_captive">Parametry!$R$10</definedName>
    <definedName name="anscount" hidden="1">1</definedName>
    <definedName name="BS_Assets">'BS-C1'!$B$5:$B$47</definedName>
    <definedName name="BS_Liabilities">'BS-C1'!$F$5:$F$40</definedName>
    <definedName name="BSCR">'SCR-B2A'!$D$18</definedName>
    <definedName name="Captive">Indeks!$I$29</definedName>
    <definedName name="CAR_life">#REF!</definedName>
    <definedName name="corr_BSCR">Parametry!$C$6:$G$10</definedName>
    <definedName name="corr_CPD">Parametry!$C$70:$D$71</definedName>
    <definedName name="corr_equity">Parametry!$D$34</definedName>
    <definedName name="corr_Health">Parametry!$C$55:$E$57</definedName>
    <definedName name="corr_intr_down">Parametry!$C$24:$I$30</definedName>
    <definedName name="corr_intr_up">Parametry!$C$14:$I$20</definedName>
    <definedName name="corr_Life">Parametry!$C$45:$I$51</definedName>
    <definedName name="corr_NonLife">Parametry!$C$39:$E$41</definedName>
    <definedName name="corr_NonLifeCat">Parametry!$C$76:$F$79</definedName>
    <definedName name="corr_segment_health">Parametry!$W$48:$Z$51</definedName>
    <definedName name="corr_segment_NonLife">Parametry!$W$33:$AH$44</definedName>
    <definedName name="corr_SLT">Parametry!$C$61:$H$66</definedName>
    <definedName name="Divers_SCR">'SCR-B2A'!$D$13</definedName>
    <definedName name="EOF_MCR">'OF-B1A (solo)'!$C$6:$F$6</definedName>
    <definedName name="EOF_SCR">'OF-B1A (solo)'!$C$5:$G$5</definedName>
    <definedName name="EV__LASTREFTIME__" hidden="1">40471.6309143519</definedName>
    <definedName name="Expenses_Life_ul">#REF!</definedName>
    <definedName name="FDB">'SCR-B2A'!$D$21</definedName>
    <definedName name="Intang_assets">'BS-C1'!$B$7</definedName>
    <definedName name="jednostka">Indeks!$F$25</definedName>
    <definedName name="Kurs_EUR_PLN">Parametry!$S$4</definedName>
    <definedName name="Language">Language!$C$4</definedName>
    <definedName name="Life">Indeks!$H$30</definedName>
    <definedName name="MCR">'MCR-B4A'!$C$44</definedName>
    <definedName name="MCR_Components">'MCR-B4A'!$C$37:$C$41</definedName>
    <definedName name="NAZWA_ZU">Indeks!$D$29</definedName>
    <definedName name="nBSCR">'SCR-B2A'!$C$18</definedName>
    <definedName name="No">Indeks!$I$31</definedName>
    <definedName name="NonLife">Indeks!$H$31</definedName>
    <definedName name="nSCR_CDR">'SCR-B2A'!$C$9</definedName>
    <definedName name="nSCR_Health">'SCR-B2A'!$C$11</definedName>
    <definedName name="nSCR_Life">'SCR-B2A'!$C$10</definedName>
    <definedName name="nSCR_Market">'SCR-B2A'!$C$8</definedName>
    <definedName name="_xlnm.Print_Area" localSheetId="1">'BS-C1'!$A$1:$G$50</definedName>
    <definedName name="_xlnm.Print_Area" localSheetId="4">'MCR-B4A'!$A$1:$H$51</definedName>
    <definedName name="_xlnm.Print_Area" localSheetId="2">'OF-B1A (solo)'!$A$1:$H$20</definedName>
    <definedName name="_xlnm.Print_Area" localSheetId="6">Parametry!$A$1:$AI$80</definedName>
    <definedName name="_xlnm.Print_Area" localSheetId="3">'SCR-B2A'!$A$1:$G$81</definedName>
    <definedName name="_xlnm.Print_Area" localSheetId="9">Stopa!$A$1:$H$128</definedName>
    <definedName name="_xlnm.Print_Area" localSheetId="5">Zagadnienia!$A$1:$F$35</definedName>
    <definedName name="par_intang">Parametry!$L$5</definedName>
    <definedName name="Reinsurance">Indeks!$H$32</definedName>
    <definedName name="SCR_Adjustment">'SCR-B2A'!$D$24</definedName>
    <definedName name="SCR_Components">'SCR-B2A'!$D$33:$D$80</definedName>
    <definedName name="SCR_CPD">'SCR-B2A'!$D$9</definedName>
    <definedName name="SCR_final">'SCR-B2A'!$D$28</definedName>
    <definedName name="SCR_Health">'SCR-B2A'!$D$11</definedName>
    <definedName name="SCR_Intangible">'SCR-B2A'!$D$15</definedName>
    <definedName name="SCR_Life">'SCR-B2A'!$D$10</definedName>
    <definedName name="SCR_Market">'SCR-B2A'!$D$8</definedName>
    <definedName name="SCR_NonLife">'SCR-B2A'!$D$12</definedName>
    <definedName name="SCR_Operational">'SCR-B2A'!$D$26</definedName>
    <definedName name="TP_Health_NSLT">'BS-C1'!$F$9</definedName>
    <definedName name="TP_Health_NSLT_BE">'BS-C1'!$F$11</definedName>
    <definedName name="TP_Health_SLT">'BS-C1'!$F$13</definedName>
    <definedName name="TP_Health_SLT_BE">'BS-C1'!$F$15</definedName>
    <definedName name="TP_Life_excl_ul">'BS-C1'!$F$17</definedName>
    <definedName name="TP_Life_excl_ul_BE">'BS-C1'!$F$19</definedName>
    <definedName name="TP_Life_ul">'BS-C1'!$F$21</definedName>
    <definedName name="TP_Life_ul_BE">'BS-C1'!$F$23</definedName>
    <definedName name="TP_NonLife">'BS-C1'!$F$5</definedName>
    <definedName name="TP_NonLife_BE">'BS-C1'!$F$7</definedName>
    <definedName name="Typ">Indeks!$H$29</definedName>
    <definedName name="_xlnm.Print_Titles" localSheetId="9">Stopa!$2:$2</definedName>
    <definedName name="Waluta">Indeks!$C$25</definedName>
    <definedName name="Yes">Indeks!$I$30</definedName>
    <definedName name="Z_E644AD70_3930_43B0_B625_795AE6772EC1_.wvu.PrintArea" localSheetId="0" hidden="1">Indeks!$A$5:$F$27</definedName>
    <definedName name="Z_F8121134_B330_4C93_BF93_92057866F746_.wvu.PrintArea" localSheetId="0" hidden="1">Indeks!$A$5:$F$27</definedName>
  </definedNames>
  <calcPr calcId="145621"/>
</workbook>
</file>

<file path=xl/calcChain.xml><?xml version="1.0" encoding="utf-8"?>
<calcChain xmlns="http://schemas.openxmlformats.org/spreadsheetml/2006/main">
  <c r="B47" i="96" l="1"/>
  <c r="B33" i="96"/>
  <c r="B200" i="116" l="1"/>
  <c r="D4" i="112" s="1"/>
  <c r="B201" i="116"/>
  <c r="E4" i="112" s="1"/>
  <c r="B199" i="116"/>
  <c r="C4" i="112" s="1"/>
  <c r="B198" i="116"/>
  <c r="B4" i="112" s="1"/>
  <c r="B197" i="116"/>
  <c r="A4" i="112" s="1"/>
  <c r="B196" i="116"/>
  <c r="A2" i="112" s="1"/>
  <c r="B195" i="116"/>
  <c r="B191" i="116"/>
  <c r="B39" i="41" s="1"/>
  <c r="B192" i="116"/>
  <c r="B40" i="41" s="1"/>
  <c r="B193" i="116"/>
  <c r="B41" i="41" s="1"/>
  <c r="B194" i="116"/>
  <c r="B42" i="41" s="1"/>
  <c r="B190" i="116"/>
  <c r="B37" i="41" s="1"/>
  <c r="B189" i="116"/>
  <c r="B36" i="41" s="1"/>
  <c r="B188" i="116"/>
  <c r="A2" i="41" s="1"/>
  <c r="E34" i="30"/>
  <c r="B187" i="116"/>
  <c r="B186" i="116"/>
  <c r="B185" i="116"/>
  <c r="B139" i="116"/>
  <c r="B13" i="30" s="1"/>
  <c r="B140" i="116"/>
  <c r="B15" i="30" s="1"/>
  <c r="B141" i="116"/>
  <c r="B18" i="30" s="1"/>
  <c r="B142" i="116"/>
  <c r="B21" i="30" s="1"/>
  <c r="B143" i="116"/>
  <c r="B22" i="30" s="1"/>
  <c r="B144" i="116"/>
  <c r="B23" i="30" s="1"/>
  <c r="B145" i="116"/>
  <c r="B24" i="30" s="1"/>
  <c r="B146" i="116"/>
  <c r="B26" i="30" s="1"/>
  <c r="B147" i="116"/>
  <c r="B28" i="30" s="1"/>
  <c r="B148" i="116"/>
  <c r="B31" i="30" s="1"/>
  <c r="B149" i="116"/>
  <c r="B33" i="30" s="1"/>
  <c r="B150" i="116"/>
  <c r="B34" i="30" s="1"/>
  <c r="B151" i="116"/>
  <c r="B35" i="30" s="1"/>
  <c r="B152" i="116"/>
  <c r="B36" i="30" s="1"/>
  <c r="B153" i="116"/>
  <c r="B37" i="30" s="1"/>
  <c r="B154" i="116"/>
  <c r="B38" i="30" s="1"/>
  <c r="B155" i="116"/>
  <c r="B39" i="30" s="1"/>
  <c r="B156" i="116"/>
  <c r="B41" i="30" s="1"/>
  <c r="B157" i="116"/>
  <c r="B43" i="30" s="1"/>
  <c r="B158" i="116"/>
  <c r="B44" i="30" s="1"/>
  <c r="B159" i="116"/>
  <c r="B45" i="30" s="1"/>
  <c r="B160" i="116"/>
  <c r="B46" i="30" s="1"/>
  <c r="B161" i="116"/>
  <c r="B49" i="30" s="1"/>
  <c r="B162" i="116"/>
  <c r="B47" i="30" s="1"/>
  <c r="B163" i="116"/>
  <c r="B48" i="30" s="1"/>
  <c r="B164" i="116"/>
  <c r="B50" i="30" s="1"/>
  <c r="B165" i="116"/>
  <c r="B166" i="116"/>
  <c r="B53" i="30" s="1"/>
  <c r="B167" i="116"/>
  <c r="B54" i="30" s="1"/>
  <c r="B168" i="116"/>
  <c r="B55" i="30" s="1"/>
  <c r="B169" i="116"/>
  <c r="B58" i="30" s="1"/>
  <c r="B170" i="116"/>
  <c r="B59" i="30" s="1"/>
  <c r="B171" i="116"/>
  <c r="B60" i="30" s="1"/>
  <c r="B172" i="116"/>
  <c r="B61" i="30" s="1"/>
  <c r="B173" i="116"/>
  <c r="B63" i="30" s="1"/>
  <c r="B174" i="116"/>
  <c r="B64" i="30" s="1"/>
  <c r="B175" i="116"/>
  <c r="B65" i="30" s="1"/>
  <c r="B176" i="116"/>
  <c r="B66" i="30" s="1"/>
  <c r="B177" i="116"/>
  <c r="B69" i="30" s="1"/>
  <c r="B178" i="116"/>
  <c r="B70" i="30" s="1"/>
  <c r="B179" i="116"/>
  <c r="B73" i="30" s="1"/>
  <c r="B180" i="116"/>
  <c r="B74" i="30" s="1"/>
  <c r="B181" i="116"/>
  <c r="B75" i="30" s="1"/>
  <c r="B182" i="116"/>
  <c r="B78" i="30" s="1"/>
  <c r="B183" i="116"/>
  <c r="B76" i="30" s="1"/>
  <c r="B184" i="116"/>
  <c r="B77" i="30" s="1"/>
  <c r="B130" i="116"/>
  <c r="B6" i="98" s="1"/>
  <c r="B131" i="116"/>
  <c r="B10" i="98" s="1"/>
  <c r="B132" i="116"/>
  <c r="B11" i="98" s="1"/>
  <c r="B133" i="116"/>
  <c r="C3" i="98" s="1"/>
  <c r="B134" i="116"/>
  <c r="E3" i="98" s="1"/>
  <c r="B135" i="116"/>
  <c r="F3" i="98" s="1"/>
  <c r="B136" i="116"/>
  <c r="G3" i="98" s="1"/>
  <c r="B137" i="116"/>
  <c r="D4" i="98" s="1"/>
  <c r="B138" i="116"/>
  <c r="E4" i="98" s="1"/>
  <c r="B129" i="116"/>
  <c r="B5" i="98" s="1"/>
  <c r="B128" i="116"/>
  <c r="A2" i="98" s="1"/>
  <c r="B44" i="116"/>
  <c r="A2" i="96" s="1"/>
  <c r="B45" i="116"/>
  <c r="A4" i="96" s="1"/>
  <c r="B46" i="116"/>
  <c r="A5" i="96" s="1"/>
  <c r="B47" i="116"/>
  <c r="A6" i="96" s="1"/>
  <c r="B48" i="116"/>
  <c r="A7" i="96" s="1"/>
  <c r="B49" i="116"/>
  <c r="A8" i="96" s="1"/>
  <c r="B50" i="116"/>
  <c r="A9" i="96" s="1"/>
  <c r="B51" i="116"/>
  <c r="A10" i="96" s="1"/>
  <c r="B52" i="116"/>
  <c r="A11" i="96" s="1"/>
  <c r="B53" i="116"/>
  <c r="A12" i="96" s="1"/>
  <c r="B54" i="116"/>
  <c r="A13" i="96" s="1"/>
  <c r="B55" i="116"/>
  <c r="A14" i="96" s="1"/>
  <c r="B56" i="116"/>
  <c r="A15" i="96" s="1"/>
  <c r="B57" i="116"/>
  <c r="A16" i="96" s="1"/>
  <c r="B58" i="116"/>
  <c r="A17" i="96" s="1"/>
  <c r="B59" i="116"/>
  <c r="A18" i="96" s="1"/>
  <c r="B60" i="116"/>
  <c r="A19" i="96" s="1"/>
  <c r="B61" i="116"/>
  <c r="A20" i="96" s="1"/>
  <c r="B62" i="116"/>
  <c r="A21" i="96" s="1"/>
  <c r="B63" i="116"/>
  <c r="A22" i="96" s="1"/>
  <c r="B64" i="116"/>
  <c r="A23" i="96" s="1"/>
  <c r="B65" i="116"/>
  <c r="A24" i="96" s="1"/>
  <c r="B66" i="116"/>
  <c r="A25" i="96" s="1"/>
  <c r="B67" i="116"/>
  <c r="A26" i="96" s="1"/>
  <c r="B68" i="116"/>
  <c r="A27" i="96" s="1"/>
  <c r="B69" i="116"/>
  <c r="A28" i="96" s="1"/>
  <c r="B70" i="116"/>
  <c r="A29" i="96" s="1"/>
  <c r="B71" i="116"/>
  <c r="A30" i="96" s="1"/>
  <c r="B72" i="116"/>
  <c r="A31" i="96" s="1"/>
  <c r="B73" i="116"/>
  <c r="A32" i="96" s="1"/>
  <c r="B74" i="116"/>
  <c r="A33" i="96" s="1"/>
  <c r="B75" i="116"/>
  <c r="A34" i="96" s="1"/>
  <c r="B76" i="116"/>
  <c r="A35" i="96" s="1"/>
  <c r="B77" i="116"/>
  <c r="A36" i="96" s="1"/>
  <c r="B78" i="116"/>
  <c r="A37" i="96" s="1"/>
  <c r="B79" i="116"/>
  <c r="A38" i="96" s="1"/>
  <c r="B80" i="116"/>
  <c r="A39" i="96" s="1"/>
  <c r="B81" i="116"/>
  <c r="A40" i="96" s="1"/>
  <c r="B82" i="116"/>
  <c r="A41" i="96" s="1"/>
  <c r="B83" i="116"/>
  <c r="A42" i="96" s="1"/>
  <c r="B84" i="116"/>
  <c r="A43" i="96" s="1"/>
  <c r="B85" i="116"/>
  <c r="A44" i="96" s="1"/>
  <c r="B86" i="116"/>
  <c r="A45" i="96" s="1"/>
  <c r="B87" i="116"/>
  <c r="A46" i="96" s="1"/>
  <c r="B88" i="116"/>
  <c r="A47" i="96" s="1"/>
  <c r="B89" i="116"/>
  <c r="F4" i="96" s="1"/>
  <c r="B90" i="116"/>
  <c r="E4" i="96" s="1"/>
  <c r="B91" i="116"/>
  <c r="E5" i="96" s="1"/>
  <c r="B92" i="116"/>
  <c r="E6" i="96" s="1"/>
  <c r="B93" i="116"/>
  <c r="E7" i="96" s="1"/>
  <c r="B94" i="116"/>
  <c r="E8" i="96" s="1"/>
  <c r="B95" i="116"/>
  <c r="E9" i="96" s="1"/>
  <c r="B96" i="116"/>
  <c r="E10" i="96" s="1"/>
  <c r="B97" i="116"/>
  <c r="E11" i="96" s="1"/>
  <c r="B98" i="116"/>
  <c r="E12" i="96" s="1"/>
  <c r="B99" i="116"/>
  <c r="E13" i="96" s="1"/>
  <c r="B100" i="116"/>
  <c r="E14" i="96" s="1"/>
  <c r="B101" i="116"/>
  <c r="E15" i="96" s="1"/>
  <c r="B102" i="116"/>
  <c r="E16" i="96" s="1"/>
  <c r="B103" i="116"/>
  <c r="E17" i="96" s="1"/>
  <c r="B104" i="116"/>
  <c r="E18" i="96" s="1"/>
  <c r="B105" i="116"/>
  <c r="E19" i="96" s="1"/>
  <c r="B106" i="116"/>
  <c r="E20" i="96" s="1"/>
  <c r="B107" i="116"/>
  <c r="E21" i="96" s="1"/>
  <c r="B108" i="116"/>
  <c r="E22" i="96" s="1"/>
  <c r="B109" i="116"/>
  <c r="E23" i="96" s="1"/>
  <c r="B110" i="116"/>
  <c r="E24" i="96" s="1"/>
  <c r="B111" i="116"/>
  <c r="E25" i="96" s="1"/>
  <c r="B112" i="116"/>
  <c r="E26" i="96" s="1"/>
  <c r="B113" i="116"/>
  <c r="E27" i="96" s="1"/>
  <c r="B114" i="116"/>
  <c r="E28" i="96" s="1"/>
  <c r="B115" i="116"/>
  <c r="E29" i="96" s="1"/>
  <c r="B116" i="116"/>
  <c r="E30" i="96" s="1"/>
  <c r="B117" i="116"/>
  <c r="E31" i="96" s="1"/>
  <c r="B118" i="116"/>
  <c r="E32" i="96" s="1"/>
  <c r="B119" i="116"/>
  <c r="E33" i="96" s="1"/>
  <c r="B120" i="116"/>
  <c r="E34" i="96" s="1"/>
  <c r="B121" i="116"/>
  <c r="E35" i="96" s="1"/>
  <c r="B122" i="116"/>
  <c r="E36" i="96" s="1"/>
  <c r="B123" i="116"/>
  <c r="E37" i="96" s="1"/>
  <c r="B124" i="116"/>
  <c r="E38" i="96" s="1"/>
  <c r="B125" i="116"/>
  <c r="E39" i="96" s="1"/>
  <c r="B126" i="116"/>
  <c r="E40" i="96" s="1"/>
  <c r="B127" i="116"/>
  <c r="E49" i="96" s="1"/>
  <c r="B52" i="30" l="1"/>
  <c r="B12" i="30"/>
  <c r="D6" i="30"/>
  <c r="B9" i="30"/>
  <c r="B11" i="30"/>
  <c r="B68" i="30"/>
  <c r="B80" i="30"/>
  <c r="A2" i="30"/>
  <c r="B8" i="30"/>
  <c r="B10" i="30"/>
  <c r="B57" i="30"/>
  <c r="B72" i="30"/>
  <c r="D3" i="98"/>
  <c r="B4" i="96"/>
  <c r="F1" i="116" l="1"/>
  <c r="B43" i="116"/>
  <c r="B3" i="116" s="1"/>
  <c r="B22" i="116" l="1"/>
  <c r="D19" i="94" s="1"/>
  <c r="B25" i="116"/>
  <c r="D22" i="94" s="1"/>
  <c r="B7" i="116"/>
  <c r="B3" i="94" s="1"/>
  <c r="B8" i="116"/>
  <c r="G6" i="94" s="1"/>
  <c r="B9" i="116"/>
  <c r="G7" i="94" s="1"/>
  <c r="B10" i="116"/>
  <c r="G8" i="94" s="1"/>
  <c r="B11" i="116"/>
  <c r="G9" i="94" s="1"/>
  <c r="B12" i="116"/>
  <c r="G10" i="94" s="1"/>
  <c r="B13" i="116"/>
  <c r="B12" i="94" s="1"/>
  <c r="B14" i="116"/>
  <c r="C12" i="94" s="1"/>
  <c r="B15" i="116"/>
  <c r="D12" i="94" s="1"/>
  <c r="B16" i="116"/>
  <c r="D13" i="94" s="1"/>
  <c r="B17" i="116"/>
  <c r="D14" i="94" s="1"/>
  <c r="B18" i="116"/>
  <c r="D15" i="94" s="1"/>
  <c r="B19" i="116"/>
  <c r="D16" i="94" s="1"/>
  <c r="B20" i="116"/>
  <c r="D17" i="94" s="1"/>
  <c r="B21" i="116"/>
  <c r="D18" i="94" s="1"/>
  <c r="B23" i="116"/>
  <c r="D20" i="94" s="1"/>
  <c r="B24" i="116"/>
  <c r="D21" i="94" s="1"/>
  <c r="B26" i="116"/>
  <c r="B25" i="94" s="1"/>
  <c r="B27" i="116"/>
  <c r="D25" i="94" s="1"/>
  <c r="B28" i="116"/>
  <c r="A27" i="94" s="1"/>
  <c r="B29" i="116"/>
  <c r="B29" i="94" s="1"/>
  <c r="B30" i="116"/>
  <c r="H28" i="94" s="1"/>
  <c r="B31" i="116"/>
  <c r="I28" i="94" s="1"/>
  <c r="B32" i="116"/>
  <c r="H30" i="94" s="1"/>
  <c r="B33" i="116"/>
  <c r="H31" i="94" s="1"/>
  <c r="B34" i="116"/>
  <c r="H32" i="94" s="1"/>
  <c r="B35" i="116"/>
  <c r="G43" i="41" s="1"/>
  <c r="B36" i="116"/>
  <c r="G44" i="41" s="1"/>
  <c r="B37" i="116"/>
  <c r="B31" i="94" s="1"/>
  <c r="B38" i="116"/>
  <c r="B37" i="94" s="1"/>
  <c r="B39" i="116"/>
  <c r="B38" i="94" s="1"/>
  <c r="B40" i="116"/>
  <c r="B33" i="94" s="1"/>
  <c r="B41" i="116"/>
  <c r="B40" i="94" s="1"/>
  <c r="B42" i="116"/>
  <c r="B35" i="94" s="1"/>
  <c r="B6" i="116"/>
  <c r="B2" i="94" s="1"/>
  <c r="B1" i="116"/>
  <c r="B50" i="41" l="1"/>
  <c r="B18" i="98"/>
  <c r="G5" i="30"/>
  <c r="B48" i="41"/>
  <c r="B16" i="98"/>
  <c r="G3" i="30"/>
  <c r="B14" i="98"/>
  <c r="G1" i="30"/>
  <c r="B46" i="41"/>
  <c r="G4" i="30"/>
  <c r="B49" i="41"/>
  <c r="B17" i="98"/>
  <c r="G2" i="30"/>
  <c r="B47" i="41"/>
  <c r="B15" i="98"/>
  <c r="I30" i="94"/>
  <c r="I31" i="94"/>
  <c r="B32" i="94"/>
  <c r="B34" i="94"/>
  <c r="B39" i="94"/>
  <c r="B41" i="94"/>
  <c r="F21" i="96" l="1"/>
  <c r="F17" i="96"/>
  <c r="F13" i="96"/>
  <c r="F9" i="96"/>
  <c r="F5" i="96"/>
  <c r="G49" i="94" l="1"/>
  <c r="G50" i="94"/>
  <c r="G51" i="94"/>
  <c r="G52" i="94"/>
  <c r="G53" i="94"/>
  <c r="G54" i="94"/>
  <c r="G55" i="94"/>
  <c r="G56" i="94"/>
  <c r="G57" i="94"/>
  <c r="G58" i="94"/>
  <c r="G59" i="94"/>
  <c r="G60" i="94"/>
  <c r="G61" i="94"/>
  <c r="G62" i="94"/>
  <c r="G63" i="94"/>
  <c r="G64" i="94"/>
  <c r="G65" i="94"/>
  <c r="G66" i="94"/>
  <c r="G67" i="94"/>
  <c r="G68" i="94"/>
  <c r="G69" i="94"/>
  <c r="G70" i="94"/>
  <c r="G71" i="94"/>
  <c r="G72" i="94"/>
  <c r="G73" i="94"/>
  <c r="G74" i="94"/>
  <c r="G75" i="94"/>
  <c r="G76" i="94"/>
  <c r="G77" i="94"/>
  <c r="G78" i="94"/>
  <c r="G79" i="94"/>
  <c r="G80" i="94"/>
  <c r="G81" i="94"/>
  <c r="G82" i="94"/>
  <c r="G83" i="94"/>
  <c r="G84" i="94"/>
  <c r="G85" i="94"/>
  <c r="G86" i="94"/>
  <c r="G87" i="94"/>
  <c r="G88" i="94"/>
  <c r="G89" i="94"/>
  <c r="G90" i="94"/>
  <c r="G91" i="94"/>
  <c r="G92" i="94"/>
  <c r="G93" i="94"/>
  <c r="G94" i="94"/>
  <c r="G95" i="94"/>
  <c r="G96" i="94"/>
  <c r="G97" i="94"/>
  <c r="G98" i="94"/>
  <c r="G99" i="94"/>
  <c r="G100" i="94"/>
  <c r="G101" i="94"/>
  <c r="G102" i="94"/>
  <c r="G103" i="94"/>
  <c r="G104" i="94"/>
  <c r="G105" i="94"/>
  <c r="G106" i="94"/>
  <c r="G107" i="94"/>
  <c r="G108" i="94"/>
  <c r="G48" i="94"/>
  <c r="B1" i="112" l="1"/>
  <c r="E6" i="98"/>
  <c r="D6" i="98"/>
  <c r="C6" i="98" s="1"/>
  <c r="C5" i="98"/>
  <c r="D72" i="30" a="1"/>
  <c r="D72" i="30" s="1"/>
  <c r="D68" i="30"/>
  <c r="F78" i="93"/>
  <c r="F77" i="93"/>
  <c r="E77" i="93"/>
  <c r="F76" i="93"/>
  <c r="E76" i="93"/>
  <c r="D76" i="93"/>
  <c r="F75" i="93"/>
  <c r="E75" i="93"/>
  <c r="D75" i="93"/>
  <c r="C75" i="93"/>
  <c r="D57" i="30" l="1" a="1"/>
  <c r="D57" i="30" s="1"/>
  <c r="D54" i="30" s="1"/>
  <c r="D52" i="30" s="1" a="1"/>
  <c r="D52" i="30" s="1"/>
  <c r="D12" i="30" s="1"/>
  <c r="C12" i="30" s="1"/>
  <c r="D33" i="30" a="1"/>
  <c r="D33" i="30" s="1"/>
  <c r="D8" i="30" s="1"/>
  <c r="C8" i="30" s="1"/>
  <c r="D43" i="30" a="1"/>
  <c r="D43" i="30" s="1"/>
  <c r="D10" i="30" s="1"/>
  <c r="D42" i="41"/>
  <c r="D66" i="30"/>
  <c r="D65" i="30"/>
  <c r="D64" i="30"/>
  <c r="D9" i="30"/>
  <c r="C9" i="30" s="1"/>
  <c r="B1" i="41"/>
  <c r="B1" i="30"/>
  <c r="B1" i="98"/>
  <c r="A1" i="96"/>
  <c r="D15" i="30"/>
  <c r="C15" i="30" s="1"/>
  <c r="B20" i="96"/>
  <c r="B11" i="96" s="1"/>
  <c r="E42" i="41"/>
  <c r="C42" i="41" s="1"/>
  <c r="G33" i="41"/>
  <c r="F32" i="41"/>
  <c r="F31" i="41"/>
  <c r="F30" i="41"/>
  <c r="F29" i="41"/>
  <c r="G23" i="41"/>
  <c r="I23" i="41" s="1"/>
  <c r="G20" i="41"/>
  <c r="I20" i="41" s="1"/>
  <c r="G21" i="41"/>
  <c r="I21" i="41" s="1"/>
  <c r="G22" i="41"/>
  <c r="I22" i="41" s="1"/>
  <c r="G12" i="41"/>
  <c r="I12" i="41" s="1"/>
  <c r="G13" i="41"/>
  <c r="I13" i="41" s="1"/>
  <c r="G14" i="41"/>
  <c r="I14" i="41" s="1"/>
  <c r="G15" i="41"/>
  <c r="I15" i="41" s="1"/>
  <c r="G16" i="41"/>
  <c r="I16" i="41" s="1"/>
  <c r="G17" i="41"/>
  <c r="I17" i="41" s="1"/>
  <c r="G18" i="41"/>
  <c r="I18" i="41" s="1"/>
  <c r="G19" i="41"/>
  <c r="I19" i="41" s="1"/>
  <c r="G11" i="41"/>
  <c r="I11" i="41" s="1"/>
  <c r="G9" i="41"/>
  <c r="I9" i="41" s="1"/>
  <c r="G10" i="41"/>
  <c r="I10" i="41" s="1"/>
  <c r="G8" i="41"/>
  <c r="I8" i="41" s="1"/>
  <c r="F23" i="41"/>
  <c r="H23" i="41" s="1"/>
  <c r="F21" i="41"/>
  <c r="H21" i="41" s="1"/>
  <c r="F22" i="41"/>
  <c r="H22" i="41" s="1"/>
  <c r="F20" i="41"/>
  <c r="H20" i="41" s="1"/>
  <c r="F12" i="41"/>
  <c r="H12" i="41" s="1"/>
  <c r="F13" i="41"/>
  <c r="H13" i="41" s="1"/>
  <c r="F14" i="41"/>
  <c r="H14" i="41" s="1"/>
  <c r="F15" i="41"/>
  <c r="H15" i="41" s="1"/>
  <c r="F16" i="41"/>
  <c r="H16" i="41" s="1"/>
  <c r="F17" i="41"/>
  <c r="H17" i="41" s="1"/>
  <c r="F18" i="41"/>
  <c r="H18" i="41" s="1"/>
  <c r="F19" i="41"/>
  <c r="H19" i="41" s="1"/>
  <c r="F11" i="41"/>
  <c r="H11" i="41" s="1"/>
  <c r="F9" i="41"/>
  <c r="H9" i="41" s="1"/>
  <c r="F10" i="41"/>
  <c r="H10" i="41" s="1"/>
  <c r="F8" i="41"/>
  <c r="H8" i="41" s="1"/>
  <c r="C6" i="41" s="1"/>
  <c r="F40" i="96"/>
  <c r="B1" i="107"/>
  <c r="C1" i="108"/>
  <c r="B1" i="108"/>
  <c r="C1" i="107"/>
  <c r="F49" i="96" l="1"/>
  <c r="D63" i="30" a="1"/>
  <c r="D63" i="30" s="1"/>
  <c r="D11" i="30" s="1"/>
  <c r="C11" i="30" s="1"/>
  <c r="C10" i="30"/>
  <c r="C27" i="41"/>
  <c r="C13" i="30" l="1" a="1"/>
  <c r="C13" i="30" s="1"/>
  <c r="C18" i="30" a="1"/>
  <c r="C18" i="30" s="1"/>
  <c r="D18" i="30" a="1"/>
  <c r="D18" i="30" s="1"/>
  <c r="D28" i="30" s="1"/>
  <c r="C8" i="98" s="1"/>
  <c r="C10" i="98" s="1"/>
  <c r="D13" i="30" a="1"/>
  <c r="D13" i="30" s="1"/>
  <c r="C38" i="41" l="1"/>
  <c r="C40" i="41" l="1"/>
  <c r="C39" i="41"/>
  <c r="C41" i="41" l="1"/>
  <c r="C44" i="41" l="1"/>
  <c r="C9" i="98" s="1"/>
  <c r="C11" i="98" s="1"/>
</calcChain>
</file>

<file path=xl/comments1.xml><?xml version="1.0" encoding="utf-8"?>
<comments xmlns="http://schemas.openxmlformats.org/spreadsheetml/2006/main">
  <authors>
    <author>Charzyńska Agata</author>
  </authors>
  <commentList>
    <comment ref="C29" authorId="0">
      <text>
        <r>
          <rPr>
            <b/>
            <sz val="9"/>
            <color indexed="8"/>
            <rFont val="Tahoma"/>
            <family val="2"/>
            <charset val="238"/>
          </rPr>
          <t>Credibility Factor</t>
        </r>
      </text>
    </comment>
  </commentList>
</comments>
</file>

<file path=xl/comments2.xml><?xml version="1.0" encoding="utf-8"?>
<comments xmlns="http://schemas.openxmlformats.org/spreadsheetml/2006/main">
  <authors>
    <author>Charzyńska Agata</author>
  </authors>
  <commentList>
    <comment ref="C28" authorId="0">
      <text>
        <r>
          <rPr>
            <b/>
            <sz val="9"/>
            <color indexed="8"/>
            <rFont val="Tahoma"/>
            <family val="2"/>
            <charset val="238"/>
          </rPr>
          <t>Credibility Factor</t>
        </r>
      </text>
    </comment>
    <comment ref="C34" authorId="0">
      <text>
        <r>
          <rPr>
            <b/>
            <sz val="9"/>
            <color indexed="8"/>
            <rFont val="Tahoma"/>
            <family val="2"/>
            <charset val="238"/>
          </rPr>
          <t>Credibility Factor</t>
        </r>
      </text>
    </comment>
    <comment ref="E34" authorId="0">
      <text>
        <r>
          <rPr>
            <b/>
            <sz val="9"/>
            <color indexed="8"/>
            <rFont val="Tahoma"/>
            <family val="2"/>
            <charset val="238"/>
          </rPr>
          <t>Credibility Factor</t>
        </r>
      </text>
    </comment>
  </commentList>
</comments>
</file>

<file path=xl/sharedStrings.xml><?xml version="1.0" encoding="utf-8"?>
<sst xmlns="http://schemas.openxmlformats.org/spreadsheetml/2006/main" count="2047" uniqueCount="997">
  <si>
    <t xml:space="preserve">Operational risk </t>
  </si>
  <si>
    <t>Loss-absorbing capacity of deferred taxes</t>
  </si>
  <si>
    <t>Loss-absorbing capacity of technical provisions</t>
  </si>
  <si>
    <t>Intangible asset risk</t>
  </si>
  <si>
    <t>Non-life underwriting risk</t>
  </si>
  <si>
    <t>Health underwriting risk</t>
  </si>
  <si>
    <r>
      <t>Life underwriting risk</t>
    </r>
    <r>
      <rPr>
        <strike/>
        <sz val="10"/>
        <rFont val="Arial"/>
        <family val="2"/>
      </rPr>
      <t/>
    </r>
  </si>
  <si>
    <r>
      <t>Counterparty default risk</t>
    </r>
    <r>
      <rPr>
        <strike/>
        <sz val="10"/>
        <rFont val="Arial"/>
        <family val="2"/>
      </rPr>
      <t/>
    </r>
  </si>
  <si>
    <t>Gross solvency capital requirement</t>
  </si>
  <si>
    <r>
      <t>Net solvency capital requirement (including the loss-absorbing capacity of technical provisions</t>
    </r>
    <r>
      <rPr>
        <b/>
        <sz val="10"/>
        <rFont val="Arial"/>
        <family val="2"/>
      </rPr>
      <t>)</t>
    </r>
  </si>
  <si>
    <t>SCR-B2A</t>
  </si>
  <si>
    <t>Key</t>
  </si>
  <si>
    <t xml:space="preserve">Basic Solvency Capital Requirement </t>
  </si>
  <si>
    <t>Solvency Capital Requirement</t>
  </si>
  <si>
    <t xml:space="preserve">Diversification </t>
  </si>
  <si>
    <t>Diversification within module</t>
  </si>
  <si>
    <t>Currency risk</t>
  </si>
  <si>
    <t>Spread risk</t>
  </si>
  <si>
    <t>Property risk</t>
  </si>
  <si>
    <t>Equity risk</t>
  </si>
  <si>
    <t>Interest rate risk</t>
  </si>
  <si>
    <t xml:space="preserve">Liabilities </t>
  </si>
  <si>
    <t>Net solvency capital requirement (including the loss-absorbing capacity of technical provisions)</t>
  </si>
  <si>
    <t>Liabilities (including the loss absorbing capacity of technical provisions)</t>
  </si>
  <si>
    <t xml:space="preserve">Assets </t>
  </si>
  <si>
    <t>Absolute values after shock</t>
  </si>
  <si>
    <t>Initial absolute values before shock</t>
  </si>
  <si>
    <t>Non-proportional property reinsurance</t>
  </si>
  <si>
    <t>MCR</t>
  </si>
  <si>
    <t>Absolute floor of the MCR</t>
  </si>
  <si>
    <t>Combined MCR</t>
  </si>
  <si>
    <t>MCR floor</t>
  </si>
  <si>
    <t>MCR cap</t>
  </si>
  <si>
    <t>Linear MCR</t>
  </si>
  <si>
    <t>Overall MCR calculation</t>
  </si>
  <si>
    <t>Capital at risk for all life (re)insurance obligations</t>
  </si>
  <si>
    <r>
      <t xml:space="preserve">Index-linked and unit-linked </t>
    </r>
    <r>
      <rPr>
        <sz val="10"/>
        <rFont val="Arial"/>
        <family val="2"/>
      </rPr>
      <t xml:space="preserve">insurance </t>
    </r>
    <r>
      <rPr>
        <sz val="10"/>
        <rFont val="Arial"/>
        <family val="2"/>
        <charset val="238"/>
      </rPr>
      <t xml:space="preserve"> obligations </t>
    </r>
  </si>
  <si>
    <t>Obligations with profit participation - future discretionary benefits</t>
  </si>
  <si>
    <t>Obligations with profit participation - guaranteed benefits</t>
  </si>
  <si>
    <t>Net (of reinsurance) capital at risk</t>
  </si>
  <si>
    <t>Net (of reinsurance) best estimate provisions</t>
  </si>
  <si>
    <r>
      <t>MCR</t>
    </r>
    <r>
      <rPr>
        <vertAlign val="subscript"/>
        <sz val="10"/>
        <rFont val="Arial"/>
        <family val="2"/>
        <charset val="238"/>
      </rPr>
      <t>L</t>
    </r>
    <r>
      <rPr>
        <sz val="11"/>
        <rFont val="Calibri"/>
        <family val="2"/>
      </rPr>
      <t xml:space="preserve"> Result</t>
    </r>
  </si>
  <si>
    <t>Linear formula component for life insurance or reinsurance obligations</t>
  </si>
  <si>
    <t>Non-proportional health reinsurance</t>
  </si>
  <si>
    <t xml:space="preserve">Non-proportional marine, aviation and transport reinsurance </t>
  </si>
  <si>
    <t>Non-proportional casualty reinsurance</t>
  </si>
  <si>
    <t>Miscellaneous financial loss insurance and proportional reinsurance</t>
  </si>
  <si>
    <t>Assistance and its proportional reinsurance</t>
  </si>
  <si>
    <t>Legal expenses insurance and proportional reinsurance</t>
  </si>
  <si>
    <t>Credit and suretyship insurance and proportional reinsurance</t>
  </si>
  <si>
    <t>General liability insurance and proportional reinsurance</t>
  </si>
  <si>
    <t>Fire and other damage to property insurance and proportional reinsurance</t>
  </si>
  <si>
    <t>Marine, aviation and transport insurance and proportional reinsurance</t>
  </si>
  <si>
    <t>Other motor insurance and proportional reinsurance</t>
  </si>
  <si>
    <t>Motor vehicle liability insurance and proportional reinsurance</t>
  </si>
  <si>
    <t>Net (of reinsurance) written premiums in the last 12 months</t>
  </si>
  <si>
    <r>
      <t>MCR</t>
    </r>
    <r>
      <rPr>
        <vertAlign val="subscript"/>
        <sz val="10"/>
        <rFont val="Arial"/>
        <family val="2"/>
        <charset val="238"/>
      </rPr>
      <t>NL</t>
    </r>
    <r>
      <rPr>
        <sz val="11"/>
        <rFont val="Calibri"/>
        <family val="2"/>
      </rPr>
      <t xml:space="preserve"> Result</t>
    </r>
  </si>
  <si>
    <t>Linear formula component for non-life insurance or reinsurance obligations</t>
  </si>
  <si>
    <t>Background information</t>
  </si>
  <si>
    <t>MCR components</t>
  </si>
  <si>
    <t>MCR-B4A</t>
  </si>
  <si>
    <t>BS-C1</t>
  </si>
  <si>
    <t>Dane wejściowe</t>
  </si>
  <si>
    <t>Future Discretionary benefits</t>
  </si>
  <si>
    <t>Parametry</t>
  </si>
  <si>
    <t>SCRmkt</t>
  </si>
  <si>
    <t>SCRcdr</t>
  </si>
  <si>
    <t>SCRnon-life</t>
  </si>
  <si>
    <t>SCRhealth</t>
  </si>
  <si>
    <t>SCRlife</t>
  </si>
  <si>
    <t>Wartość parametru dla ryzyka wartości niematerialnych i prawnych</t>
  </si>
  <si>
    <t>SCR intangible</t>
  </si>
  <si>
    <t>Stopa procent.</t>
  </si>
  <si>
    <t>Akcje</t>
  </si>
  <si>
    <t>Nieruch.</t>
  </si>
  <si>
    <t>Spread</t>
  </si>
  <si>
    <t>Koncentr.</t>
  </si>
  <si>
    <t>Waluta</t>
  </si>
  <si>
    <t>CCP</t>
  </si>
  <si>
    <t>Typ 1</t>
  </si>
  <si>
    <t>Typ 2</t>
  </si>
  <si>
    <t>Parametry dla MCR</t>
  </si>
  <si>
    <t>CAP</t>
  </si>
  <si>
    <t>FLOOR</t>
  </si>
  <si>
    <t>BE*alfa</t>
  </si>
  <si>
    <t xml:space="preserve">Medical expense insurance </t>
  </si>
  <si>
    <t>α</t>
  </si>
  <si>
    <t>β</t>
  </si>
  <si>
    <t xml:space="preserve">Income protection insurance </t>
  </si>
  <si>
    <t xml:space="preserve">Workers' compensation insurance </t>
  </si>
  <si>
    <r>
      <t xml:space="preserve">Other life (re)insurance </t>
    </r>
    <r>
      <rPr>
        <sz val="10"/>
        <rFont val="Arial"/>
        <family val="2"/>
        <charset val="238"/>
      </rPr>
      <t>obligations</t>
    </r>
  </si>
  <si>
    <t>Parametry dla MCR (non-life)</t>
  </si>
  <si>
    <t>TP1</t>
  </si>
  <si>
    <t>TP2</t>
  </si>
  <si>
    <t>TP3</t>
  </si>
  <si>
    <t>TP4</t>
  </si>
  <si>
    <t>Param.</t>
  </si>
  <si>
    <t>CAR</t>
  </si>
  <si>
    <t>Parametry dla MCR (life)</t>
  </si>
  <si>
    <t>#</t>
  </si>
  <si>
    <t>Link</t>
  </si>
  <si>
    <t>Zakładka</t>
  </si>
  <si>
    <t>Opis</t>
  </si>
  <si>
    <t>Legenda</t>
  </si>
  <si>
    <t>Formuły</t>
  </si>
  <si>
    <t>Dane wynikowe</t>
  </si>
  <si>
    <t>Nazwa zakładu ubezpieczeń</t>
  </si>
  <si>
    <t>OF-B1A (solo)</t>
  </si>
  <si>
    <t>Środki własne zakładów ubezpieczeń/reasekuracji</t>
  </si>
  <si>
    <t>Minimalny Wymóg Kapitałowy (MCR)</t>
  </si>
  <si>
    <t>Kapitałowy Wymóg Wypłacalności (SCR)</t>
  </si>
  <si>
    <t>Parametry wykorzystywane w badaniu</t>
  </si>
  <si>
    <t>Dane osoby do kontaktu 1</t>
  </si>
  <si>
    <t>Stanowisko</t>
  </si>
  <si>
    <t>Numer telefonu</t>
  </si>
  <si>
    <t>Adres e-mail</t>
  </si>
  <si>
    <t>Dane osoby do kontaktu 2</t>
  </si>
  <si>
    <t>Imię i nazwisko</t>
  </si>
  <si>
    <t>Składka i rezerwy</t>
  </si>
  <si>
    <t>CAT</t>
  </si>
  <si>
    <t>Lapse</t>
  </si>
  <si>
    <t>Lapsy</t>
  </si>
  <si>
    <t>Mortality</t>
  </si>
  <si>
    <t>Longevity</t>
  </si>
  <si>
    <t>Disability</t>
  </si>
  <si>
    <t>Expense</t>
  </si>
  <si>
    <t>Revision</t>
  </si>
  <si>
    <t>NSLT</t>
  </si>
  <si>
    <t>SLT</t>
  </si>
  <si>
    <t>BSCR</t>
  </si>
  <si>
    <t>Koszty</t>
  </si>
  <si>
    <t>Earn life</t>
  </si>
  <si>
    <t>Earn non-life</t>
  </si>
  <si>
    <t>pEarn life</t>
  </si>
  <si>
    <t>TP life</t>
  </si>
  <si>
    <t>TP non-life</t>
  </si>
  <si>
    <t xml:space="preserve">Parametry dla ryzyka operacyjnego </t>
  </si>
  <si>
    <t>Type 1 exp</t>
  </si>
  <si>
    <t>Type 2 exp</t>
  </si>
  <si>
    <t>Instrukcje</t>
  </si>
  <si>
    <t>Informacje o uczestniku badania</t>
  </si>
  <si>
    <t>Struktura terminowa stopy procentowej</t>
  </si>
  <si>
    <t>Limity na dopuszczone środki własne</t>
  </si>
  <si>
    <t>Balance sheet</t>
  </si>
  <si>
    <t>Assets</t>
  </si>
  <si>
    <t>Solvency II value</t>
  </si>
  <si>
    <t>Liabilities</t>
  </si>
  <si>
    <t>Goodwill</t>
  </si>
  <si>
    <t>Technical provisions – non-life (excluding health)</t>
  </si>
  <si>
    <t>Deferred acquisition costs</t>
  </si>
  <si>
    <t xml:space="preserve"> TP calculated as a whole</t>
  </si>
  <si>
    <t>Intangible assets</t>
  </si>
  <si>
    <t>A2</t>
  </si>
  <si>
    <t xml:space="preserve"> Best Estimate</t>
  </si>
  <si>
    <t>Deferred tax assets</t>
  </si>
  <si>
    <t>A26</t>
  </si>
  <si>
    <t xml:space="preserve"> Risk margin</t>
  </si>
  <si>
    <t>Pension benefit surplus</t>
  </si>
  <si>
    <t>A25B</t>
  </si>
  <si>
    <t>Technical provisions - health (similar to non-life)</t>
  </si>
  <si>
    <t>A3</t>
  </si>
  <si>
    <t xml:space="preserve">Investments (other than assets held for index-linked and unit-linked funds) </t>
  </si>
  <si>
    <t>A4=A5+A6+A7+A7A+A8+A8A+A8C+A8D+A9+A10A+A10B+A11+A14</t>
  </si>
  <si>
    <t xml:space="preserve"> Property (other than for own use)</t>
  </si>
  <si>
    <t>A5</t>
  </si>
  <si>
    <t xml:space="preserve"> Participations</t>
  </si>
  <si>
    <t>A6</t>
  </si>
  <si>
    <t>Technical provisions - health (similar to life)</t>
  </si>
  <si>
    <t xml:space="preserve"> Equities - listed</t>
  </si>
  <si>
    <t>A7</t>
  </si>
  <si>
    <t xml:space="preserve"> Equities - unlisted</t>
  </si>
  <si>
    <t>A7A</t>
  </si>
  <si>
    <t xml:space="preserve"> Government Bonds</t>
  </si>
  <si>
    <t>A8</t>
  </si>
  <si>
    <t xml:space="preserve"> Corporate Bonds</t>
  </si>
  <si>
    <t>A8A</t>
  </si>
  <si>
    <t>Technical provisions – life (excluding health and index-linked and unit-linked)</t>
  </si>
  <si>
    <t xml:space="preserve"> Structured notes</t>
  </si>
  <si>
    <t>A8C</t>
  </si>
  <si>
    <t xml:space="preserve"> Collateralised securities</t>
  </si>
  <si>
    <t>A8D</t>
  </si>
  <si>
    <t xml:space="preserve"> Investment funds</t>
  </si>
  <si>
    <t>A9=A9A+A9B+A9C+A9D+A9E+A9F</t>
  </si>
  <si>
    <t xml:space="preserve">   including equities in invested funds</t>
  </si>
  <si>
    <t>A9A</t>
  </si>
  <si>
    <t>Technical provisions – index-linked and unit-linked</t>
  </si>
  <si>
    <t xml:space="preserve">   including government bonds in invested funds</t>
  </si>
  <si>
    <t>A9B</t>
  </si>
  <si>
    <t xml:space="preserve">   including corporate bonds in invested funds</t>
  </si>
  <si>
    <t>A9C</t>
  </si>
  <si>
    <t xml:space="preserve">   including property in invested funds</t>
  </si>
  <si>
    <t>A9D</t>
  </si>
  <si>
    <t xml:space="preserve">   including derivatives in invested funds</t>
  </si>
  <si>
    <t>A9E</t>
  </si>
  <si>
    <t>Other technical provisions</t>
  </si>
  <si>
    <t xml:space="preserve">   including other financial assets in invested funds</t>
  </si>
  <si>
    <t>A9F</t>
  </si>
  <si>
    <t>Contingent liabilities</t>
  </si>
  <si>
    <t xml:space="preserve"> Derivatives</t>
  </si>
  <si>
    <t>A10A</t>
  </si>
  <si>
    <t>Provisions other than technical provisions</t>
  </si>
  <si>
    <t xml:space="preserve"> Deposits other than cash equivalents</t>
  </si>
  <si>
    <t>A10B</t>
  </si>
  <si>
    <t>Pension benefit obligations</t>
  </si>
  <si>
    <t xml:space="preserve"> Loans &amp; mortgages (except loans on policies)</t>
  </si>
  <si>
    <t>A14</t>
  </si>
  <si>
    <t>Deposits from reinsurers</t>
  </si>
  <si>
    <t xml:space="preserve"> Other investments</t>
  </si>
  <si>
    <t>A11</t>
  </si>
  <si>
    <t>Deferred tax liabilities</t>
  </si>
  <si>
    <t>Assets held for index-linked and unit-linked funds</t>
  </si>
  <si>
    <t>A12</t>
  </si>
  <si>
    <t>Derivatives</t>
  </si>
  <si>
    <t>Loans on policies</t>
  </si>
  <si>
    <t>A14A</t>
  </si>
  <si>
    <t>Debts owed to credit institutions</t>
  </si>
  <si>
    <t>Reinsurance recoverables from:</t>
  </si>
  <si>
    <t>A16=A17+A18+A18A+A19+A19A+A20</t>
  </si>
  <si>
    <t>Financial liabilities other than debts owed to credit institutions</t>
  </si>
  <si>
    <t xml:space="preserve"> Non-life excluding health</t>
  </si>
  <si>
    <t>A17</t>
  </si>
  <si>
    <t>Insurance &amp; intermediaries payables</t>
  </si>
  <si>
    <t xml:space="preserve"> Health similar to non-life</t>
  </si>
  <si>
    <t>A18</t>
  </si>
  <si>
    <t>Reinsurance payables</t>
  </si>
  <si>
    <t xml:space="preserve"> Health similar to life</t>
  </si>
  <si>
    <t>A18A</t>
  </si>
  <si>
    <t>Payables (trade, not insurance)</t>
  </si>
  <si>
    <t xml:space="preserve"> Life excluding health and index-linked and unit-linked</t>
  </si>
  <si>
    <t>A19</t>
  </si>
  <si>
    <t>Subordinated liabilities not in BOF</t>
  </si>
  <si>
    <t xml:space="preserve"> Life index-linked and unit-linked</t>
  </si>
  <si>
    <t>A19A</t>
  </si>
  <si>
    <t>Subordinated liabilities in BOF</t>
  </si>
  <si>
    <t>Deposits to cedants</t>
  </si>
  <si>
    <t>A13</t>
  </si>
  <si>
    <t>Any other liabilities, not elsewhere shown</t>
  </si>
  <si>
    <t>Insurance &amp; intermediaries receivables</t>
  </si>
  <si>
    <t>A21</t>
  </si>
  <si>
    <t>Total liabilities</t>
  </si>
  <si>
    <t>A20</t>
  </si>
  <si>
    <t>Receivables (trade, not insurance)</t>
  </si>
  <si>
    <t>A23</t>
  </si>
  <si>
    <t>Excess of assets over liabilities</t>
  </si>
  <si>
    <t>Own shares</t>
  </si>
  <si>
    <t>A28A</t>
  </si>
  <si>
    <t>Amounts due in respect of own fund items or initial fund called up but not yet paid in</t>
  </si>
  <si>
    <t>A28B</t>
  </si>
  <si>
    <t>Cash and cash equivalents</t>
  </si>
  <si>
    <t>A27</t>
  </si>
  <si>
    <t>Any other assets, not elsewhere shown</t>
  </si>
  <si>
    <t>A29</t>
  </si>
  <si>
    <t>Total assets</t>
  </si>
  <si>
    <t>A30=SUM(A2:A29)</t>
  </si>
  <si>
    <t xml:space="preserve"> </t>
  </si>
  <si>
    <t>Lp.</t>
  </si>
  <si>
    <t>Own funds</t>
  </si>
  <si>
    <t>Data to be entered</t>
  </si>
  <si>
    <t>Cell not relevant</t>
  </si>
  <si>
    <t>Cell calculated by a formula</t>
  </si>
  <si>
    <t>Total calculated by a formula</t>
  </si>
  <si>
    <t>Total</t>
  </si>
  <si>
    <t>Tier 1</t>
  </si>
  <si>
    <t>Tier 2</t>
  </si>
  <si>
    <t>Tier 3</t>
  </si>
  <si>
    <t>B5</t>
  </si>
  <si>
    <t>C5</t>
  </si>
  <si>
    <t>D5</t>
  </si>
  <si>
    <t>B6</t>
  </si>
  <si>
    <t>C10</t>
  </si>
  <si>
    <t>D10</t>
  </si>
  <si>
    <t>C11</t>
  </si>
  <si>
    <t>D11</t>
  </si>
  <si>
    <t>B14</t>
  </si>
  <si>
    <t>C14</t>
  </si>
  <si>
    <t>D14</t>
  </si>
  <si>
    <t>D15</t>
  </si>
  <si>
    <t>B18</t>
  </si>
  <si>
    <t>C18</t>
  </si>
  <si>
    <t>unrestricted</t>
  </si>
  <si>
    <t>restricted</t>
  </si>
  <si>
    <t>Total eligible own funds to meet the SCR</t>
  </si>
  <si>
    <t>Total eligible own funds to meet the MCR</t>
  </si>
  <si>
    <t>SCR</t>
  </si>
  <si>
    <t>Ratio of Eligible own funds to SCR</t>
  </si>
  <si>
    <t>A1</t>
  </si>
  <si>
    <t>C1</t>
  </si>
  <si>
    <t>D1</t>
  </si>
  <si>
    <t>C2</t>
  </si>
  <si>
    <t>D2</t>
  </si>
  <si>
    <t>C3</t>
  </si>
  <si>
    <t>D3</t>
  </si>
  <si>
    <t>A4</t>
  </si>
  <si>
    <t>C4</t>
  </si>
  <si>
    <t>D4</t>
  </si>
  <si>
    <t>C6</t>
  </si>
  <si>
    <t>D6</t>
  </si>
  <si>
    <t>C7</t>
  </si>
  <si>
    <t>D7</t>
  </si>
  <si>
    <t>C8</t>
  </si>
  <si>
    <t>D8</t>
  </si>
  <si>
    <t>A9</t>
  </si>
  <si>
    <t>C9</t>
  </si>
  <si>
    <t>D9</t>
  </si>
  <si>
    <t>C12</t>
  </si>
  <si>
    <t>D12</t>
  </si>
  <si>
    <t>F12</t>
  </si>
  <si>
    <t>C13</t>
  </si>
  <si>
    <t>D13</t>
  </si>
  <si>
    <t>F13</t>
  </si>
  <si>
    <t>F14</t>
  </si>
  <si>
    <t>A15</t>
  </si>
  <si>
    <t>C15</t>
  </si>
  <si>
    <t>F15</t>
  </si>
  <si>
    <t>A16</t>
  </si>
  <si>
    <t>A22</t>
  </si>
  <si>
    <t>A24</t>
  </si>
  <si>
    <t>A25</t>
  </si>
  <si>
    <t>B1</t>
  </si>
  <si>
    <t>B2</t>
  </si>
  <si>
    <t>B3</t>
  </si>
  <si>
    <t>B4</t>
  </si>
  <si>
    <t>B7</t>
  </si>
  <si>
    <t>B8</t>
  </si>
  <si>
    <t>B9</t>
  </si>
  <si>
    <t>B12</t>
  </si>
  <si>
    <t>E12</t>
  </si>
  <si>
    <t>B13</t>
  </si>
  <si>
    <t>E13</t>
  </si>
  <si>
    <t>E14</t>
  </si>
  <si>
    <t>B15</t>
  </si>
  <si>
    <t>E15</t>
  </si>
  <si>
    <t>Standard deviation for premium risk</t>
  </si>
  <si>
    <t>Standard deviation for reserve risk</t>
  </si>
  <si>
    <t>Adjustment factor for non-proportional reinsurance</t>
  </si>
  <si>
    <t>USP</t>
  </si>
  <si>
    <t>Medical expenses</t>
  </si>
  <si>
    <t>Income protection</t>
  </si>
  <si>
    <t>Worker's compensation</t>
  </si>
  <si>
    <t>Non-proportional health insurance</t>
  </si>
  <si>
    <t xml:space="preserve">SCR-B3C </t>
  </si>
  <si>
    <t>Solvency Capital Requirement - Life underwriting risk</t>
  </si>
  <si>
    <t>Life underwriting risk - basic information</t>
  </si>
  <si>
    <t>Life Mortality risk</t>
  </si>
  <si>
    <t>A1A</t>
  </si>
  <si>
    <t>B1A</t>
  </si>
  <si>
    <t>B1B</t>
  </si>
  <si>
    <t>Life Longevity risk</t>
  </si>
  <si>
    <t>A2A</t>
  </si>
  <si>
    <t>B2A</t>
  </si>
  <si>
    <t>B2B</t>
  </si>
  <si>
    <t>Life Disability-morbidity risk</t>
  </si>
  <si>
    <t>A3A</t>
  </si>
  <si>
    <t>B3A</t>
  </si>
  <si>
    <t>B3B</t>
  </si>
  <si>
    <t>Life Lapse risk</t>
  </si>
  <si>
    <t>C04</t>
  </si>
  <si>
    <t>D04</t>
  </si>
  <si>
    <t>risk of increase in lapsation</t>
  </si>
  <si>
    <t>A4A</t>
  </si>
  <si>
    <t>B4A</t>
  </si>
  <si>
    <t>B4B</t>
  </si>
  <si>
    <t>risk of decrease in lapsation</t>
  </si>
  <si>
    <t>A5A</t>
  </si>
  <si>
    <t>B5A</t>
  </si>
  <si>
    <t>B5B</t>
  </si>
  <si>
    <t>mass lapse risk</t>
  </si>
  <si>
    <t>A6A</t>
  </si>
  <si>
    <t>B6A</t>
  </si>
  <si>
    <t>B6B</t>
  </si>
  <si>
    <t>Life expense risk</t>
  </si>
  <si>
    <t>B7A</t>
  </si>
  <si>
    <t>B7B</t>
  </si>
  <si>
    <t>Life Revision risk</t>
  </si>
  <si>
    <t>B8A</t>
  </si>
  <si>
    <t>B8B</t>
  </si>
  <si>
    <r>
      <t xml:space="preserve">Life catastrophe </t>
    </r>
    <r>
      <rPr>
        <sz val="11"/>
        <rFont val="Calibri"/>
        <family val="2"/>
      </rPr>
      <t>risk</t>
    </r>
  </si>
  <si>
    <t>B9A</t>
  </si>
  <si>
    <t>B9B</t>
  </si>
  <si>
    <t>Total capital requirement for life underwriting risk</t>
  </si>
  <si>
    <t>Further details on revision risk</t>
  </si>
  <si>
    <t>USP final</t>
  </si>
  <si>
    <t>Factor applied for the revision shock</t>
  </si>
  <si>
    <t>A12A</t>
  </si>
  <si>
    <t>Data from elsewhere</t>
  </si>
  <si>
    <t>Yes</t>
  </si>
  <si>
    <t>No</t>
  </si>
  <si>
    <t>Use of simplifications
Y/N</t>
  </si>
  <si>
    <t>Mortality risk</t>
  </si>
  <si>
    <t>Longevity risk</t>
  </si>
  <si>
    <t>Disability-morbidity risk</t>
  </si>
  <si>
    <t>Lapse risk</t>
  </si>
  <si>
    <t>Revision risk</t>
  </si>
  <si>
    <t xml:space="preserve">SCR-B3D </t>
  </si>
  <si>
    <t>Solvency Capital Requirement - Health underwriting risk</t>
  </si>
  <si>
    <t>SLT health underwriting risk - basic information</t>
  </si>
  <si>
    <t>Health mortality risk</t>
  </si>
  <si>
    <t>Health longevity risk</t>
  </si>
  <si>
    <t>Health disability-morbidity risk</t>
  </si>
  <si>
    <t>SLT health lapse risk</t>
  </si>
  <si>
    <t>Health expense risk</t>
  </si>
  <si>
    <t>Health revision risk</t>
  </si>
  <si>
    <t>Diversification within SLT health underwriting risk</t>
  </si>
  <si>
    <t>Total capital requirement for SLT health underwriting risk</t>
  </si>
  <si>
    <t>NSLT health underwriting risk - basic information</t>
  </si>
  <si>
    <t>NSLT health Premium and Reserve Risk - basic information</t>
  </si>
  <si>
    <t>Volume measure for premium and reserve risk</t>
  </si>
  <si>
    <r>
      <t>V</t>
    </r>
    <r>
      <rPr>
        <vertAlign val="subscript"/>
        <sz val="10"/>
        <rFont val="Arial"/>
        <family val="2"/>
      </rPr>
      <t>prem</t>
    </r>
  </si>
  <si>
    <r>
      <t>V</t>
    </r>
    <r>
      <rPr>
        <vertAlign val="subscript"/>
        <sz val="10"/>
        <rFont val="Arial"/>
        <family val="2"/>
      </rPr>
      <t>res</t>
    </r>
  </si>
  <si>
    <t xml:space="preserve">Geographical Diversification </t>
  </si>
  <si>
    <t>V</t>
  </si>
  <si>
    <t>A13A</t>
  </si>
  <si>
    <t>A15A</t>
  </si>
  <si>
    <t>Combined standard deviation</t>
  </si>
  <si>
    <t>Total NSLT health premium and reserve risk</t>
  </si>
  <si>
    <t xml:space="preserve"> NSLT health lapse risk</t>
  </si>
  <si>
    <t>Solvency capital requirement</t>
  </si>
  <si>
    <t>B18A</t>
  </si>
  <si>
    <t>Diversification within NSLT health underwriting risk</t>
  </si>
  <si>
    <t>Total NSLT health underwriting risk</t>
  </si>
  <si>
    <t>Health catastrophe risk</t>
  </si>
  <si>
    <t>Mass accident risk</t>
  </si>
  <si>
    <t>Accident concentration risk</t>
  </si>
  <si>
    <t>Pandemic risk</t>
  </si>
  <si>
    <t>Diversification within health catastrophe risk</t>
  </si>
  <si>
    <t>Total capital requirement for health catastrophe risk</t>
  </si>
  <si>
    <t>Diversification within health underwriting risk module</t>
  </si>
  <si>
    <t>Total capital requirement for health underwriting risk</t>
  </si>
  <si>
    <t>Non-life lapse risk</t>
  </si>
  <si>
    <t>Non-life catastrophe risk</t>
  </si>
  <si>
    <t>Natural catastrophe risk</t>
  </si>
  <si>
    <t>Catastrophe risk non-proportional property reinsurance</t>
  </si>
  <si>
    <t>Man-made catastrophe risk</t>
  </si>
  <si>
    <t>Other non-life catastrophe risk</t>
  </si>
  <si>
    <t>Parametry dla ryzyka składki i rezerw (non-life)</t>
  </si>
  <si>
    <t>σ dla składki</t>
  </si>
  <si>
    <t>σ dla rezerw</t>
  </si>
  <si>
    <t xml:space="preserve">Non-proportional casualty reinsurance </t>
  </si>
  <si>
    <t xml:space="preserve">Market risk concentrations </t>
  </si>
  <si>
    <t>Life Expense risk</t>
  </si>
  <si>
    <t>Parametry dla ryzyka składki i rezerw (health)</t>
  </si>
  <si>
    <t>Maciery krelacji segmentów dla ryzyka składki i rezerw (non-life)</t>
  </si>
  <si>
    <t>Maciery krelacji segmentów dla ryzyka składki i rezerw (health)</t>
  </si>
  <si>
    <t>Premiums*beta</t>
  </si>
  <si>
    <t>AMCR</t>
  </si>
  <si>
    <t>Life</t>
  </si>
  <si>
    <t>NonLife</t>
  </si>
  <si>
    <t>Reinsurance</t>
  </si>
  <si>
    <t>1 EUR=</t>
  </si>
  <si>
    <t>PLN</t>
  </si>
  <si>
    <t>Kurs EUR do PLN:</t>
  </si>
  <si>
    <t>check</t>
  </si>
  <si>
    <t>Typ zakładu</t>
  </si>
  <si>
    <t>przedrostek</t>
  </si>
  <si>
    <t>nazwa</t>
  </si>
  <si>
    <t xml:space="preserve">          </t>
  </si>
  <si>
    <t>AEGON TU na ŻYCIE S.A.</t>
  </si>
  <si>
    <t xml:space="preserve">TUiR      </t>
  </si>
  <si>
    <t>ALLIANZ POLSKA S.A.</t>
  </si>
  <si>
    <t xml:space="preserve">TU        </t>
  </si>
  <si>
    <t>ALLIANZ ŻYCIE POLSKA S.A.</t>
  </si>
  <si>
    <t>AMPLICO LIFE S.A.</t>
  </si>
  <si>
    <t>AVIVA TUnŻ  S.A.</t>
  </si>
  <si>
    <t>AVIVA TU OGÓLNYCH S.A.</t>
  </si>
  <si>
    <t>AXA TUiR S.A.</t>
  </si>
  <si>
    <t>AXA ŻYCIE TU S.A.</t>
  </si>
  <si>
    <t>BENEFIA TU S.A. Vienna Insurance Group</t>
  </si>
  <si>
    <t>BENEFIA TU na ŻYCIE S.A. Vienna Insurance Group</t>
  </si>
  <si>
    <t>BRE UBEZPIECZENIA TUiR S.A.</t>
  </si>
  <si>
    <t>BZ WBK - AVIVA TU OGÓLNYCH S.A.</t>
  </si>
  <si>
    <t>BZ WBK - AVIVA TUnŻ S.A.</t>
  </si>
  <si>
    <t xml:space="preserve">TUnŻ      </t>
  </si>
  <si>
    <t>CARDIF POLSKA S.A.</t>
  </si>
  <si>
    <t>COMPENSA TU S.A. Vienna Insurance Group</t>
  </si>
  <si>
    <t>COMPENSA TU na ŻYCIE S.A. Vienna Insurance Group</t>
  </si>
  <si>
    <t>CONCORDIA CAPITAL SA</t>
  </si>
  <si>
    <t>CONCORDIA POLSKA TUW</t>
  </si>
  <si>
    <t xml:space="preserve">TUW       </t>
  </si>
  <si>
    <t>CUPRUM</t>
  </si>
  <si>
    <t>D.A.S.TU OCHRONY PRAWNEJ S.A.</t>
  </si>
  <si>
    <t xml:space="preserve">STU       </t>
  </si>
  <si>
    <t>ERGO HESTIA SA</t>
  </si>
  <si>
    <t xml:space="preserve">STUnŻ     </t>
  </si>
  <si>
    <t>EULER HERMES S.A.</t>
  </si>
  <si>
    <t>EUROPA S.A.</t>
  </si>
  <si>
    <t>GENERALI T.U. S.A.</t>
  </si>
  <si>
    <t>GENERALI ŻYCIE T.U. S.A.</t>
  </si>
  <si>
    <t>HDI ASEKURACJA TU S.A.</t>
  </si>
  <si>
    <t>HDI-GERLING ŻYCIE TU S.A.</t>
  </si>
  <si>
    <t>ING TUnŻ S.A.</t>
  </si>
  <si>
    <t>INTER POLSKA S.A.</t>
  </si>
  <si>
    <t>INTERRISK S.A. Vienna Insurance Group</t>
  </si>
  <si>
    <t>INTER-ŻYCIE POLSKA S.A.</t>
  </si>
  <si>
    <t>KUKE S.A.</t>
  </si>
  <si>
    <t>LINK4 TU S.A.</t>
  </si>
  <si>
    <t>MACIF ŻYCIE TUW</t>
  </si>
  <si>
    <t>MEDICA POLSKA UBEZPIECZENIA ZDROWOTNE TU S.A.</t>
  </si>
  <si>
    <t>MTU Moje Towarzystwo Ubezpieczeń S.A.</t>
  </si>
  <si>
    <t>OPEN LIFE TU ŻYCIE S.A.</t>
  </si>
  <si>
    <t>NORDEA POLSKA TU na ŻYCIE S.A.</t>
  </si>
  <si>
    <t xml:space="preserve">      </t>
  </si>
  <si>
    <t>PARTNER TUiR S.A.</t>
  </si>
  <si>
    <t>T.U.W.</t>
  </si>
  <si>
    <t xml:space="preserve">POCZTOWE </t>
  </si>
  <si>
    <t>POLISA-ŻYCIE S.A.</t>
  </si>
  <si>
    <t>PRAMERICA ŻYCIE TUiR SA</t>
  </si>
  <si>
    <t>PTR S.A.</t>
  </si>
  <si>
    <t>PTU S.A.</t>
  </si>
  <si>
    <t>PZM TU S.A. Vienna Insurance Group</t>
  </si>
  <si>
    <t>PZU SA</t>
  </si>
  <si>
    <t>PZU ŻYCIE SA</t>
  </si>
  <si>
    <t>REJENT-LIFE</t>
  </si>
  <si>
    <t>SIGNAL IDUNA POLSKA TU S.A.</t>
  </si>
  <si>
    <t>SIGNAL IDUNA ŻYCIE POLSKA TU S.A.</t>
  </si>
  <si>
    <t>SKANDIA ŻYCIE TU S.A.</t>
  </si>
  <si>
    <t>SKOK</t>
  </si>
  <si>
    <t>SKOK ŻYCIE SA</t>
  </si>
  <si>
    <t>TUW</t>
  </si>
  <si>
    <t>TUZ</t>
  </si>
  <si>
    <t>UNIQA TU S.A.</t>
  </si>
  <si>
    <t>UNIQA TU na ŻYCIE S.A.</t>
  </si>
  <si>
    <t>WARTA S.A.</t>
  </si>
  <si>
    <t>L</t>
  </si>
  <si>
    <t>NL</t>
  </si>
  <si>
    <t>R</t>
  </si>
  <si>
    <t>Indeks</t>
  </si>
  <si>
    <t>NAZWA ZAKŁADU</t>
  </si>
  <si>
    <t>NonLife (bez seg. 4,6,8,9)</t>
  </si>
  <si>
    <t>Reinsurance captive</t>
  </si>
  <si>
    <t>Ratio of Eligible own funds to MCR</t>
  </si>
  <si>
    <t>SCR Components</t>
  </si>
  <si>
    <t>Life Catastrophe risk</t>
  </si>
  <si>
    <t>NSLT health underwriting risk</t>
  </si>
  <si>
    <t>SLT health underwriting risk</t>
  </si>
  <si>
    <t>Non-life premium and reserve risk</t>
  </si>
  <si>
    <r>
      <t>Market risk</t>
    </r>
    <r>
      <rPr>
        <b/>
        <strike/>
        <sz val="11"/>
        <rFont val="Calibri"/>
        <family val="2"/>
        <charset val="238"/>
        <scheme val="minor"/>
      </rPr>
      <t xml:space="preserve"> </t>
    </r>
  </si>
  <si>
    <t>Health premium and reserve risk</t>
  </si>
  <si>
    <t>NSLT health lapse risk</t>
  </si>
  <si>
    <t xml:space="preserve">Działalność w ramach segmentów 4,6,8 lub 9  </t>
  </si>
  <si>
    <t>Jednostka</t>
  </si>
  <si>
    <t xml:space="preserve"> TYS</t>
  </si>
  <si>
    <t>NatCat</t>
  </si>
  <si>
    <t>NP_Re</t>
  </si>
  <si>
    <t>MMCAT</t>
  </si>
  <si>
    <t>Other</t>
  </si>
  <si>
    <t xml:space="preserve">shock  </t>
  </si>
  <si>
    <t>Zagadnienie</t>
  </si>
  <si>
    <t>Propozycja standaryzacji</t>
  </si>
  <si>
    <t>Trudność/Niejasność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</si>
  <si>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</si>
  <si>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</si>
  <si>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</si>
  <si>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</si>
  <si>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</si>
  <si>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</si>
  <si>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</si>
  <si>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</si>
  <si>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</si>
  <si>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</si>
  <si>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</si>
  <si>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</si>
  <si>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</si>
  <si>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</si>
  <si>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</si>
  <si>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</si>
  <si>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</si>
  <si>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</si>
  <si>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</si>
  <si>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</si>
  <si>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</si>
  <si>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</si>
  <si>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</si>
  <si>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</si>
  <si>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</si>
  <si>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</si>
  <si>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</si>
  <si>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</si>
  <si>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</si>
  <si>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</si>
  <si>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Zagadnienia</t>
  </si>
  <si>
    <t>Zagadnienia do konsultacji i standaryzacji</t>
  </si>
  <si>
    <t>Market Factor</t>
  </si>
  <si>
    <t>Cresta Zone</t>
  </si>
  <si>
    <t>Cresta Relativity</t>
  </si>
  <si>
    <t>Aggregation Matrix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</si>
  <si>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</si>
  <si>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</si>
  <si>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</si>
  <si>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</si>
  <si>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</si>
  <si>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</si>
  <si>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</si>
  <si>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</si>
  <si>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</si>
  <si>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</si>
  <si>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</si>
  <si>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</si>
  <si>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</si>
  <si>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</si>
  <si>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</si>
  <si>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</si>
  <si>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</si>
  <si>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</si>
  <si>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</si>
  <si>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</si>
  <si>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</si>
  <si>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</si>
  <si>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</si>
  <si>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</si>
  <si>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</si>
  <si>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</si>
  <si>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</si>
  <si>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</si>
  <si>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</si>
  <si>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</si>
  <si>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</si>
  <si>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</si>
  <si>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</si>
  <si>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</si>
  <si>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</si>
  <si>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</si>
  <si>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</si>
  <si>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</si>
  <si>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</si>
  <si>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</si>
  <si>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</si>
  <si>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</si>
  <si>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</si>
  <si>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</si>
  <si>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</si>
  <si>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</si>
  <si>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</si>
  <si>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</si>
  <si>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</si>
  <si>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</si>
  <si>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</si>
  <si>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</si>
  <si>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</si>
  <si>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</si>
  <si>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</si>
  <si>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</si>
  <si>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</si>
  <si>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</si>
  <si>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</si>
  <si>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</si>
  <si>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</si>
  <si>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</si>
  <si>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</si>
  <si>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</si>
  <si>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</si>
  <si>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</si>
  <si>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</si>
  <si>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</si>
  <si>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</si>
  <si>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</si>
  <si>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</si>
  <si>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</si>
  <si>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</si>
  <si>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</si>
  <si>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</si>
  <si>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</si>
  <si>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</si>
  <si>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</si>
  <si>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</si>
  <si>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</si>
  <si>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</si>
  <si>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</si>
  <si>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</si>
  <si>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</si>
  <si>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</si>
  <si>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</si>
  <si>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</si>
  <si>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</si>
  <si>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</si>
  <si>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</si>
  <si>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</si>
  <si>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</si>
  <si>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</si>
  <si>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</si>
  <si>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</si>
  <si>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</si>
  <si>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</si>
  <si>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</si>
  <si>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</si>
  <si>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POL-00</t>
  </si>
  <si>
    <t>POL-01</t>
  </si>
  <si>
    <t>POL-02</t>
  </si>
  <si>
    <t>POL-03</t>
  </si>
  <si>
    <t>POL-04</t>
  </si>
  <si>
    <t>POL-05</t>
  </si>
  <si>
    <t>POL-06</t>
  </si>
  <si>
    <t>POL-07</t>
  </si>
  <si>
    <t>POL-08</t>
  </si>
  <si>
    <t>POL-09</t>
  </si>
  <si>
    <t>POL-10</t>
  </si>
  <si>
    <t>POL-11</t>
  </si>
  <si>
    <t>POL-12</t>
  </si>
  <si>
    <t>POL-13</t>
  </si>
  <si>
    <t>POL-14</t>
  </si>
  <si>
    <t>POL-15</t>
  </si>
  <si>
    <t>POL-16</t>
  </si>
  <si>
    <t>POL-17</t>
  </si>
  <si>
    <t>POL-18</t>
  </si>
  <si>
    <t>POL-19</t>
  </si>
  <si>
    <t>POL-20</t>
  </si>
  <si>
    <t>POL-21</t>
  </si>
  <si>
    <t>POL-22</t>
  </si>
  <si>
    <t>POL-23</t>
  </si>
  <si>
    <t>POL-24</t>
  </si>
  <si>
    <t>POL-25</t>
  </si>
  <si>
    <t>POL-26</t>
  </si>
  <si>
    <t>POL-27</t>
  </si>
  <si>
    <t>POL-28</t>
  </si>
  <si>
    <t>POL-29</t>
  </si>
  <si>
    <t>POL-30</t>
  </si>
  <si>
    <t>POL-31</t>
  </si>
  <si>
    <t>POL-32</t>
  </si>
  <si>
    <t>POL-33</t>
  </si>
  <si>
    <t>POL-34</t>
  </si>
  <si>
    <t>POL-35</t>
  </si>
  <si>
    <t>POL-36</t>
  </si>
  <si>
    <t>POL-37</t>
  </si>
  <si>
    <t>POL-38</t>
  </si>
  <si>
    <t>POL-39</t>
  </si>
  <si>
    <t>POL-40</t>
  </si>
  <si>
    <t>POL-41</t>
  </si>
  <si>
    <t>POL-42</t>
  </si>
  <si>
    <t>POL-43</t>
  </si>
  <si>
    <t>POL-44</t>
  </si>
  <si>
    <t>POL-45</t>
  </si>
  <si>
    <t>POL-46</t>
  </si>
  <si>
    <t>POL-47</t>
  </si>
  <si>
    <t>POL-48</t>
  </si>
  <si>
    <t>POL-49</t>
  </si>
  <si>
    <t>POL-50</t>
  </si>
  <si>
    <t>POL-51</t>
  </si>
  <si>
    <t>POL-52</t>
  </si>
  <si>
    <t>POL-53</t>
  </si>
  <si>
    <t>POL-54</t>
  </si>
  <si>
    <t>POL-55</t>
  </si>
  <si>
    <t>POL-56</t>
  </si>
  <si>
    <t>POL-57</t>
  </si>
  <si>
    <t>POL-58</t>
  </si>
  <si>
    <t>POL-59</t>
  </si>
  <si>
    <t>POL-60</t>
  </si>
  <si>
    <t>POL-61</t>
  </si>
  <si>
    <t>POL-62</t>
  </si>
  <si>
    <t>POL-63</t>
  </si>
  <si>
    <t>POL-64</t>
  </si>
  <si>
    <t>POL-65</t>
  </si>
  <si>
    <t>POL-66</t>
  </si>
  <si>
    <t>POL-67</t>
  </si>
  <si>
    <t>POL-68</t>
  </si>
  <si>
    <t>POL-69</t>
  </si>
  <si>
    <t>POL-70</t>
  </si>
  <si>
    <t>POL-71</t>
  </si>
  <si>
    <t>POL-72</t>
  </si>
  <si>
    <t>POL-73</t>
  </si>
  <si>
    <t>POL-74</t>
  </si>
  <si>
    <t>POL-75</t>
  </si>
  <si>
    <t>POL-76</t>
  </si>
  <si>
    <t>POL-77</t>
  </si>
  <si>
    <t>POL-78</t>
  </si>
  <si>
    <t>POL-80</t>
  </si>
  <si>
    <t>POL-81</t>
  </si>
  <si>
    <t>POL-82</t>
  </si>
  <si>
    <t>POL-83</t>
  </si>
  <si>
    <t>POL-84</t>
  </si>
  <si>
    <t>POL-85</t>
  </si>
  <si>
    <t>POL-86</t>
  </si>
  <si>
    <t>POL-87</t>
  </si>
  <si>
    <t>POL-88</t>
  </si>
  <si>
    <t>POL-89</t>
  </si>
  <si>
    <t>POL-90</t>
  </si>
  <si>
    <t>POL-91</t>
  </si>
  <si>
    <t>POL-92</t>
  </si>
  <si>
    <t>POL-93</t>
  </si>
  <si>
    <t>POL-94</t>
  </si>
  <si>
    <t>POL-95</t>
  </si>
  <si>
    <t>POL-96</t>
  </si>
  <si>
    <t>POL-97</t>
  </si>
  <si>
    <t>POL-98</t>
  </si>
  <si>
    <t>POL-99</t>
  </si>
  <si>
    <t>PL_Flood</t>
  </si>
  <si>
    <t>PL_Windstorm</t>
  </si>
  <si>
    <t>Parametry dla ryzyka powodzi w Polsce</t>
  </si>
  <si>
    <t>Dane liczbowe prosimy podawać w tysiącach PLN</t>
  </si>
  <si>
    <t>EUR</t>
  </si>
  <si>
    <t>USD</t>
  </si>
  <si>
    <t>CHF</t>
  </si>
  <si>
    <t>GBP</t>
  </si>
  <si>
    <t>Macierz zależności dla BSCR</t>
  </si>
  <si>
    <t>Macierz zależności dla ryzyka rynkowego (górny szok dla ryzyka stopy procentowej)</t>
  </si>
  <si>
    <t>Macierz zależności dla ryzyka rynkowego (dolny szok dla ryzyka stopy procentowej)</t>
  </si>
  <si>
    <t>Macierz zależności dla ryzyka cen akcji</t>
  </si>
  <si>
    <t>Macierz zależności dla ryzyka ubezpieczeń osobowo-majątkowych</t>
  </si>
  <si>
    <t>Macierz zależności dla ryzyka ubezpieczeń na życie</t>
  </si>
  <si>
    <t>Macierz zależności dla ryzyka ubezpieczeń zdrowotnych</t>
  </si>
  <si>
    <t>Macierz zależności dla ryzyka SLT</t>
  </si>
  <si>
    <t>Macierz zależności dla ryzyka niewykonania zobowiązania przez kontrahenta</t>
  </si>
  <si>
    <t>Macierz zależności dla ryzyka katastroficnego w ubezpieczeniach majątkowo-osobowych</t>
  </si>
  <si>
    <t>Absolute Minimum Capital Requirement</t>
  </si>
  <si>
    <t>pEarn non-life</t>
  </si>
  <si>
    <t>Zagadnienia do konsultacji z innymi zakładami ubezpieczeń/reasekuracji i organem nadzoru</t>
  </si>
  <si>
    <t>Zapadalność w latach</t>
  </si>
  <si>
    <t>Adjustment for loss-absorbing capacity of technical provisions and deferred taxes</t>
  </si>
  <si>
    <t>Wewnętrzny</t>
  </si>
  <si>
    <t>English</t>
  </si>
  <si>
    <t>Language</t>
  </si>
  <si>
    <t>Sheet</t>
  </si>
  <si>
    <t>Polish</t>
  </si>
  <si>
    <t>Version</t>
  </si>
  <si>
    <t>Dane z innych komórek</t>
  </si>
  <si>
    <t>Tak</t>
  </si>
  <si>
    <t>Nie</t>
  </si>
  <si>
    <t>Dział I</t>
  </si>
  <si>
    <t>Dział II</t>
  </si>
  <si>
    <t>Reasekurator</t>
  </si>
  <si>
    <t>Business</t>
  </si>
  <si>
    <t>Captive</t>
  </si>
  <si>
    <t>Data to be entered in thousand PLN</t>
  </si>
  <si>
    <t>Description</t>
  </si>
  <si>
    <t>Currency</t>
  </si>
  <si>
    <t>Unit</t>
  </si>
  <si>
    <t>Minimum Capital Requirement</t>
  </si>
  <si>
    <t>Parameters</t>
  </si>
  <si>
    <t>Participant data</t>
  </si>
  <si>
    <t>Insurance undertaking</t>
  </si>
  <si>
    <t>Contact data 1</t>
  </si>
  <si>
    <t>Contact data 2</t>
  </si>
  <si>
    <t>Position</t>
  </si>
  <si>
    <t>Phone</t>
  </si>
  <si>
    <t>Email</t>
  </si>
  <si>
    <t>Instructions</t>
  </si>
  <si>
    <t>Issues for consultation and standardization</t>
  </si>
  <si>
    <t>Słownik i wersja językowa arkusza</t>
  </si>
  <si>
    <t>Language and dictionary</t>
  </si>
  <si>
    <t>Stopa</t>
  </si>
  <si>
    <t>Risk free rate</t>
  </si>
  <si>
    <t>Język</t>
  </si>
  <si>
    <t>Bilans</t>
  </si>
  <si>
    <t>Aktywa</t>
  </si>
  <si>
    <t>Wartość firmy</t>
  </si>
  <si>
    <t>Aktywowane koszty akwizycji</t>
  </si>
  <si>
    <t>Wartości niematerialne i prawne</t>
  </si>
  <si>
    <t>Aktywa z tytułu odroczonego podatku dochodowego</t>
  </si>
  <si>
    <t>Nieruchomości, maszyny i urządzenia wykorzystywane na własne potrzeby</t>
  </si>
  <si>
    <t>Lokaty (inne niż aktywa dla ubezpieczeniowych funduszy kapitałowych i dla umów opartych o indeksy)</t>
  </si>
  <si>
    <t xml:space="preserve"> Nieruchomości (inne niż wykorzystywane na własne potrzeby)</t>
  </si>
  <si>
    <t xml:space="preserve"> Lokaty w jednostkach podporządkowanych (udziały kapitałowe)</t>
  </si>
  <si>
    <t xml:space="preserve"> Akcje - notowane</t>
  </si>
  <si>
    <t xml:space="preserve"> Akcje - nienotowane</t>
  </si>
  <si>
    <t xml:space="preserve"> Obligacje rządowe</t>
  </si>
  <si>
    <t xml:space="preserve"> Obligacje korporacyjne</t>
  </si>
  <si>
    <t xml:space="preserve"> Produkty struktyryzowane</t>
  </si>
  <si>
    <t xml:space="preserve"> Fundusze inwestycyjne</t>
  </si>
  <si>
    <t xml:space="preserve">   w tym akcje w funduszach inwestycyjnych</t>
  </si>
  <si>
    <t xml:space="preserve">   w tym obligacje rządowe w funduszach inwestycyjnych</t>
  </si>
  <si>
    <t xml:space="preserve">   w tym obligacje korporacyjne w funduszach inwestycyjnych</t>
  </si>
  <si>
    <t xml:space="preserve">   w tym nieruchomości w funduszach inwestycyjnych</t>
  </si>
  <si>
    <t xml:space="preserve">   w tym instrumenty pochodne w funduszach inwestycyjnych</t>
  </si>
  <si>
    <t xml:space="preserve">   w tym pozostałe aktywa finansowe w funduszach inwestycyjnych</t>
  </si>
  <si>
    <t xml:space="preserve"> Instrumenty pochodne</t>
  </si>
  <si>
    <t xml:space="preserve"> Depozyty bankowe inne niż środki pieniężne</t>
  </si>
  <si>
    <t xml:space="preserve"> Pożyczki i pożyczki zabezpieczone hipotecznie (z wyłączeniem pożyczek pod zastaw polisy)</t>
  </si>
  <si>
    <t xml:space="preserve"> Pozostałe lokaty</t>
  </si>
  <si>
    <t>Aktywa dla ubezpieczeniowych funduszy kapitałowych i dla umów opartych o indeksy</t>
  </si>
  <si>
    <t>Pożyczki pod zastaw polisy</t>
  </si>
  <si>
    <t>Kwoty należne z umów reasekuracji (biernej) i od spółek celowych dla zobowiązań wynikających z ubezpieczeń:</t>
  </si>
  <si>
    <t xml:space="preserve"> Majątkowo-osobowych z wyłączeniem zdrowotnych</t>
  </si>
  <si>
    <t xml:space="preserve"> Zdrowotnych o charakterze ubezpieczeń majątkowo-osobowych</t>
  </si>
  <si>
    <t xml:space="preserve"> Zdrowotnych o charakterze ubezpieczeń na życie</t>
  </si>
  <si>
    <t xml:space="preserve"> Na życie z wyłączeniem zdrowotnych oraz ubezpieczeń na życie opartych o indeksy i z ubezpieczeniowym funduszem kapitałowym</t>
  </si>
  <si>
    <t xml:space="preserve"> Na życie opartych o indeksy i z ubezpieczeniowym funduszem kapitałowym</t>
  </si>
  <si>
    <t>Pozostałe należności (handlowe, inne niż z tytułu ubezpieczeń i reasekuracji)</t>
  </si>
  <si>
    <t>Akcje własne</t>
  </si>
  <si>
    <t>Kwoty dotyczące wezwanych, a nie opłaconych elementów środków własnych</t>
  </si>
  <si>
    <t>Środki pieniężne</t>
  </si>
  <si>
    <t>Pozostałe aktywa (nie wykazane w innych pozycjach)</t>
  </si>
  <si>
    <t>Aktywa razem</t>
  </si>
  <si>
    <t>Zobowiązania</t>
  </si>
  <si>
    <t>Rezerwy techniczno-ubezpieczeniowe – majątkowo-osobowe (z wyłączeniem zdrowotnych)</t>
  </si>
  <si>
    <t xml:space="preserve"> Rezerwy wycenianie łącznie</t>
  </si>
  <si>
    <t xml:space="preserve"> Najlepsze oszacowanie</t>
  </si>
  <si>
    <t xml:space="preserve"> Margines ryzyka</t>
  </si>
  <si>
    <t>Rezerwy techniczno-ubezpieczeniowe – zdrowotne (o charakterze ubezpieczeń majątkowo-osobowych)</t>
  </si>
  <si>
    <t>Rezerwy techniczno-ubezpieczeniowe – zdrowotne (o charakterze ubezpieczeń na życie)</t>
  </si>
  <si>
    <t>Rezerwy techniczno-ubezpieczeniowe – na życie (z wyłączeniem zdrowotnych oraz ubezpieczeń na życie opartych o indeksy i z ubezpieczeniowym funduszem kapitałowym)</t>
  </si>
  <si>
    <t>Rezerwy techniczno-ubezpieczeniowe – na życie oparte o indeksy i z ubezpieczeniowym funduszem kapitałowym</t>
  </si>
  <si>
    <t>Pozostałe rezerwy techniczno-ubezpieczeniowe</t>
  </si>
  <si>
    <t>Zobowiązania warunkowe</t>
  </si>
  <si>
    <t>Pozostałe rezerwy (inne niż techniczno-ubezpieczeniowe)</t>
  </si>
  <si>
    <t>Zobowiązania z tytułu depozytów reasekuratorów</t>
  </si>
  <si>
    <t>Rezerwa z tytułu odroczonego podatku dochodowego</t>
  </si>
  <si>
    <t>Instrumenty pochodne</t>
  </si>
  <si>
    <t>Zobowiązania wobec instytucji kredytowych</t>
  </si>
  <si>
    <t>Zobowiązania finansowe inne niż zobowiązania wobec instytucji kredytowych</t>
  </si>
  <si>
    <t>Zobowiązania z tytułu reasekuracji</t>
  </si>
  <si>
    <t>Pozostałe zobowiązania (handlowe, inne niż z tytułu ubezpieczeń i reasekuracji)</t>
  </si>
  <si>
    <t>Zobowiązania podporządkowane nieuwzględnione w podstawowych środkach własnych</t>
  </si>
  <si>
    <t>Zobowiązania podporządkowane uwzględnione w podstawowych środkach własnych</t>
  </si>
  <si>
    <t>Pozostałe zobowiązania (nie wykazane w innych pozycjach)</t>
  </si>
  <si>
    <t>Zobowiązania razem</t>
  </si>
  <si>
    <t>Nadwyżka aktywów nad zobowiązaniami</t>
  </si>
  <si>
    <t>Wartość wg Wypłacalność II</t>
  </si>
  <si>
    <t>Całkowite</t>
  </si>
  <si>
    <t>Kategoria 1</t>
  </si>
  <si>
    <t>Kategoria 2</t>
  </si>
  <si>
    <t>Kategoria 3</t>
  </si>
  <si>
    <t>Całkowite dopuszczone środki własne na pokrycie wymogu SCR</t>
  </si>
  <si>
    <t>Całkowite dopuszczone  środki własne na pokrycie wymogu MCR</t>
  </si>
  <si>
    <t>Współczynnik wypłacalności (SCR)</t>
  </si>
  <si>
    <t>Współczynnik wypłacalności (MCR)</t>
  </si>
  <si>
    <t>ograniczone</t>
  </si>
  <si>
    <t>nieograniczone</t>
  </si>
  <si>
    <t>Ryzyko rynkowe</t>
  </si>
  <si>
    <t>Ryzyko niewykonania zobowiązania przez kontrahenta</t>
  </si>
  <si>
    <t>Ryzyko w ubezpieczeniach na życie</t>
  </si>
  <si>
    <t>Ryzyko w ubezpieczeniach zdrowotnych</t>
  </si>
  <si>
    <t>Ryzyko w ubezpieczeniach majątkowo-osobowych</t>
  </si>
  <si>
    <t>Dywersyfikacja</t>
  </si>
  <si>
    <t>Ryzyko wartości niematerialnych i prawnych</t>
  </si>
  <si>
    <t>Ryzyko stopy procentowej</t>
  </si>
  <si>
    <t>Ryzyko cen akcji</t>
  </si>
  <si>
    <t>Ryzyko cen nieruchomości</t>
  </si>
  <si>
    <t>Ryzyko spreadu kredytowego</t>
  </si>
  <si>
    <t>Ryzyko koncentracji aktywów</t>
  </si>
  <si>
    <t>Ryzyko walutowe</t>
  </si>
  <si>
    <t>Przyszłe świadczenia uznaniowe</t>
  </si>
  <si>
    <t>Korekta z tytułu zdolności rezerw techniczno-ubezpieczeniowych do pokrywania strat</t>
  </si>
  <si>
    <t>Korekta z tytułu zdolności podatków odroczonych do pokrywania strat</t>
  </si>
  <si>
    <t>Korekta z tytułu zdolności rezerw techniczno-ubezpieczeniowych i podatków odroczonych do pokrywania strat</t>
  </si>
  <si>
    <t>Ryzyko operacyjne</t>
  </si>
  <si>
    <t>Składniki wymogu</t>
  </si>
  <si>
    <t>Ryzyko śmiertelności z ubezpieczeń na życie</t>
  </si>
  <si>
    <t>Ryzyko rewizji wysokości rent z ubezpieczeń na życie</t>
  </si>
  <si>
    <t>Ryzyko katastrof naturalnych</t>
  </si>
  <si>
    <t>Ryzyko katastrof spowodowanych przez człowieka</t>
  </si>
  <si>
    <t>Pozostałe ryzyko katastroficzne w ubezpieczeniach majątkowych</t>
  </si>
  <si>
    <t>Ryzyko katastroficzne z ubezpieczeń zdrowotnych</t>
  </si>
  <si>
    <t>Ryzyko śmiertelności z ubezpieczeń zdrowotnych o charakterze ubezpieczeń na życie</t>
  </si>
  <si>
    <t>Ryzyko niezdolności do pracy-zachorowalności z ubezpieczeń zdrowotnych o charakterze ubezpieczeń na życie</t>
  </si>
  <si>
    <t>Ryzyko niezdolności do pracy-zachorowalności z ubezpieczeń na życie</t>
  </si>
  <si>
    <t>Ryzyko ponoszonych kosztów z ubezpieczeniach na życie</t>
  </si>
  <si>
    <t>Ryzyko ponoszonych kosztów z ubezpieczeniach zdrowotnych o charakterze ubezpieczeń na życie</t>
  </si>
  <si>
    <t>Ryzyko rewizji wysokości rent z ubezpieczeń zdrowotnych o charakterze ubezpieczeń na życie</t>
  </si>
  <si>
    <t>Kapitałowy wymóg wypłacalności</t>
  </si>
  <si>
    <t>up</t>
  </si>
  <si>
    <t>down</t>
  </si>
  <si>
    <t>górny</t>
  </si>
  <si>
    <t>dolny</t>
  </si>
  <si>
    <t xml:space="preserve">szok  </t>
  </si>
  <si>
    <t xml:space="preserve">Minimum Capital Requirement </t>
  </si>
  <si>
    <t xml:space="preserve">Minimalny Wymóg Kapitałowy </t>
  </si>
  <si>
    <t>Obliczenia wymogu MCR</t>
  </si>
  <si>
    <t>Liniowy MCR</t>
  </si>
  <si>
    <t>MCR ograniczony z góry</t>
  </si>
  <si>
    <t>MCR ograniczony z dołu</t>
  </si>
  <si>
    <t>Łączny minimalny wymóg kapitałowy</t>
  </si>
  <si>
    <t>Absolutny minimalny wymóg kapitałowy</t>
  </si>
  <si>
    <t>Risk in Segments (LoBs) 4,6,8 or 9</t>
  </si>
  <si>
    <t>Issues for consultation and standardization among the market</t>
  </si>
  <si>
    <t>No.</t>
  </si>
  <si>
    <t>Issue</t>
  </si>
  <si>
    <t>Difficulty</t>
  </si>
  <si>
    <t>Proposal for understanding</t>
  </si>
  <si>
    <t>Bilans zakładu ubezpieczeń/reasekuracji</t>
  </si>
  <si>
    <t xml:space="preserve"> Papiery wartościowe zabezpieczone (ang. Collateralised securities)</t>
  </si>
  <si>
    <t>Należności depozytowe od cedentów</t>
  </si>
  <si>
    <t>Środki własne</t>
  </si>
  <si>
    <t>Podstawowy kapitałowy wymóg wypłacalności (BSCR)</t>
  </si>
  <si>
    <t>Ryzyko długowieczności z ubezpieczeń na życie</t>
  </si>
  <si>
    <t>Ryzyko rezygnacji z umów ubezpieczeń na życie</t>
  </si>
  <si>
    <t>Ryzyko w ubezpieczeniach zdrowotnych o charakterze ubezpieczeń majątkowych</t>
  </si>
  <si>
    <t>Ryzyko w ubezpieczeniach zdrowotnych o charakterze ubezpieczeń na życie</t>
  </si>
  <si>
    <t>Ryzyko rezygnacji z umów ubezpieczeń zdrowotnych o charakterze ubezpieczeń na życie</t>
  </si>
  <si>
    <t>Ryzyko składki i rezerw z ubezpieczeń majątkowych</t>
  </si>
  <si>
    <t>Ryzyko katastroficzne z ubezpieczeń majątkowych</t>
  </si>
  <si>
    <t>Ryzyko rezygnacji z umów ubezpieczeń majątkowych</t>
  </si>
  <si>
    <t>Ryzyko katastrof dla reasekuracji nieproporcjonalnej</t>
  </si>
  <si>
    <t>Ryzyko składki i rezerw z ubezpieczeń zdrowotnych o charakterze ubezpieczeń majątkowych</t>
  </si>
  <si>
    <t>Ryzyko długowieczności z ubezpieczeń zdrowotnych o charakterze ubezpieczeń na życie</t>
  </si>
  <si>
    <t>Ryzyko katastroficzne z ubezpieczeń na życie</t>
  </si>
  <si>
    <t>Parameters of flood risk in Poland</t>
  </si>
  <si>
    <t>Parameters of windstorm risk in Poland</t>
  </si>
  <si>
    <t>Name and surname</t>
  </si>
  <si>
    <t>Property, plant &amp; equipment held for own use</t>
  </si>
  <si>
    <t>Paragraf
 specyfikacji technicznej</t>
  </si>
  <si>
    <t>Article of the technical specification</t>
  </si>
  <si>
    <t>Parametry dla ryzyka huraganuw Polsce</t>
  </si>
  <si>
    <t>Należności z tytułu reasekuracji</t>
  </si>
  <si>
    <t>Reinsurance receivables</t>
  </si>
  <si>
    <t>Ryzyko  rezygnacji z umów ubezpieczeń zdrowotnych o charakterze ubezpieczeń majątkowych</t>
  </si>
  <si>
    <t>Należności z tytułu ubezpieczeń (w tym od ubezpieczających i pośredników ubezpieczeniowych)</t>
  </si>
  <si>
    <t>Zobowiązania z tytułu ubezpieczeń (w tym wobec ubezpieczających i pośredników ubezpieczeniowych)</t>
  </si>
  <si>
    <t>Zobowiązania wynikające ze świadczeń emerytalnych dla pracowników (na podstawie krajowego systemu emerytalnego)</t>
  </si>
  <si>
    <t>Nadwyżka na funduszu świadczeń emerytalnych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</si>
</sst>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dd/mm/yyyy\ "/>
    <numFmt numFmtId="168" formatCode="&quot;+ &quot;#,##0.00\ ;&quot;- &quot;#,##0.00\ ;0.00\ "/>
    <numFmt numFmtId="169" formatCode="#,##0\ ;&quot;- &quot;#,##0\ ;0\ "/>
    <numFmt numFmtId="170" formatCode="&quot;+ &quot;#,##0\ ;&quot;- &quot;#,##0\ ;0\ "/>
    <numFmt numFmtId="171" formatCode="_(* #,##0.00_);_(* \(#,##0.00\);_(* \-??_);_(@_)"/>
    <numFmt numFmtId="172" formatCode="_-[$€-2]\ * #,##0.00_-;_-[$€-2]\ * #,##0.00\-;_-[$€-2]\ * \-??_-"/>
    <numFmt numFmtId="173" formatCode="#,##0.00\ ;&quot;- &quot;#,##0.00\ ;0.00\ "/>
    <numFmt numFmtId="174" formatCode="00"/>
    <numFmt numFmtId="175" formatCode="#,##0.00%\ ;&quot;- &quot;#,##0.00%\ ;0.00%\ "/>
    <numFmt numFmtId="176" formatCode="&quot;+ &quot;#,##0.00%\ ;&quot;- &quot;#,##0.00%\ ;0.00%\ "/>
    <numFmt numFmtId="177" formatCode="#,##0%\ ;&quot;- &quot;#,##0%\ ;0%\ "/>
    <numFmt numFmtId="178" formatCode="&quot;+ &quot;#,##0%\ ;&quot;- &quot;#,##0%\ ;0%\ "/>
    <numFmt numFmtId="179" formatCode="@\ "/>
    <numFmt numFmtId="180" formatCode="0.0"/>
    <numFmt numFmtId="181" formatCode="0.0%"/>
    <numFmt numFmtId="182" formatCode="_(* #,##0_);_(* \(#,##0\);_(* &quot;-&quot;??_);_(@_)"/>
    <numFmt numFmtId="183" formatCode="0.0000"/>
    <numFmt numFmtId="184" formatCode="0.000"/>
    <numFmt numFmtId="185" formatCode="0.0____"/>
    <numFmt numFmtId="186" formatCode="0.0000%"/>
  </numFmts>
  <fonts count="106" x14ac:knownFonts="1"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9"/>
      <name val="Courier New"/>
      <family val="3"/>
    </font>
    <font>
      <sz val="10"/>
      <name val="Arial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</font>
    <font>
      <sz val="8"/>
      <name val="Courier New"/>
      <family val="3"/>
    </font>
    <font>
      <b/>
      <sz val="18"/>
      <color indexed="56"/>
      <name val="Cambria"/>
      <family val="2"/>
    </font>
    <font>
      <b/>
      <sz val="11"/>
      <color indexed="63"/>
      <name val="Calibri"/>
      <family val="2"/>
    </font>
    <font>
      <sz val="9"/>
      <name val="Arial"/>
      <family val="2"/>
    </font>
    <font>
      <sz val="8"/>
      <name val="Arial Narrow"/>
      <family val="2"/>
    </font>
    <font>
      <i/>
      <sz val="9"/>
      <name val="Arial"/>
      <family val="2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MS Sans Serif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  <charset val="238"/>
    </font>
    <font>
      <sz val="11"/>
      <color indexed="10"/>
      <name val="Calibri"/>
      <family val="2"/>
    </font>
    <font>
      <sz val="8"/>
      <name val="MS Sans Serif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indexed="81"/>
      <name val="Tahoma"/>
      <family val="2"/>
    </font>
    <font>
      <strike/>
      <sz val="10"/>
      <name val="Arial"/>
      <family val="2"/>
    </font>
    <font>
      <i/>
      <sz val="10"/>
      <color indexed="10"/>
      <name val="Arial"/>
      <family val="2"/>
    </font>
    <font>
      <sz val="8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u/>
      <sz val="8"/>
      <name val="Times New Roman"/>
      <family val="1"/>
    </font>
    <font>
      <sz val="10"/>
      <color indexed="10"/>
      <name val="Arial"/>
      <family val="2"/>
    </font>
    <font>
      <sz val="11"/>
      <name val="Calibri"/>
      <family val="2"/>
    </font>
    <font>
      <sz val="10"/>
      <name val="Calibri"/>
      <family val="2"/>
    </font>
    <font>
      <i/>
      <sz val="10"/>
      <name val="Arial"/>
      <family val="2"/>
    </font>
    <font>
      <u/>
      <sz val="10"/>
      <color indexed="12"/>
      <name val="Arial"/>
      <family val="2"/>
    </font>
    <font>
      <b/>
      <i/>
      <sz val="10"/>
      <name val="Arial"/>
      <family val="2"/>
    </font>
    <font>
      <sz val="10"/>
      <name val="Arial"/>
      <family val="2"/>
      <charset val="238"/>
    </font>
    <font>
      <strike/>
      <sz val="10"/>
      <name val="Arial"/>
      <family val="2"/>
      <charset val="238"/>
    </font>
    <font>
      <b/>
      <sz val="10"/>
      <name val="Arial"/>
      <family val="2"/>
      <charset val="238"/>
    </font>
    <font>
      <vertAlign val="subscript"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1"/>
    </font>
    <font>
      <u/>
      <sz val="10"/>
      <name val="Arial"/>
      <family val="2"/>
    </font>
    <font>
      <sz val="10"/>
      <name val="Calibri"/>
      <family val="2"/>
      <charset val="238"/>
    </font>
    <font>
      <i/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"/>
      <family val="2"/>
    </font>
    <font>
      <b/>
      <sz val="9"/>
      <color indexed="8"/>
      <name val="Tahoma"/>
      <family val="2"/>
      <charset val="238"/>
    </font>
    <font>
      <vertAlign val="subscript"/>
      <sz val="10"/>
      <name val="Arial"/>
      <family val="2"/>
    </font>
    <font>
      <sz val="10"/>
      <name val="Arial CE"/>
      <charset val="238"/>
    </font>
    <font>
      <b/>
      <sz val="10"/>
      <name val="Arial CE"/>
      <charset val="238"/>
    </font>
    <font>
      <sz val="9"/>
      <color indexed="8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  <charset val="238"/>
    </font>
    <font>
      <sz val="10"/>
      <color rgb="FF0000FF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u/>
      <sz val="11"/>
      <color rgb="FF0000FF"/>
      <name val="Calibri"/>
      <family val="2"/>
    </font>
    <font>
      <sz val="9"/>
      <color rgb="FFFFFFFF"/>
      <name val="Arial"/>
      <family val="2"/>
    </font>
    <font>
      <b/>
      <sz val="1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b/>
      <strike/>
      <sz val="10"/>
      <color rgb="FFFF0000"/>
      <name val="Arial"/>
      <family val="2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9"/>
      <name val="Arial"/>
      <family val="2"/>
      <charset val="238"/>
    </font>
    <font>
      <sz val="11"/>
      <color theme="0"/>
      <name val="Calibri"/>
      <family val="2"/>
    </font>
    <font>
      <i/>
      <vertAlign val="superscript"/>
      <sz val="10"/>
      <name val="Arial"/>
      <family val="2"/>
    </font>
    <font>
      <sz val="10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238"/>
    </font>
    <font>
      <sz val="8"/>
      <name val="Arial"/>
      <family val="2"/>
      <charset val="238"/>
    </font>
    <font>
      <sz val="9"/>
      <color theme="0"/>
      <name val="Arial"/>
      <family val="2"/>
      <charset val="238"/>
    </font>
  </fonts>
  <fills count="7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gray06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969696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24">
    <xf numFmtId="0" fontId="0" fillId="0" borderId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5" borderId="0" applyNumberFormat="0" applyBorder="0" applyAlignment="0" applyProtection="0"/>
    <xf numFmtId="0" fontId="36" fillId="14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11" borderId="0" applyNumberFormat="0" applyBorder="0" applyAlignment="0" applyProtection="0"/>
    <xf numFmtId="0" fontId="36" fillId="18" borderId="0" applyNumberFormat="0" applyBorder="0" applyAlignment="0" applyProtection="0"/>
    <xf numFmtId="0" fontId="36" fillId="2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1" borderId="0" applyNumberFormat="0" applyBorder="0" applyAlignment="0" applyProtection="0"/>
    <xf numFmtId="0" fontId="38" fillId="18" borderId="0" applyNumberFormat="0" applyBorder="0" applyAlignment="0" applyProtection="0"/>
    <xf numFmtId="0" fontId="38" fillId="21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5" borderId="0" applyNumberFormat="0" applyBorder="0" applyAlignment="0" applyProtection="0"/>
    <xf numFmtId="0" fontId="36" fillId="14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11" borderId="0" applyNumberFormat="0" applyBorder="0" applyAlignment="0" applyProtection="0"/>
    <xf numFmtId="0" fontId="36" fillId="18" borderId="0" applyNumberFormat="0" applyBorder="0" applyAlignment="0" applyProtection="0"/>
    <xf numFmtId="0" fontId="36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5" fillId="2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37" borderId="0" applyNumberFormat="0" applyBorder="0" applyAlignment="0" applyProtection="0"/>
    <xf numFmtId="0" fontId="32" fillId="0" borderId="0" applyNumberFormat="0" applyFill="0" applyBorder="0" applyAlignment="0" applyProtection="0"/>
    <xf numFmtId="0" fontId="5" fillId="9" borderId="0" applyNumberFormat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38" borderId="4" applyNumberFormat="0" applyAlignment="0" applyProtection="0"/>
    <xf numFmtId="0" fontId="10" fillId="39" borderId="4" applyNumberFormat="0" applyAlignment="0" applyProtection="0"/>
    <xf numFmtId="0" fontId="9" fillId="39" borderId="4" applyNumberFormat="0" applyAlignment="0" applyProtection="0"/>
    <xf numFmtId="0" fontId="10" fillId="39" borderId="4" applyNumberFormat="0" applyAlignment="0" applyProtection="0"/>
    <xf numFmtId="0" fontId="11" fillId="0" borderId="5" applyNumberFormat="0" applyFill="0" applyAlignment="0" applyProtection="0"/>
    <xf numFmtId="0" fontId="12" fillId="40" borderId="6" applyNumberFormat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41" borderId="6" applyNumberFormat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37" borderId="0" applyNumberFormat="0" applyBorder="0" applyAlignment="0" applyProtection="0"/>
    <xf numFmtId="165" fontId="36" fillId="0" borderId="0" applyFont="0" applyFill="0" applyBorder="0" applyAlignment="0" applyProtection="0"/>
    <xf numFmtId="0" fontId="51" fillId="42" borderId="7" applyNumberFormat="0" applyFont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3" borderId="0" applyNumberFormat="0" applyBorder="0" applyAlignment="0" applyProtection="0"/>
    <xf numFmtId="0" fontId="13" fillId="4" borderId="0" applyNumberFormat="0" applyBorder="0" applyAlignment="0" applyProtection="0"/>
    <xf numFmtId="3" fontId="14" fillId="0" borderId="0" applyBorder="0">
      <alignment vertical="center"/>
      <protection locked="0"/>
    </xf>
    <xf numFmtId="167" fontId="15" fillId="0" borderId="0" applyFill="0" applyBorder="0" applyProtection="0">
      <alignment vertical="center"/>
    </xf>
    <xf numFmtId="171" fontId="15" fillId="0" borderId="0" applyFill="0" applyBorder="0" applyAlignment="0" applyProtection="0"/>
    <xf numFmtId="168" fontId="15" fillId="0" borderId="0" applyFill="0" applyBorder="0" applyProtection="0">
      <alignment vertical="center"/>
    </xf>
    <xf numFmtId="169" fontId="15" fillId="0" borderId="0" applyFill="0" applyBorder="0" applyProtection="0">
      <alignment vertical="center"/>
    </xf>
    <xf numFmtId="170" fontId="15" fillId="0" borderId="0" applyFill="0" applyBorder="0" applyProtection="0">
      <alignment vertical="center"/>
    </xf>
    <xf numFmtId="166" fontId="2" fillId="0" borderId="0" applyFill="0" applyBorder="0" applyAlignment="0" applyProtection="0"/>
    <xf numFmtId="0" fontId="15" fillId="6" borderId="0" applyBorder="0"/>
    <xf numFmtId="0" fontId="15" fillId="6" borderId="0" applyBorder="0"/>
    <xf numFmtId="0" fontId="15" fillId="6" borderId="0" applyBorder="0"/>
    <xf numFmtId="0" fontId="16" fillId="7" borderId="4" applyNumberFormat="0" applyAlignment="0" applyProtection="0"/>
    <xf numFmtId="0" fontId="16" fillId="7" borderId="4" applyNumberFormat="0" applyAlignment="0" applyProtection="0"/>
    <xf numFmtId="172" fontId="15" fillId="0" borderId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7" fillId="0" borderId="0" applyNumberFormat="0" applyFont="0" applyFill="0" applyBorder="0" applyAlignment="0" applyProtection="0">
      <alignment vertical="top"/>
      <protection locked="0"/>
    </xf>
    <xf numFmtId="0" fontId="19" fillId="0" borderId="5" applyNumberFormat="0" applyFill="0" applyAlignment="0" applyProtection="0"/>
    <xf numFmtId="0" fontId="15" fillId="43" borderId="7" applyNumberFormat="0" applyAlignment="0" applyProtection="0"/>
    <xf numFmtId="0" fontId="6" fillId="3" borderId="0" applyNumberFormat="0" applyBorder="0" applyAlignment="0" applyProtection="0"/>
    <xf numFmtId="0" fontId="49" fillId="0" borderId="8" applyNumberFormat="0" applyFill="0" applyBorder="0" applyAlignment="0" applyProtection="0">
      <alignment horizontal="left"/>
    </xf>
    <xf numFmtId="0" fontId="13" fillId="4" borderId="0" applyNumberFormat="0" applyBorder="0" applyAlignment="0" applyProtection="0"/>
    <xf numFmtId="0" fontId="5" fillId="9" borderId="0" applyNumberFormat="0" applyBorder="0" applyAlignment="0" applyProtection="0"/>
    <xf numFmtId="0" fontId="16" fillId="7" borderId="4" applyNumberFormat="0" applyAlignment="0" applyProtection="0"/>
    <xf numFmtId="0" fontId="16" fillId="7" borderId="4" applyNumberFormat="0" applyAlignment="0" applyProtection="0"/>
    <xf numFmtId="0" fontId="15" fillId="43" borderId="7" applyNumberFormat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37" borderId="0" applyNumberFormat="0" applyBorder="0" applyAlignment="0" applyProtection="0"/>
    <xf numFmtId="0" fontId="10" fillId="38" borderId="4" applyNumberFormat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10" fillId="0" borderId="5" applyNumberFormat="0" applyFill="0" applyAlignment="0" applyProtection="0"/>
    <xf numFmtId="0" fontId="11" fillId="0" borderId="5" applyNumberFormat="0" applyFill="0" applyAlignment="0" applyProtection="0"/>
    <xf numFmtId="165" fontId="36" fillId="0" borderId="0" applyFont="0" applyFill="0" applyBorder="0" applyAlignment="0" applyProtection="0"/>
    <xf numFmtId="173" fontId="15" fillId="0" borderId="0" applyFill="0" applyBorder="0" applyProtection="0">
      <alignment vertical="center"/>
    </xf>
    <xf numFmtId="165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20" fillId="44" borderId="0" applyNumberFormat="0" applyBorder="0" applyAlignment="0" applyProtection="0"/>
    <xf numFmtId="0" fontId="19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5" fillId="0" borderId="0" applyFill="0" applyBorder="0" applyProtection="0">
      <alignment vertical="center"/>
    </xf>
    <xf numFmtId="174" fontId="21" fillId="0" borderId="0" applyBorder="0">
      <alignment horizontal="center" vertical="center" wrapText="1"/>
    </xf>
    <xf numFmtId="174" fontId="21" fillId="0" borderId="0" applyBorder="0">
      <alignment horizontal="center" vertical="center" wrapText="1"/>
    </xf>
    <xf numFmtId="174" fontId="21" fillId="0" borderId="9" applyBorder="0">
      <alignment horizontal="center" vertical="center" wrapText="1"/>
    </xf>
    <xf numFmtId="0" fontId="21" fillId="0" borderId="0" applyBorder="0">
      <alignment horizontal="center" vertical="center" wrapText="1"/>
    </xf>
    <xf numFmtId="0" fontId="21" fillId="0" borderId="9" applyBorder="0">
      <alignment horizontal="center" vertical="center" wrapText="1"/>
    </xf>
    <xf numFmtId="0" fontId="68" fillId="0" borderId="0"/>
    <xf numFmtId="0" fontId="15" fillId="0" borderId="0"/>
    <xf numFmtId="0" fontId="36" fillId="0" borderId="0"/>
    <xf numFmtId="0" fontId="2" fillId="0" borderId="0"/>
    <xf numFmtId="0" fontId="36" fillId="0" borderId="0"/>
    <xf numFmtId="0" fontId="68" fillId="0" borderId="0"/>
    <xf numFmtId="0" fontId="36" fillId="0" borderId="0"/>
    <xf numFmtId="173" fontId="15" fillId="0" borderId="0">
      <alignment vertical="center"/>
    </xf>
    <xf numFmtId="0" fontId="15" fillId="0" borderId="0"/>
    <xf numFmtId="0" fontId="15" fillId="0" borderId="0"/>
    <xf numFmtId="0" fontId="36" fillId="0" borderId="0"/>
    <xf numFmtId="0" fontId="2" fillId="0" borderId="0"/>
    <xf numFmtId="0" fontId="69" fillId="0" borderId="0"/>
    <xf numFmtId="0" fontId="68" fillId="0" borderId="0"/>
    <xf numFmtId="0" fontId="36" fillId="0" borderId="0"/>
    <xf numFmtId="0" fontId="2" fillId="0" borderId="0"/>
    <xf numFmtId="0" fontId="51" fillId="0" borderId="0"/>
    <xf numFmtId="0" fontId="15" fillId="0" borderId="0" applyNumberFormat="0" applyFill="0" applyBorder="0" applyAlignment="0" applyProtection="0"/>
    <xf numFmtId="0" fontId="70" fillId="0" borderId="0"/>
    <xf numFmtId="0" fontId="15" fillId="0" borderId="0" applyFill="0" applyBorder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41" fillId="0" borderId="0">
      <protection locked="0"/>
    </xf>
    <xf numFmtId="0" fontId="64" fillId="0" borderId="0"/>
    <xf numFmtId="0" fontId="51" fillId="42" borderId="7" applyNumberFormat="0" applyFont="0" applyAlignment="0" applyProtection="0"/>
    <xf numFmtId="0" fontId="34" fillId="42" borderId="7" applyNumberFormat="0" applyFont="0" applyAlignment="0" applyProtection="0"/>
    <xf numFmtId="0" fontId="22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39" borderId="10" applyNumberFormat="0" applyAlignment="0" applyProtection="0"/>
    <xf numFmtId="9" fontId="14" fillId="0" borderId="11">
      <alignment vertical="center"/>
    </xf>
    <xf numFmtId="9" fontId="15" fillId="0" borderId="0" applyFill="0" applyBorder="0" applyAlignment="0" applyProtection="0"/>
    <xf numFmtId="175" fontId="15" fillId="0" borderId="0" applyFill="0" applyBorder="0" applyProtection="0">
      <alignment vertical="center"/>
    </xf>
    <xf numFmtId="9" fontId="2" fillId="0" borderId="0" applyFill="0" applyBorder="0" applyAlignment="0" applyProtection="0"/>
    <xf numFmtId="176" fontId="15" fillId="0" borderId="0" applyFill="0" applyBorder="0" applyProtection="0">
      <alignment vertical="center"/>
    </xf>
    <xf numFmtId="177" fontId="15" fillId="0" borderId="0" applyFill="0" applyBorder="0" applyProtection="0">
      <alignment vertical="center"/>
    </xf>
    <xf numFmtId="178" fontId="15" fillId="0" borderId="0" applyFill="0" applyBorder="0" applyProtection="0">
      <alignment vertical="center"/>
    </xf>
    <xf numFmtId="0" fontId="24" fillId="43" borderId="0" applyNumberFormat="0" applyBorder="0">
      <alignment horizontal="right"/>
      <protection locked="0"/>
    </xf>
    <xf numFmtId="0" fontId="15" fillId="6" borderId="0" applyNumberFormat="0" applyBorder="0" applyAlignment="0"/>
    <xf numFmtId="0" fontId="15" fillId="6" borderId="0" applyNumberFormat="0" applyBorder="0">
      <alignment horizontal="center" vertical="center" wrapText="1"/>
    </xf>
    <xf numFmtId="0" fontId="24" fillId="6" borderId="0" applyNumberFormat="0" applyBorder="0" applyAlignment="0">
      <protection locked="0"/>
    </xf>
    <xf numFmtId="180" fontId="24" fillId="46" borderId="12" applyNumberFormat="0" applyBorder="0" applyAlignment="0">
      <alignment horizontal="right"/>
      <protection locked="0"/>
    </xf>
    <xf numFmtId="0" fontId="15" fillId="7" borderId="0" applyNumberFormat="0" applyBorder="0" applyAlignment="0"/>
    <xf numFmtId="0" fontId="25" fillId="0" borderId="0" applyFill="0" applyBorder="0">
      <alignment horizontal="center" vertical="center"/>
    </xf>
    <xf numFmtId="0" fontId="25" fillId="0" borderId="13" applyFill="0" applyBorder="0">
      <alignment horizontal="center" vertical="center"/>
    </xf>
    <xf numFmtId="0" fontId="26" fillId="0" borderId="0" applyNumberFormat="0" applyBorder="0" applyAlignment="0"/>
    <xf numFmtId="0" fontId="2" fillId="47" borderId="12">
      <alignment horizontal="center" wrapText="1"/>
    </xf>
    <xf numFmtId="0" fontId="51" fillId="47" borderId="12">
      <alignment horizontal="center" wrapText="1"/>
    </xf>
    <xf numFmtId="0" fontId="2" fillId="47" borderId="12">
      <alignment horizontal="left"/>
    </xf>
    <xf numFmtId="0" fontId="51" fillId="47" borderId="12">
      <alignment horizontal="left"/>
    </xf>
    <xf numFmtId="3" fontId="2" fillId="46" borderId="12">
      <alignment horizontal="right"/>
      <protection locked="0"/>
    </xf>
    <xf numFmtId="3" fontId="51" fillId="46" borderId="12">
      <alignment horizontal="right"/>
      <protection locked="0"/>
    </xf>
    <xf numFmtId="181" fontId="2" fillId="46" borderId="12">
      <alignment horizontal="right"/>
      <protection locked="0"/>
    </xf>
    <xf numFmtId="181" fontId="51" fillId="46" borderId="12">
      <alignment horizontal="right"/>
      <protection locked="0"/>
    </xf>
    <xf numFmtId="0" fontId="2" fillId="0" borderId="0" applyNumberFormat="0" applyFont="0" applyBorder="0" applyAlignment="0"/>
    <xf numFmtId="0" fontId="51" fillId="0" borderId="0" applyNumberFormat="0" applyFont="0" applyBorder="0" applyAlignment="0"/>
    <xf numFmtId="0" fontId="24" fillId="48" borderId="0" applyNumberFormat="0" applyBorder="0">
      <alignment horizontal="right"/>
      <protection locked="0"/>
    </xf>
    <xf numFmtId="3" fontId="40" fillId="49" borderId="12" applyBorder="0"/>
    <xf numFmtId="0" fontId="15" fillId="50" borderId="0" applyBorder="0"/>
    <xf numFmtId="0" fontId="41" fillId="51" borderId="0" applyNumberFormat="0" applyFont="0" applyBorder="0" applyAlignment="0" applyProtection="0">
      <protection locked="0"/>
    </xf>
    <xf numFmtId="0" fontId="15" fillId="47" borderId="12" applyNumberFormat="0" applyFont="0" applyBorder="0" applyAlignment="0">
      <alignment horizontal="center" wrapText="1"/>
    </xf>
    <xf numFmtId="3" fontId="24" fillId="52" borderId="13" applyNumberFormat="0" applyBorder="0" applyAlignment="0">
      <alignment vertical="center"/>
      <protection locked="0"/>
    </xf>
    <xf numFmtId="0" fontId="34" fillId="47" borderId="0" applyNumberFormat="0" applyFont="0" applyFill="0" applyBorder="0" applyAlignment="0"/>
    <xf numFmtId="0" fontId="51" fillId="47" borderId="0" applyNumberFormat="0" applyFont="0" applyFill="0" applyBorder="0" applyAlignment="0"/>
    <xf numFmtId="0" fontId="41" fillId="53" borderId="0" applyNumberFormat="0" applyFont="0" applyBorder="0" applyAlignment="0"/>
    <xf numFmtId="3" fontId="42" fillId="54" borderId="12" applyNumberFormat="0" applyBorder="0">
      <alignment horizontal="right" vertical="center" wrapText="1" indent="1"/>
    </xf>
    <xf numFmtId="0" fontId="26" fillId="0" borderId="0" applyNumberFormat="0" applyBorder="0" applyAlignment="0"/>
    <xf numFmtId="0" fontId="43" fillId="49" borderId="14" applyNumberFormat="0" applyFont="0" applyBorder="0" applyAlignment="0"/>
    <xf numFmtId="0" fontId="44" fillId="0" borderId="0" applyFill="0" applyBorder="0">
      <alignment horizontal="center" vertical="center"/>
    </xf>
    <xf numFmtId="0" fontId="27" fillId="3" borderId="0" applyNumberFormat="0" applyBorder="0" applyAlignment="0" applyProtection="0"/>
    <xf numFmtId="0" fontId="22" fillId="39" borderId="10" applyNumberFormat="0" applyAlignment="0" applyProtection="0"/>
    <xf numFmtId="0" fontId="17" fillId="0" borderId="0" applyNumberFormat="0" applyFill="0" applyBorder="0" applyAlignment="0" applyProtection="0"/>
    <xf numFmtId="0" fontId="28" fillId="44" borderId="0" applyNumberFormat="0" applyBorder="0" applyAlignment="0" applyProtection="0"/>
    <xf numFmtId="0" fontId="29" fillId="0" borderId="0"/>
    <xf numFmtId="0" fontId="15" fillId="0" borderId="0"/>
    <xf numFmtId="0" fontId="30" fillId="0" borderId="15" applyNumberFormat="0" applyFill="0" applyAlignment="0" applyProtection="0"/>
    <xf numFmtId="0" fontId="16" fillId="7" borderId="4" applyNumberFormat="0" applyAlignment="0" applyProtection="0"/>
    <xf numFmtId="0" fontId="31" fillId="38" borderId="4" applyNumberFormat="0" applyAlignment="0" applyProtection="0"/>
    <xf numFmtId="0" fontId="56" fillId="0" borderId="0"/>
    <xf numFmtId="0" fontId="12" fillId="40" borderId="6" applyNumberFormat="0" applyAlignment="0" applyProtection="0"/>
    <xf numFmtId="0" fontId="3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79" fontId="15" fillId="0" borderId="0" applyFill="0" applyBorder="0" applyProtection="0">
      <alignment horizontal="right" vertical="center"/>
    </xf>
    <xf numFmtId="0" fontId="1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0" fillId="0" borderId="15" applyNumberFormat="0" applyFill="0" applyAlignment="0" applyProtection="0"/>
    <xf numFmtId="0" fontId="23" fillId="38" borderId="10" applyNumberFormat="0" applyAlignment="0" applyProtection="0"/>
    <xf numFmtId="0" fontId="33" fillId="0" borderId="0"/>
    <xf numFmtId="0" fontId="6" fillId="3" borderId="0" applyNumberFormat="0" applyBorder="0" applyAlignment="0" applyProtection="0"/>
    <xf numFmtId="0" fontId="13" fillId="4" borderId="0" applyNumberFormat="0" applyBorder="0" applyAlignment="0" applyProtection="0"/>
    <xf numFmtId="0" fontId="32" fillId="0" borderId="0" applyNumberFormat="0" applyFill="0" applyBorder="0" applyAlignment="0" applyProtection="0"/>
    <xf numFmtId="0" fontId="11" fillId="41" borderId="6" applyNumberFormat="0" applyAlignment="0" applyProtection="0"/>
    <xf numFmtId="0" fontId="31" fillId="0" borderId="0" applyNumberFormat="0" applyFill="0" applyBorder="0" applyAlignment="0" applyProtection="0"/>
    <xf numFmtId="0" fontId="82" fillId="0" borderId="47" applyNumberFormat="0" applyFill="0" applyAlignment="0" applyProtection="0"/>
    <xf numFmtId="0" fontId="83" fillId="0" borderId="48" applyNumberFormat="0" applyFill="0" applyAlignment="0" applyProtection="0"/>
    <xf numFmtId="0" fontId="84" fillId="0" borderId="49" applyNumberFormat="0" applyFill="0" applyAlignment="0" applyProtection="0"/>
    <xf numFmtId="0" fontId="84" fillId="0" borderId="0" applyNumberFormat="0" applyFill="0" applyBorder="0" applyAlignment="0" applyProtection="0"/>
    <xf numFmtId="0" fontId="85" fillId="73" borderId="0" applyNumberFormat="0" applyBorder="0" applyAlignment="0" applyProtection="0"/>
    <xf numFmtId="0" fontId="86" fillId="74" borderId="0" applyNumberFormat="0" applyBorder="0" applyAlignment="0" applyProtection="0"/>
    <xf numFmtId="0" fontId="87" fillId="75" borderId="50" applyNumberFormat="0" applyAlignment="0" applyProtection="0"/>
    <xf numFmtId="0" fontId="88" fillId="76" borderId="51" applyNumberFormat="0" applyAlignment="0" applyProtection="0"/>
    <xf numFmtId="0" fontId="89" fillId="77" borderId="52" applyNumberFormat="0" applyAlignment="0" applyProtection="0"/>
    <xf numFmtId="0" fontId="51" fillId="0" borderId="0" applyFill="0" applyBorder="0"/>
    <xf numFmtId="0" fontId="1" fillId="0" borderId="0"/>
    <xf numFmtId="9" fontId="1" fillId="0" borderId="0" applyFont="0" applyFill="0" applyBorder="0" applyAlignment="0" applyProtection="0"/>
  </cellStyleXfs>
  <cellXfs count="476">
    <xf numFmtId="0" fontId="0" fillId="0" borderId="0" xfId="0"/>
    <xf numFmtId="0" fontId="15" fillId="55" borderId="0" xfId="204" applyFont="1" applyFill="1"/>
    <xf numFmtId="0" fontId="15" fillId="0" borderId="0" xfId="204" applyFont="1"/>
    <xf numFmtId="0" fontId="34" fillId="55" borderId="0" xfId="204" applyFont="1" applyFill="1" applyAlignment="1">
      <alignment horizontal="left"/>
    </xf>
    <xf numFmtId="0" fontId="39" fillId="55" borderId="0" xfId="204" applyFont="1" applyFill="1" applyAlignment="1">
      <alignment vertical="top"/>
    </xf>
    <xf numFmtId="0" fontId="15" fillId="55" borderId="0" xfId="204" applyFont="1" applyFill="1" applyAlignment="1">
      <alignment vertical="top"/>
    </xf>
    <xf numFmtId="0" fontId="34" fillId="55" borderId="0" xfId="204" applyFont="1" applyFill="1" applyAlignment="1">
      <alignment vertical="top" wrapText="1"/>
    </xf>
    <xf numFmtId="0" fontId="15" fillId="55" borderId="0" xfId="204" applyFont="1" applyFill="1" applyBorder="1" applyAlignment="1">
      <alignment horizontal="left" vertical="top" wrapText="1"/>
    </xf>
    <xf numFmtId="0" fontId="39" fillId="55" borderId="0" xfId="204" applyFont="1" applyFill="1"/>
    <xf numFmtId="0" fontId="15" fillId="55" borderId="0" xfId="204" applyFont="1" applyFill="1" applyAlignment="1">
      <alignment vertical="top" wrapText="1"/>
    </xf>
    <xf numFmtId="0" fontId="15" fillId="55" borderId="0" xfId="204" applyFont="1" applyFill="1" applyAlignment="1">
      <alignment horizontal="center" vertical="top" wrapText="1"/>
    </xf>
    <xf numFmtId="0" fontId="39" fillId="55" borderId="0" xfId="204" applyFont="1" applyFill="1" applyAlignment="1">
      <alignment horizontal="center" vertical="top" wrapText="1"/>
    </xf>
    <xf numFmtId="174" fontId="41" fillId="55" borderId="0" xfId="200" applyFont="1" applyFill="1" applyBorder="1" applyAlignment="1">
      <alignment horizontal="center" vertical="top" wrapText="1"/>
    </xf>
    <xf numFmtId="0" fontId="39" fillId="55" borderId="0" xfId="204" applyFont="1" applyFill="1" applyBorder="1" applyAlignment="1">
      <alignment horizontal="center" vertical="top" wrapText="1"/>
    </xf>
    <xf numFmtId="0" fontId="34" fillId="55" borderId="0" xfId="204" applyFont="1" applyFill="1" applyBorder="1" applyAlignment="1">
      <alignment horizontal="left" vertical="top" wrapText="1"/>
    </xf>
    <xf numFmtId="0" fontId="34" fillId="55" borderId="0" xfId="204" applyFont="1" applyFill="1" applyBorder="1" applyAlignment="1">
      <alignment horizontal="center" vertical="top" wrapText="1"/>
    </xf>
    <xf numFmtId="0" fontId="34" fillId="55" borderId="0" xfId="204" applyFont="1" applyFill="1" applyAlignment="1">
      <alignment horizontal="center" vertical="top" wrapText="1"/>
    </xf>
    <xf numFmtId="0" fontId="34" fillId="55" borderId="12" xfId="204" applyFont="1" applyFill="1" applyBorder="1" applyAlignment="1">
      <alignment horizontal="center" vertical="top" wrapText="1"/>
    </xf>
    <xf numFmtId="14" fontId="15" fillId="55" borderId="0" xfId="204" applyNumberFormat="1" applyFont="1" applyFill="1" applyAlignment="1">
      <alignment horizontal="center"/>
    </xf>
    <xf numFmtId="0" fontId="35" fillId="55" borderId="0" xfId="204" applyFont="1" applyFill="1" applyAlignment="1">
      <alignment horizontal="left"/>
    </xf>
    <xf numFmtId="0" fontId="35" fillId="55" borderId="0" xfId="204" applyFont="1" applyFill="1"/>
    <xf numFmtId="0" fontId="15" fillId="56" borderId="0" xfId="204" applyFont="1" applyFill="1" applyAlignment="1">
      <alignment vertical="top" wrapText="1"/>
    </xf>
    <xf numFmtId="0" fontId="39" fillId="56" borderId="0" xfId="204" applyFont="1" applyFill="1" applyAlignment="1">
      <alignment vertical="top" wrapText="1"/>
    </xf>
    <xf numFmtId="0" fontId="15" fillId="0" borderId="0" xfId="204" applyFont="1" applyFill="1"/>
    <xf numFmtId="0" fontId="15" fillId="55" borderId="0" xfId="204" applyFont="1" applyFill="1" applyBorder="1"/>
    <xf numFmtId="0" fontId="15" fillId="55" borderId="0" xfId="204" applyFont="1" applyFill="1" applyAlignment="1">
      <alignment horizontal="center"/>
    </xf>
    <xf numFmtId="0" fontId="15" fillId="55" borderId="0" xfId="204" applyFont="1" applyFill="1" applyBorder="1" applyAlignment="1">
      <alignment horizontal="left"/>
    </xf>
    <xf numFmtId="0" fontId="15" fillId="55" borderId="0" xfId="204" applyFont="1" applyFill="1" applyBorder="1" applyAlignment="1">
      <alignment horizontal="center"/>
    </xf>
    <xf numFmtId="0" fontId="15" fillId="0" borderId="0" xfId="204" applyFont="1" applyFill="1" applyAlignment="1">
      <alignment wrapText="1"/>
    </xf>
    <xf numFmtId="0" fontId="34" fillId="55" borderId="0" xfId="204" applyFont="1" applyFill="1"/>
    <xf numFmtId="0" fontId="15" fillId="0" borderId="0" xfId="204"/>
    <xf numFmtId="0" fontId="51" fillId="55" borderId="0" xfId="204" applyFont="1" applyFill="1"/>
    <xf numFmtId="0" fontId="51" fillId="55" borderId="0" xfId="204" applyFont="1" applyFill="1" applyAlignment="1">
      <alignment horizontal="left"/>
    </xf>
    <xf numFmtId="0" fontId="52" fillId="55" borderId="0" xfId="204" applyFont="1" applyFill="1"/>
    <xf numFmtId="0" fontId="52" fillId="55" borderId="0" xfId="204" applyFont="1" applyFill="1" applyAlignment="1">
      <alignment horizontal="left"/>
    </xf>
    <xf numFmtId="0" fontId="53" fillId="55" borderId="0" xfId="204" applyFont="1" applyFill="1"/>
    <xf numFmtId="0" fontId="39" fillId="0" borderId="0" xfId="204" applyFont="1" applyFill="1" applyBorder="1" applyAlignment="1">
      <alignment horizontal="center"/>
    </xf>
    <xf numFmtId="0" fontId="52" fillId="55" borderId="0" xfId="204" applyFont="1" applyFill="1" applyBorder="1" applyAlignment="1">
      <alignment horizontal="left"/>
    </xf>
    <xf numFmtId="0" fontId="52" fillId="55" borderId="0" xfId="204" applyFont="1" applyFill="1" applyAlignment="1">
      <alignment horizontal="center"/>
    </xf>
    <xf numFmtId="0" fontId="51" fillId="55" borderId="0" xfId="204" applyFont="1" applyFill="1" applyBorder="1" applyAlignment="1">
      <alignment horizontal="left"/>
    </xf>
    <xf numFmtId="0" fontId="15" fillId="0" borderId="0" xfId="204" applyFont="1" applyAlignment="1">
      <alignment horizontal="center"/>
    </xf>
    <xf numFmtId="0" fontId="51" fillId="55" borderId="0" xfId="204" applyFont="1" applyFill="1" applyAlignment="1">
      <alignment horizontal="center"/>
    </xf>
    <xf numFmtId="174" fontId="21" fillId="55" borderId="0" xfId="202" applyNumberFormat="1" applyFont="1" applyFill="1" applyBorder="1">
      <alignment horizontal="center" vertical="center" wrapText="1"/>
    </xf>
    <xf numFmtId="0" fontId="53" fillId="55" borderId="0" xfId="204" applyFont="1" applyFill="1" applyBorder="1" applyAlignment="1">
      <alignment horizontal="left"/>
    </xf>
    <xf numFmtId="0" fontId="45" fillId="0" borderId="0" xfId="204" applyFont="1"/>
    <xf numFmtId="0" fontId="15" fillId="0" borderId="0" xfId="204" applyBorder="1"/>
    <xf numFmtId="0" fontId="15" fillId="0" borderId="0" xfId="204" applyAlignment="1">
      <alignment vertical="top" wrapText="1"/>
    </xf>
    <xf numFmtId="0" fontId="34" fillId="55" borderId="0" xfId="204" applyFont="1" applyFill="1" applyBorder="1" applyAlignment="1"/>
    <xf numFmtId="0" fontId="34" fillId="55" borderId="19" xfId="204" applyFont="1" applyFill="1" applyBorder="1"/>
    <xf numFmtId="174" fontId="15" fillId="0" borderId="0" xfId="200" applyFont="1" applyFill="1" applyBorder="1">
      <alignment horizontal="center" vertical="center" wrapText="1"/>
    </xf>
    <xf numFmtId="1" fontId="41" fillId="58" borderId="12" xfId="200" applyNumberFormat="1" applyFont="1" applyFill="1" applyBorder="1" applyAlignment="1">
      <alignment horizontal="center" vertical="top" wrapText="1"/>
    </xf>
    <xf numFmtId="0" fontId="15" fillId="0" borderId="0" xfId="0" applyFont="1"/>
    <xf numFmtId="0" fontId="34" fillId="0" borderId="0" xfId="0" applyFont="1"/>
    <xf numFmtId="0" fontId="15" fillId="57" borderId="20" xfId="0" applyFont="1" applyFill="1" applyBorder="1"/>
    <xf numFmtId="2" fontId="15" fillId="0" borderId="12" xfId="0" applyNumberFormat="1" applyFont="1" applyBorder="1" applyAlignment="1">
      <alignment horizontal="right"/>
    </xf>
    <xf numFmtId="2" fontId="15" fillId="0" borderId="21" xfId="0" applyNumberFormat="1" applyFont="1" applyBorder="1" applyAlignment="1">
      <alignment horizontal="right"/>
    </xf>
    <xf numFmtId="0" fontId="15" fillId="57" borderId="22" xfId="0" applyFont="1" applyFill="1" applyBorder="1"/>
    <xf numFmtId="2" fontId="15" fillId="0" borderId="23" xfId="0" applyNumberFormat="1" applyFont="1" applyBorder="1" applyAlignment="1">
      <alignment horizontal="right"/>
    </xf>
    <xf numFmtId="2" fontId="15" fillId="0" borderId="24" xfId="0" applyNumberFormat="1" applyFont="1" applyBorder="1" applyAlignment="1">
      <alignment horizontal="right"/>
    </xf>
    <xf numFmtId="0" fontId="15" fillId="0" borderId="19" xfId="0" applyFont="1" applyBorder="1"/>
    <xf numFmtId="0" fontId="53" fillId="0" borderId="0" xfId="0" applyFont="1"/>
    <xf numFmtId="0" fontId="15" fillId="57" borderId="25" xfId="0" applyFont="1" applyFill="1" applyBorder="1" applyAlignment="1">
      <alignment horizontal="left" vertical="center" wrapText="1"/>
    </xf>
    <xf numFmtId="0" fontId="15" fillId="57" borderId="26" xfId="0" applyFont="1" applyFill="1" applyBorder="1" applyAlignment="1">
      <alignment horizontal="left" vertical="center" wrapText="1"/>
    </xf>
    <xf numFmtId="0" fontId="15" fillId="0" borderId="27" xfId="0" applyFont="1" applyBorder="1"/>
    <xf numFmtId="0" fontId="15" fillId="57" borderId="28" xfId="0" applyFont="1" applyFill="1" applyBorder="1" applyAlignment="1">
      <alignment horizontal="left" vertical="center" wrapText="1"/>
    </xf>
    <xf numFmtId="2" fontId="15" fillId="0" borderId="29" xfId="0" applyNumberFormat="1" applyFont="1" applyBorder="1" applyAlignment="1">
      <alignment horizontal="right"/>
    </xf>
    <xf numFmtId="1" fontId="34" fillId="58" borderId="12" xfId="200" applyNumberFormat="1" applyFont="1" applyFill="1" applyBorder="1" applyAlignment="1">
      <alignment horizontal="center" vertical="top" wrapText="1"/>
    </xf>
    <xf numFmtId="0" fontId="15" fillId="57" borderId="30" xfId="0" applyFont="1" applyFill="1" applyBorder="1"/>
    <xf numFmtId="2" fontId="15" fillId="0" borderId="9" xfId="0" applyNumberFormat="1" applyFont="1" applyBorder="1" applyAlignment="1">
      <alignment horizontal="right"/>
    </xf>
    <xf numFmtId="0" fontId="15" fillId="57" borderId="31" xfId="0" applyFont="1" applyFill="1" applyBorder="1" applyAlignment="1">
      <alignment horizontal="left" vertical="center" wrapText="1"/>
    </xf>
    <xf numFmtId="0" fontId="15" fillId="59" borderId="12" xfId="204" applyFont="1" applyFill="1" applyBorder="1" applyAlignment="1">
      <alignment horizontal="center"/>
    </xf>
    <xf numFmtId="0" fontId="15" fillId="60" borderId="12" xfId="204" applyFont="1" applyFill="1" applyBorder="1" applyAlignment="1">
      <alignment horizontal="center"/>
    </xf>
    <xf numFmtId="0" fontId="15" fillId="57" borderId="32" xfId="0" applyFont="1" applyFill="1" applyBorder="1"/>
    <xf numFmtId="0" fontId="53" fillId="0" borderId="19" xfId="0" applyFont="1" applyBorder="1"/>
    <xf numFmtId="2" fontId="15" fillId="0" borderId="31" xfId="0" applyNumberFormat="1" applyFont="1" applyBorder="1" applyAlignment="1">
      <alignment horizontal="right"/>
    </xf>
    <xf numFmtId="0" fontId="58" fillId="57" borderId="26" xfId="0" applyFont="1" applyFill="1" applyBorder="1" applyAlignment="1">
      <alignment horizontal="center" vertical="center" wrapText="1"/>
    </xf>
    <xf numFmtId="0" fontId="58" fillId="57" borderId="31" xfId="0" applyFont="1" applyFill="1" applyBorder="1" applyAlignment="1">
      <alignment horizontal="center" vertical="center" wrapText="1"/>
    </xf>
    <xf numFmtId="2" fontId="15" fillId="0" borderId="33" xfId="0" applyNumberFormat="1" applyFont="1" applyBorder="1" applyAlignment="1">
      <alignment horizontal="right"/>
    </xf>
    <xf numFmtId="0" fontId="41" fillId="57" borderId="0" xfId="264" applyFont="1" applyFill="1" applyAlignment="1">
      <alignment horizontal="center"/>
    </xf>
    <xf numFmtId="0" fontId="41" fillId="0" borderId="0" xfId="228">
      <protection locked="0"/>
    </xf>
    <xf numFmtId="0" fontId="41" fillId="0" borderId="0" xfId="264" applyFont="1"/>
    <xf numFmtId="0" fontId="41" fillId="0" borderId="16" xfId="264" applyFont="1" applyBorder="1" applyAlignment="1">
      <alignment horizontal="center"/>
    </xf>
    <xf numFmtId="0" fontId="34" fillId="47" borderId="12" xfId="269" applyFont="1" applyBorder="1" applyAlignment="1" applyProtection="1">
      <alignment horizontal="center"/>
    </xf>
    <xf numFmtId="0" fontId="34" fillId="47" borderId="12" xfId="269" quotePrefix="1" applyFont="1" applyBorder="1" applyAlignment="1" applyProtection="1">
      <alignment horizontal="center"/>
    </xf>
    <xf numFmtId="0" fontId="15" fillId="61" borderId="13" xfId="264" quotePrefix="1" applyFont="1" applyFill="1" applyBorder="1"/>
    <xf numFmtId="0" fontId="15" fillId="57" borderId="32" xfId="0" applyFont="1" applyFill="1" applyBorder="1" applyAlignment="1">
      <alignment horizontal="left" vertical="center" wrapText="1"/>
    </xf>
    <xf numFmtId="0" fontId="60" fillId="0" borderId="0" xfId="228" applyFont="1">
      <protection locked="0"/>
    </xf>
    <xf numFmtId="0" fontId="15" fillId="0" borderId="0" xfId="204" applyFont="1" applyFill="1" applyBorder="1" applyAlignment="1">
      <alignment horizontal="center"/>
    </xf>
    <xf numFmtId="0" fontId="15" fillId="0" borderId="0" xfId="204" applyFont="1" applyFill="1" applyBorder="1"/>
    <xf numFmtId="0" fontId="34" fillId="0" borderId="0" xfId="204" applyFont="1" applyFill="1" applyBorder="1"/>
    <xf numFmtId="0" fontId="34" fillId="62" borderId="0" xfId="204" applyFont="1" applyFill="1" applyBorder="1"/>
    <xf numFmtId="0" fontId="15" fillId="62" borderId="0" xfId="204" applyFont="1" applyFill="1" applyBorder="1"/>
    <xf numFmtId="0" fontId="15" fillId="62" borderId="12" xfId="204" applyFont="1" applyFill="1" applyBorder="1" applyAlignment="1">
      <alignment horizontal="center" vertical="top" wrapText="1"/>
    </xf>
    <xf numFmtId="0" fontId="15" fillId="62" borderId="0" xfId="204" applyFont="1" applyFill="1" applyBorder="1" applyAlignment="1"/>
    <xf numFmtId="0" fontId="15" fillId="63" borderId="12" xfId="204" applyFont="1" applyFill="1" applyBorder="1" applyAlignment="1">
      <alignment horizontal="center"/>
    </xf>
    <xf numFmtId="0" fontId="15" fillId="62" borderId="0" xfId="204" applyFont="1" applyFill="1" applyBorder="1" applyAlignment="1">
      <alignment horizontal="center"/>
    </xf>
    <xf numFmtId="0" fontId="71" fillId="62" borderId="0" xfId="204" applyFont="1" applyFill="1" applyBorder="1" applyAlignment="1">
      <alignment horizontal="center"/>
    </xf>
    <xf numFmtId="0" fontId="34" fillId="62" borderId="0" xfId="204" applyFont="1" applyFill="1" applyBorder="1" applyAlignment="1"/>
    <xf numFmtId="0" fontId="34" fillId="62" borderId="0" xfId="204" applyFont="1" applyFill="1" applyBorder="1" applyAlignment="1">
      <alignment horizontal="center"/>
    </xf>
    <xf numFmtId="0" fontId="48" fillId="62" borderId="0" xfId="204" applyFont="1" applyFill="1" applyBorder="1" applyAlignment="1">
      <alignment horizontal="left" vertical="top" wrapText="1"/>
    </xf>
    <xf numFmtId="0" fontId="48" fillId="0" borderId="0" xfId="204" applyFont="1" applyFill="1" applyBorder="1" applyAlignment="1">
      <alignment horizontal="left" vertical="top" wrapText="1"/>
    </xf>
    <xf numFmtId="0" fontId="48" fillId="0" borderId="0" xfId="204" applyFont="1" applyFill="1" applyBorder="1"/>
    <xf numFmtId="0" fontId="70" fillId="0" borderId="0" xfId="228" applyFont="1" applyFill="1" applyBorder="1" applyProtection="1"/>
    <xf numFmtId="0" fontId="73" fillId="62" borderId="0" xfId="204" applyFont="1" applyFill="1" applyBorder="1"/>
    <xf numFmtId="0" fontId="35" fillId="62" borderId="0" xfId="204" applyFont="1" applyFill="1" applyBorder="1"/>
    <xf numFmtId="0" fontId="43" fillId="0" borderId="0" xfId="204" applyFont="1" applyFill="1" applyBorder="1"/>
    <xf numFmtId="0" fontId="15" fillId="63" borderId="12" xfId="204" applyFont="1" applyFill="1" applyBorder="1" applyAlignment="1">
      <alignment vertical="top" wrapText="1"/>
    </xf>
    <xf numFmtId="0" fontId="39" fillId="62" borderId="0" xfId="204" applyFont="1" applyFill="1" applyBorder="1" applyAlignment="1">
      <alignment horizontal="center"/>
    </xf>
    <xf numFmtId="0" fontId="74" fillId="62" borderId="0" xfId="204" applyFont="1" applyFill="1" applyBorder="1"/>
    <xf numFmtId="0" fontId="34" fillId="62" borderId="0" xfId="204" applyFont="1" applyFill="1" applyBorder="1" applyAlignment="1">
      <alignment vertical="top" wrapText="1"/>
    </xf>
    <xf numFmtId="0" fontId="24" fillId="62" borderId="0" xfId="204" applyFont="1" applyFill="1" applyBorder="1" applyAlignment="1">
      <alignment vertical="top" wrapText="1"/>
    </xf>
    <xf numFmtId="0" fontId="15" fillId="62" borderId="0" xfId="204" applyFont="1" applyFill="1" applyBorder="1" applyAlignment="1">
      <alignment vertical="top"/>
    </xf>
    <xf numFmtId="0" fontId="70" fillId="62" borderId="0" xfId="228" applyFont="1" applyFill="1" applyBorder="1" applyProtection="1"/>
    <xf numFmtId="0" fontId="24" fillId="62" borderId="8" xfId="204" applyFont="1" applyFill="1" applyBorder="1" applyAlignment="1">
      <alignment vertical="top" wrapText="1"/>
    </xf>
    <xf numFmtId="0" fontId="75" fillId="62" borderId="0" xfId="204" applyFont="1" applyFill="1" applyBorder="1" applyAlignment="1">
      <alignment horizontal="center"/>
    </xf>
    <xf numFmtId="0" fontId="0" fillId="0" borderId="0" xfId="0" applyFont="1" applyFill="1" applyBorder="1"/>
    <xf numFmtId="0" fontId="15" fillId="0" borderId="0" xfId="212" applyFont="1" applyFill="1" applyBorder="1" applyAlignment="1">
      <alignment horizontal="left"/>
    </xf>
    <xf numFmtId="0" fontId="15" fillId="0" borderId="34" xfId="212" applyFont="1" applyFill="1" applyBorder="1" applyAlignment="1">
      <alignment horizontal="center" vertical="center" wrapText="1"/>
    </xf>
    <xf numFmtId="0" fontId="15" fillId="0" borderId="12" xfId="212" applyFont="1" applyFill="1" applyBorder="1" applyAlignment="1">
      <alignment horizontal="center" vertical="center" wrapText="1"/>
    </xf>
    <xf numFmtId="9" fontId="15" fillId="0" borderId="0" xfId="212" applyNumberFormat="1" applyFont="1" applyFill="1" applyBorder="1" applyAlignment="1">
      <alignment horizontal="right"/>
    </xf>
    <xf numFmtId="0" fontId="34" fillId="0" borderId="0" xfId="212" applyFont="1" applyFill="1" applyBorder="1" applyAlignment="1">
      <alignment horizontal="left"/>
    </xf>
    <xf numFmtId="0" fontId="15" fillId="62" borderId="0" xfId="212" applyFont="1" applyFill="1" applyBorder="1"/>
    <xf numFmtId="0" fontId="15" fillId="62" borderId="0" xfId="212" applyFont="1" applyFill="1" applyBorder="1" applyAlignment="1">
      <alignment horizontal="right"/>
    </xf>
    <xf numFmtId="14" fontId="15" fillId="62" borderId="0" xfId="212" applyNumberFormat="1" applyFont="1" applyFill="1" applyBorder="1" applyAlignment="1">
      <alignment horizontal="center"/>
    </xf>
    <xf numFmtId="0" fontId="46" fillId="0" borderId="0" xfId="217" applyFont="1" applyFill="1" applyBorder="1"/>
    <xf numFmtId="0" fontId="70" fillId="0" borderId="0" xfId="217" applyFont="1" applyFill="1" applyBorder="1"/>
    <xf numFmtId="0" fontId="35" fillId="62" borderId="0" xfId="212" applyFont="1" applyFill="1" applyBorder="1" applyAlignment="1">
      <alignment horizontal="left"/>
    </xf>
    <xf numFmtId="0" fontId="15" fillId="62" borderId="0" xfId="212" applyFont="1" applyFill="1" applyBorder="1" applyAlignment="1">
      <alignment horizontal="left" vertical="top"/>
    </xf>
    <xf numFmtId="0" fontId="15" fillId="62" borderId="0" xfId="212" applyFont="1" applyFill="1" applyBorder="1" applyAlignment="1">
      <alignment wrapText="1"/>
    </xf>
    <xf numFmtId="0" fontId="34" fillId="62" borderId="0" xfId="212" applyFont="1" applyFill="1" applyBorder="1" applyAlignment="1">
      <alignment horizontal="center" vertical="top" wrapText="1"/>
    </xf>
    <xf numFmtId="0" fontId="34" fillId="62" borderId="0" xfId="212" applyFont="1" applyFill="1" applyBorder="1" applyAlignment="1">
      <alignment vertical="top" wrapText="1"/>
    </xf>
    <xf numFmtId="0" fontId="34" fillId="62" borderId="12" xfId="212" applyFont="1" applyFill="1" applyBorder="1" applyAlignment="1">
      <alignment horizontal="center" vertical="center" wrapText="1"/>
    </xf>
    <xf numFmtId="0" fontId="34" fillId="62" borderId="12" xfId="212" applyFont="1" applyFill="1" applyBorder="1" applyAlignment="1">
      <alignment horizontal="center" vertical="top" wrapText="1"/>
    </xf>
    <xf numFmtId="0" fontId="15" fillId="62" borderId="0" xfId="212" applyFont="1" applyFill="1" applyBorder="1" applyAlignment="1">
      <alignment horizontal="center"/>
    </xf>
    <xf numFmtId="174" fontId="24" fillId="62" borderId="0" xfId="200" applyFont="1" applyFill="1" applyBorder="1">
      <alignment horizontal="center" vertical="center" wrapText="1"/>
    </xf>
    <xf numFmtId="1" fontId="34" fillId="64" borderId="12" xfId="200" applyNumberFormat="1" applyFont="1" applyFill="1" applyBorder="1" applyAlignment="1">
      <alignment horizontal="right" vertical="top" wrapText="1"/>
    </xf>
    <xf numFmtId="1" fontId="34" fillId="62" borderId="0" xfId="200" applyNumberFormat="1" applyFont="1" applyFill="1" applyBorder="1" applyAlignment="1">
      <alignment horizontal="right" vertical="top" wrapText="1"/>
    </xf>
    <xf numFmtId="0" fontId="15" fillId="66" borderId="12" xfId="204" applyFont="1" applyFill="1" applyBorder="1" applyAlignment="1">
      <alignment horizontal="right" vertical="top" wrapText="1"/>
    </xf>
    <xf numFmtId="174" fontId="15" fillId="62" borderId="0" xfId="200" applyFont="1" applyFill="1" applyBorder="1">
      <alignment horizontal="center" vertical="center" wrapText="1"/>
    </xf>
    <xf numFmtId="174" fontId="34" fillId="62" borderId="0" xfId="200" applyFont="1" applyFill="1" applyBorder="1">
      <alignment horizontal="center" vertical="center" wrapText="1"/>
    </xf>
    <xf numFmtId="1" fontId="15" fillId="62" borderId="0" xfId="200" applyNumberFormat="1" applyFont="1" applyFill="1" applyBorder="1" applyAlignment="1">
      <alignment horizontal="right" vertical="top" wrapText="1"/>
    </xf>
    <xf numFmtId="0" fontId="48" fillId="62" borderId="0" xfId="212" applyFont="1" applyFill="1" applyBorder="1" applyAlignment="1">
      <alignment horizontal="left" indent="2"/>
    </xf>
    <xf numFmtId="0" fontId="48" fillId="62" borderId="0" xfId="212" applyFont="1" applyFill="1" applyBorder="1" applyAlignment="1">
      <alignment horizontal="left" indent="4"/>
    </xf>
    <xf numFmtId="0" fontId="15" fillId="0" borderId="0" xfId="212" applyFont="1" applyFill="1" applyBorder="1" applyAlignment="1">
      <alignment horizontal="center"/>
    </xf>
    <xf numFmtId="0" fontId="48" fillId="0" borderId="0" xfId="212" applyFont="1" applyFill="1" applyBorder="1" applyAlignment="1">
      <alignment horizontal="left" indent="2"/>
    </xf>
    <xf numFmtId="1" fontId="34" fillId="0" borderId="0" xfId="200" applyNumberFormat="1" applyFont="1" applyFill="1" applyBorder="1" applyAlignment="1">
      <alignment horizontal="right" vertical="top" wrapText="1"/>
    </xf>
    <xf numFmtId="0" fontId="15" fillId="62" borderId="0" xfId="212" applyFont="1" applyFill="1" applyBorder="1" applyAlignment="1">
      <alignment horizontal="left"/>
    </xf>
    <xf numFmtId="0" fontId="34" fillId="62" borderId="0" xfId="212" applyFont="1" applyFill="1" applyBorder="1" applyAlignment="1">
      <alignment horizontal="left"/>
    </xf>
    <xf numFmtId="174" fontId="15" fillId="62" borderId="16" xfId="200" applyFont="1" applyFill="1" applyBorder="1">
      <alignment horizontal="center" vertical="center" wrapText="1"/>
    </xf>
    <xf numFmtId="0" fontId="15" fillId="62" borderId="0" xfId="212" applyFont="1" applyFill="1" applyBorder="1" applyAlignment="1">
      <alignment horizontal="center" vertical="center" wrapText="1"/>
    </xf>
    <xf numFmtId="0" fontId="47" fillId="0" borderId="0" xfId="0" applyFont="1" applyFill="1" applyBorder="1"/>
    <xf numFmtId="0" fontId="15" fillId="62" borderId="12" xfId="204" applyFont="1" applyFill="1" applyBorder="1" applyAlignment="1">
      <alignment horizontal="right" vertical="top" wrapText="1"/>
    </xf>
    <xf numFmtId="0" fontId="53" fillId="64" borderId="12" xfId="204" applyFont="1" applyFill="1" applyBorder="1" applyAlignment="1">
      <alignment horizontal="right" vertical="top" wrapText="1"/>
    </xf>
    <xf numFmtId="14" fontId="77" fillId="62" borderId="0" xfId="167" applyNumberFormat="1" applyFont="1" applyFill="1" applyBorder="1" applyAlignment="1">
      <alignment horizontal="left"/>
    </xf>
    <xf numFmtId="0" fontId="0" fillId="0" borderId="0" xfId="217" applyFont="1" applyFill="1" applyBorder="1"/>
    <xf numFmtId="0" fontId="0" fillId="0" borderId="12" xfId="217" applyFont="1" applyFill="1" applyBorder="1" applyAlignment="1">
      <alignment horizontal="center" vertical="center" wrapText="1"/>
    </xf>
    <xf numFmtId="1" fontId="15" fillId="0" borderId="0" xfId="200" applyNumberFormat="1" applyFont="1" applyFill="1" applyBorder="1" applyAlignment="1">
      <alignment horizontal="right" vertical="top" wrapText="1"/>
    </xf>
    <xf numFmtId="0" fontId="15" fillId="0" borderId="0" xfId="212" applyFont="1" applyFill="1" applyBorder="1"/>
    <xf numFmtId="174" fontId="53" fillId="62" borderId="0" xfId="200" applyFont="1" applyFill="1" applyBorder="1">
      <alignment horizontal="center" vertical="center" wrapText="1"/>
    </xf>
    <xf numFmtId="0" fontId="34" fillId="62" borderId="34" xfId="212" applyFont="1" applyFill="1" applyBorder="1" applyAlignment="1">
      <alignment horizontal="center" vertical="center" wrapText="1"/>
    </xf>
    <xf numFmtId="14" fontId="77" fillId="62" borderId="0" xfId="167" applyNumberFormat="1" applyFont="1" applyFill="1" applyBorder="1" applyAlignment="1">
      <alignment horizontal="center"/>
    </xf>
    <xf numFmtId="0" fontId="39" fillId="62" borderId="0" xfId="212" applyFont="1" applyFill="1" applyBorder="1" applyAlignment="1">
      <alignment horizontal="left" vertical="top"/>
    </xf>
    <xf numFmtId="0" fontId="15" fillId="62" borderId="0" xfId="212" applyFont="1" applyFill="1" applyBorder="1" applyAlignment="1">
      <alignment horizontal="center" vertical="top" wrapText="1"/>
    </xf>
    <xf numFmtId="0" fontId="34" fillId="0" borderId="12" xfId="212" applyFont="1" applyFill="1" applyBorder="1" applyAlignment="1">
      <alignment horizontal="center" vertical="center" wrapText="1"/>
    </xf>
    <xf numFmtId="0" fontId="34" fillId="67" borderId="0" xfId="212" applyFont="1" applyFill="1" applyBorder="1" applyAlignment="1">
      <alignment horizontal="left" vertical="top"/>
    </xf>
    <xf numFmtId="0" fontId="15" fillId="0" borderId="36" xfId="212" applyFont="1" applyFill="1" applyBorder="1" applyAlignment="1">
      <alignment horizontal="center" vertical="center" wrapText="1"/>
    </xf>
    <xf numFmtId="3" fontId="34" fillId="64" borderId="12" xfId="212" applyNumberFormat="1" applyFont="1" applyFill="1" applyBorder="1" applyAlignment="1">
      <alignment horizontal="right"/>
    </xf>
    <xf numFmtId="0" fontId="39" fillId="62" borderId="0" xfId="212" applyFont="1" applyFill="1" applyBorder="1" applyAlignment="1">
      <alignment horizontal="center" vertical="top" wrapText="1"/>
    </xf>
    <xf numFmtId="1" fontId="34" fillId="0" borderId="18" xfId="200" applyNumberFormat="1" applyFont="1" applyFill="1" applyBorder="1" applyAlignment="1">
      <alignment horizontal="right" vertical="top" wrapText="1"/>
    </xf>
    <xf numFmtId="0" fontId="15" fillId="63" borderId="9" xfId="204" applyFont="1" applyFill="1" applyBorder="1" applyAlignment="1">
      <alignment horizontal="center"/>
    </xf>
    <xf numFmtId="0" fontId="15" fillId="62" borderId="43" xfId="204" applyFont="1" applyFill="1" applyBorder="1" applyAlignment="1">
      <alignment horizontal="center"/>
    </xf>
    <xf numFmtId="0" fontId="15" fillId="0" borderId="43" xfId="204" applyFont="1" applyFill="1" applyBorder="1" applyAlignment="1">
      <alignment horizontal="center"/>
    </xf>
    <xf numFmtId="1" fontId="34" fillId="64" borderId="41" xfId="200" applyNumberFormat="1" applyFont="1" applyFill="1" applyBorder="1" applyAlignment="1">
      <alignment horizontal="right" vertical="top" wrapText="1"/>
    </xf>
    <xf numFmtId="1" fontId="15" fillId="0" borderId="43" xfId="200" applyNumberFormat="1" applyFont="1" applyFill="1" applyBorder="1" applyAlignment="1">
      <alignment horizontal="right" vertical="top" wrapText="1"/>
    </xf>
    <xf numFmtId="1" fontId="15" fillId="62" borderId="43" xfId="200" applyNumberFormat="1" applyFont="1" applyFill="1" applyBorder="1" applyAlignment="1">
      <alignment horizontal="right" vertical="top" wrapText="1"/>
    </xf>
    <xf numFmtId="1" fontId="34" fillId="64" borderId="18" xfId="200" applyNumberFormat="1" applyFont="1" applyFill="1" applyBorder="1" applyAlignment="1">
      <alignment horizontal="right" vertical="top" wrapText="1"/>
    </xf>
    <xf numFmtId="174" fontId="15" fillId="62" borderId="43" xfId="200" applyFont="1" applyFill="1" applyBorder="1" applyAlignment="1">
      <alignment horizontal="right" vertical="center" wrapText="1"/>
    </xf>
    <xf numFmtId="3" fontId="34" fillId="64" borderId="34" xfId="212" applyNumberFormat="1" applyFont="1" applyFill="1" applyBorder="1" applyAlignment="1">
      <alignment horizontal="right"/>
    </xf>
    <xf numFmtId="3" fontId="34" fillId="64" borderId="41" xfId="212" applyNumberFormat="1" applyFont="1" applyFill="1" applyBorder="1" applyAlignment="1">
      <alignment horizontal="right"/>
    </xf>
    <xf numFmtId="0" fontId="15" fillId="0" borderId="13" xfId="212" applyFont="1" applyFill="1" applyBorder="1" applyAlignment="1">
      <alignment horizontal="center" vertical="center" wrapText="1"/>
    </xf>
    <xf numFmtId="9" fontId="15" fillId="0" borderId="43" xfId="212" applyNumberFormat="1" applyFont="1" applyFill="1" applyBorder="1" applyAlignment="1">
      <alignment horizontal="right"/>
    </xf>
    <xf numFmtId="0" fontId="48" fillId="62" borderId="0" xfId="204" applyFont="1" applyFill="1" applyBorder="1" applyAlignment="1">
      <alignment horizontal="left" vertical="top" wrapText="1"/>
    </xf>
    <xf numFmtId="0" fontId="67" fillId="0" borderId="0" xfId="167" applyFill="1" applyBorder="1" applyAlignment="1">
      <alignment horizontal="center"/>
    </xf>
    <xf numFmtId="0" fontId="70" fillId="68" borderId="0" xfId="217" applyFont="1" applyFill="1" applyBorder="1"/>
    <xf numFmtId="0" fontId="76" fillId="68" borderId="0" xfId="217" applyFont="1" applyFill="1" applyBorder="1"/>
    <xf numFmtId="0" fontId="46" fillId="68" borderId="0" xfId="217" applyFont="1" applyFill="1" applyBorder="1"/>
    <xf numFmtId="0" fontId="0" fillId="68" borderId="0" xfId="0" applyFont="1" applyFill="1" applyBorder="1"/>
    <xf numFmtId="174" fontId="15" fillId="68" borderId="0" xfId="200" applyFont="1" applyFill="1" applyBorder="1" applyAlignment="1">
      <alignment horizontal="center" vertical="center" wrapText="1"/>
    </xf>
    <xf numFmtId="174" fontId="15" fillId="68" borderId="0" xfId="200" applyFont="1" applyFill="1" applyBorder="1">
      <alignment horizontal="center" vertical="center" wrapText="1"/>
    </xf>
    <xf numFmtId="0" fontId="15" fillId="57" borderId="46" xfId="0" applyFont="1" applyFill="1" applyBorder="1" applyAlignment="1">
      <alignment horizontal="left" vertical="center" wrapText="1"/>
    </xf>
    <xf numFmtId="0" fontId="15" fillId="57" borderId="22" xfId="0" applyFont="1" applyFill="1" applyBorder="1" applyAlignment="1">
      <alignment horizontal="left" vertical="center" wrapText="1"/>
    </xf>
    <xf numFmtId="0" fontId="15" fillId="57" borderId="20" xfId="0" applyFont="1" applyFill="1" applyBorder="1" applyAlignment="1">
      <alignment horizontal="left" vertical="center" wrapText="1"/>
    </xf>
    <xf numFmtId="3" fontId="34" fillId="68" borderId="0" xfId="212" applyNumberFormat="1" applyFont="1" applyFill="1" applyBorder="1" applyAlignment="1">
      <alignment horizontal="right"/>
    </xf>
    <xf numFmtId="0" fontId="34" fillId="68" borderId="0" xfId="212" applyFont="1" applyFill="1" applyBorder="1" applyAlignment="1">
      <alignment horizontal="left" vertical="top"/>
    </xf>
    <xf numFmtId="0" fontId="47" fillId="68" borderId="0" xfId="0" applyFont="1" applyFill="1" applyBorder="1"/>
    <xf numFmtId="0" fontId="34" fillId="68" borderId="0" xfId="212" applyFont="1" applyFill="1" applyBorder="1"/>
    <xf numFmtId="0" fontId="34" fillId="68" borderId="0" xfId="212" applyFont="1" applyFill="1" applyBorder="1" applyAlignment="1">
      <alignment horizontal="left"/>
    </xf>
    <xf numFmtId="0" fontId="15" fillId="68" borderId="0" xfId="212" applyFont="1" applyFill="1" applyBorder="1" applyAlignment="1">
      <alignment horizontal="center"/>
    </xf>
    <xf numFmtId="0" fontId="15" fillId="68" borderId="0" xfId="212" applyFont="1" applyFill="1" applyBorder="1" applyAlignment="1">
      <alignment horizontal="left"/>
    </xf>
    <xf numFmtId="9" fontId="15" fillId="68" borderId="0" xfId="212" applyNumberFormat="1" applyFont="1" applyFill="1" applyBorder="1" applyAlignment="1">
      <alignment horizontal="right"/>
    </xf>
    <xf numFmtId="0" fontId="36" fillId="68" borderId="12" xfId="217" applyFont="1" applyFill="1" applyBorder="1" applyAlignment="1">
      <alignment horizontal="center" vertical="center" wrapText="1"/>
    </xf>
    <xf numFmtId="0" fontId="34" fillId="68" borderId="12" xfId="212" applyFont="1" applyFill="1" applyBorder="1" applyAlignment="1">
      <alignment horizontal="center" vertical="center" wrapText="1"/>
    </xf>
    <xf numFmtId="0" fontId="15" fillId="68" borderId="0" xfId="212" applyFont="1" applyFill="1" applyBorder="1" applyAlignment="1">
      <alignment vertical="top" wrapText="1"/>
    </xf>
    <xf numFmtId="0" fontId="34" fillId="68" borderId="0" xfId="212" applyFont="1" applyFill="1" applyBorder="1" applyAlignment="1">
      <alignment horizontal="center" vertical="top" wrapText="1"/>
    </xf>
    <xf numFmtId="0" fontId="36" fillId="68" borderId="0" xfId="217" applyFont="1" applyFill="1" applyBorder="1"/>
    <xf numFmtId="0" fontId="15" fillId="68" borderId="0" xfId="212" applyFont="1" applyFill="1" applyBorder="1"/>
    <xf numFmtId="0" fontId="77" fillId="68" borderId="0" xfId="167" applyFont="1" applyFill="1" applyBorder="1" applyAlignment="1">
      <alignment horizontal="center"/>
    </xf>
    <xf numFmtId="1" fontId="53" fillId="58" borderId="12" xfId="200" applyNumberFormat="1" applyFont="1" applyFill="1" applyBorder="1" applyAlignment="1">
      <alignment horizontal="center" vertical="top" wrapText="1"/>
    </xf>
    <xf numFmtId="174" fontId="34" fillId="55" borderId="0" xfId="200" applyFont="1" applyFill="1" applyBorder="1">
      <alignment horizontal="center" vertical="center" wrapText="1"/>
    </xf>
    <xf numFmtId="1" fontId="34" fillId="52" borderId="12" xfId="200" applyNumberFormat="1" applyFont="1" applyFill="1" applyBorder="1" applyAlignment="1">
      <alignment horizontal="right" vertical="top" wrapText="1"/>
    </xf>
    <xf numFmtId="0" fontId="41" fillId="0" borderId="12" xfId="228" applyFill="1" applyBorder="1">
      <protection locked="0"/>
    </xf>
    <xf numFmtId="0" fontId="41" fillId="68" borderId="12" xfId="228" applyFill="1" applyBorder="1">
      <protection locked="0"/>
    </xf>
    <xf numFmtId="0" fontId="65" fillId="57" borderId="12" xfId="229" applyFont="1" applyFill="1" applyBorder="1" applyAlignment="1">
      <alignment horizontal="left" vertical="center"/>
    </xf>
    <xf numFmtId="0" fontId="64" fillId="0" borderId="12" xfId="229" applyBorder="1"/>
    <xf numFmtId="0" fontId="15" fillId="62" borderId="0" xfId="204" applyFont="1" applyFill="1" applyBorder="1" applyAlignment="1">
      <alignment horizontal="center" vertical="top" wrapText="1"/>
    </xf>
    <xf numFmtId="0" fontId="35" fillId="71" borderId="0" xfId="204" applyFont="1" applyFill="1"/>
    <xf numFmtId="0" fontId="0" fillId="71" borderId="0" xfId="0" applyFill="1"/>
    <xf numFmtId="0" fontId="41" fillId="0" borderId="43" xfId="228" applyBorder="1">
      <protection locked="0"/>
    </xf>
    <xf numFmtId="0" fontId="41" fillId="61" borderId="34" xfId="228" applyFill="1" applyBorder="1">
      <protection locked="0"/>
    </xf>
    <xf numFmtId="182" fontId="2" fillId="59" borderId="12" xfId="153" applyNumberFormat="1" applyFill="1" applyBorder="1"/>
    <xf numFmtId="183" fontId="15" fillId="0" borderId="45" xfId="0" applyNumberFormat="1" applyFont="1" applyBorder="1" applyAlignment="1">
      <alignment horizontal="right"/>
    </xf>
    <xf numFmtId="0" fontId="79" fillId="71" borderId="40" xfId="0" applyFont="1" applyFill="1" applyBorder="1"/>
    <xf numFmtId="0" fontId="53" fillId="0" borderId="0" xfId="0" applyFont="1" applyAlignment="1">
      <alignment horizontal="left"/>
    </xf>
    <xf numFmtId="0" fontId="41" fillId="0" borderId="12" xfId="228" applyBorder="1">
      <protection locked="0"/>
    </xf>
    <xf numFmtId="0" fontId="15" fillId="60" borderId="43" xfId="204" applyFont="1" applyFill="1" applyBorder="1" applyAlignment="1">
      <alignment horizontal="center" vertical="center"/>
    </xf>
    <xf numFmtId="0" fontId="15" fillId="55" borderId="19" xfId="204" applyFont="1" applyFill="1" applyBorder="1"/>
    <xf numFmtId="0" fontId="15" fillId="60" borderId="43" xfId="204" applyFont="1" applyFill="1" applyBorder="1" applyAlignment="1">
      <alignment horizontal="center"/>
    </xf>
    <xf numFmtId="0" fontId="15" fillId="71" borderId="0" xfId="204" applyFont="1" applyFill="1" applyAlignment="1">
      <alignment wrapText="1"/>
    </xf>
    <xf numFmtId="0" fontId="15" fillId="71" borderId="0" xfId="204" applyFont="1" applyFill="1" applyBorder="1" applyAlignment="1">
      <alignment horizontal="left"/>
    </xf>
    <xf numFmtId="0" fontId="15" fillId="71" borderId="0" xfId="204" applyFont="1" applyFill="1" applyAlignment="1">
      <alignment vertical="top" wrapText="1"/>
    </xf>
    <xf numFmtId="0" fontId="53" fillId="71" borderId="0" xfId="204" applyFont="1" applyFill="1"/>
    <xf numFmtId="0" fontId="34" fillId="71" borderId="0" xfId="204" applyFont="1" applyFill="1"/>
    <xf numFmtId="3" fontId="15" fillId="59" borderId="12" xfId="204" applyNumberFormat="1" applyFont="1" applyFill="1" applyBorder="1" applyAlignment="1">
      <alignment horizontal="center"/>
    </xf>
    <xf numFmtId="3" fontId="15" fillId="60" borderId="12" xfId="204" applyNumberFormat="1" applyFont="1" applyFill="1" applyBorder="1" applyAlignment="1">
      <alignment horizontal="center"/>
    </xf>
    <xf numFmtId="0" fontId="53" fillId="68" borderId="0" xfId="204" applyFont="1" applyFill="1" applyBorder="1" applyAlignment="1">
      <alignment vertical="center" wrapText="1"/>
    </xf>
    <xf numFmtId="0" fontId="15" fillId="68" borderId="0" xfId="204" quotePrefix="1" applyFont="1" applyFill="1" applyBorder="1" applyAlignment="1">
      <alignment horizontal="center" wrapText="1"/>
    </xf>
    <xf numFmtId="0" fontId="15" fillId="68" borderId="0" xfId="204" applyFont="1" applyFill="1" applyBorder="1" applyAlignment="1">
      <alignment horizontal="center" vertical="top" wrapText="1"/>
    </xf>
    <xf numFmtId="0" fontId="15" fillId="68" borderId="0" xfId="204" applyFont="1" applyFill="1" applyBorder="1" applyAlignment="1">
      <alignment horizontal="center"/>
    </xf>
    <xf numFmtId="0" fontId="48" fillId="68" borderId="0" xfId="204" applyFont="1" applyFill="1" applyBorder="1" applyAlignment="1">
      <alignment horizontal="left"/>
    </xf>
    <xf numFmtId="0" fontId="34" fillId="68" borderId="0" xfId="204" applyFont="1" applyFill="1" applyBorder="1" applyAlignment="1">
      <alignment horizontal="left"/>
    </xf>
    <xf numFmtId="0" fontId="35" fillId="68" borderId="0" xfId="204" applyFont="1" applyFill="1" applyBorder="1" applyAlignment="1">
      <alignment horizontal="left"/>
    </xf>
    <xf numFmtId="0" fontId="15" fillId="68" borderId="0" xfId="204" applyFont="1" applyFill="1" applyBorder="1" applyAlignment="1">
      <alignment wrapText="1"/>
    </xf>
    <xf numFmtId="0" fontId="15" fillId="68" borderId="0" xfId="204" applyFont="1" applyFill="1" applyBorder="1" applyAlignment="1"/>
    <xf numFmtId="0" fontId="48" fillId="68" borderId="0" xfId="204" applyFont="1" applyFill="1" applyBorder="1" applyAlignment="1"/>
    <xf numFmtId="0" fontId="53" fillId="68" borderId="0" xfId="204" applyFont="1" applyFill="1" applyBorder="1" applyAlignment="1"/>
    <xf numFmtId="0" fontId="34" fillId="68" borderId="0" xfId="204" applyFont="1" applyFill="1" applyBorder="1" applyAlignment="1">
      <alignment vertical="center"/>
    </xf>
    <xf numFmtId="0" fontId="15" fillId="68" borderId="0" xfId="204" applyFont="1" applyFill="1" applyBorder="1"/>
    <xf numFmtId="9" fontId="2" fillId="0" borderId="35" xfId="242" applyBorder="1" applyAlignment="1">
      <alignment horizontal="right"/>
    </xf>
    <xf numFmtId="9" fontId="2" fillId="0" borderId="31" xfId="242" applyBorder="1" applyAlignment="1">
      <alignment horizontal="right"/>
    </xf>
    <xf numFmtId="0" fontId="15" fillId="69" borderId="25" xfId="0" applyFont="1" applyFill="1" applyBorder="1" applyAlignment="1">
      <alignment horizontal="left" vertical="center" wrapText="1"/>
    </xf>
    <xf numFmtId="9" fontId="2" fillId="0" borderId="24" xfId="242" applyBorder="1" applyAlignment="1">
      <alignment horizontal="right"/>
    </xf>
    <xf numFmtId="9" fontId="2" fillId="0" borderId="23" xfId="242" applyBorder="1" applyAlignment="1">
      <alignment horizontal="right"/>
    </xf>
    <xf numFmtId="9" fontId="2" fillId="0" borderId="21" xfId="242" applyBorder="1" applyAlignment="1">
      <alignment horizontal="right"/>
    </xf>
    <xf numFmtId="9" fontId="2" fillId="0" borderId="12" xfId="242" applyBorder="1" applyAlignment="1">
      <alignment horizontal="right"/>
    </xf>
    <xf numFmtId="0" fontId="53" fillId="0" borderId="0" xfId="0" applyFont="1" applyBorder="1"/>
    <xf numFmtId="0" fontId="34" fillId="0" borderId="0" xfId="204" applyFont="1" applyFill="1" applyAlignment="1">
      <alignment horizontal="left"/>
    </xf>
    <xf numFmtId="174" fontId="15" fillId="55" borderId="17" xfId="200" applyFont="1" applyFill="1" applyBorder="1" applyAlignment="1">
      <alignment horizontal="center" vertical="center" wrapText="1"/>
    </xf>
    <xf numFmtId="0" fontId="15" fillId="71" borderId="0" xfId="204" applyFont="1" applyFill="1"/>
    <xf numFmtId="0" fontId="15" fillId="71" borderId="0" xfId="204" applyFont="1" applyFill="1" applyBorder="1"/>
    <xf numFmtId="0" fontId="41" fillId="0" borderId="0" xfId="228" applyBorder="1" applyAlignment="1">
      <protection locked="0"/>
    </xf>
    <xf numFmtId="0" fontId="41" fillId="0" borderId="34" xfId="228" applyBorder="1" applyAlignment="1">
      <alignment horizontal="center"/>
      <protection locked="0"/>
    </xf>
    <xf numFmtId="1" fontId="15" fillId="59" borderId="12" xfId="200" applyNumberFormat="1" applyFont="1" applyFill="1" applyBorder="1" applyAlignment="1">
      <alignment horizontal="center" vertical="center" wrapText="1"/>
    </xf>
    <xf numFmtId="1" fontId="15" fillId="59" borderId="9" xfId="200" applyNumberFormat="1" applyFont="1" applyFill="1" applyBorder="1" applyAlignment="1">
      <alignment horizontal="center" vertical="center" wrapText="1"/>
    </xf>
    <xf numFmtId="1" fontId="15" fillId="60" borderId="12" xfId="200" applyNumberFormat="1" applyFont="1" applyFill="1" applyBorder="1" applyAlignment="1">
      <alignment horizontal="center" vertical="center" wrapText="1"/>
    </xf>
    <xf numFmtId="1" fontId="15" fillId="55" borderId="0" xfId="200" applyNumberFormat="1" applyFont="1" applyFill="1" applyBorder="1" applyAlignment="1">
      <alignment horizontal="center" vertical="center" wrapText="1"/>
    </xf>
    <xf numFmtId="0" fontId="67" fillId="61" borderId="13" xfId="167" quotePrefix="1" applyFill="1" applyBorder="1" applyAlignment="1" applyProtection="1">
      <alignment horizontal="center"/>
    </xf>
    <xf numFmtId="0" fontId="67" fillId="61" borderId="36" xfId="167" quotePrefix="1" applyFill="1" applyBorder="1" applyAlignment="1" applyProtection="1">
      <alignment horizontal="center"/>
    </xf>
    <xf numFmtId="0" fontId="72" fillId="69" borderId="34" xfId="0" applyFont="1" applyFill="1" applyBorder="1" applyAlignment="1">
      <alignment horizontal="center" vertical="center"/>
    </xf>
    <xf numFmtId="0" fontId="67" fillId="69" borderId="41" xfId="167" applyFill="1" applyBorder="1" applyAlignment="1">
      <alignment horizontal="center"/>
    </xf>
    <xf numFmtId="0" fontId="70" fillId="68" borderId="0" xfId="228" applyFont="1" applyFill="1" applyBorder="1" applyProtection="1"/>
    <xf numFmtId="0" fontId="58" fillId="57" borderId="28" xfId="0" applyFont="1" applyFill="1" applyBorder="1" applyAlignment="1">
      <alignment horizontal="right" vertical="center" wrapText="1"/>
    </xf>
    <xf numFmtId="182" fontId="2" fillId="0" borderId="14" xfId="153" applyNumberFormat="1" applyBorder="1" applyAlignment="1">
      <alignment horizontal="right"/>
    </xf>
    <xf numFmtId="182" fontId="2" fillId="0" borderId="38" xfId="153" applyNumberFormat="1" applyBorder="1" applyAlignment="1">
      <alignment horizontal="right"/>
    </xf>
    <xf numFmtId="182" fontId="2" fillId="0" borderId="21" xfId="153" applyNumberFormat="1" applyBorder="1" applyAlignment="1">
      <alignment horizontal="left"/>
    </xf>
    <xf numFmtId="182" fontId="2" fillId="0" borderId="24" xfId="153" applyNumberFormat="1" applyBorder="1" applyAlignment="1">
      <alignment horizontal="left"/>
    </xf>
    <xf numFmtId="0" fontId="41" fillId="0" borderId="0" xfId="228" applyBorder="1">
      <protection locked="0"/>
    </xf>
    <xf numFmtId="0" fontId="41" fillId="68" borderId="0" xfId="228" applyFill="1" applyBorder="1">
      <protection locked="0"/>
    </xf>
    <xf numFmtId="0" fontId="41" fillId="0" borderId="0" xfId="228" applyFill="1" applyBorder="1">
      <protection locked="0"/>
    </xf>
    <xf numFmtId="0" fontId="66" fillId="0" borderId="43" xfId="0" applyFont="1" applyBorder="1" applyAlignment="1">
      <alignment horizontal="center" vertical="center"/>
    </xf>
    <xf numFmtId="0" fontId="91" fillId="71" borderId="0" xfId="204" applyFont="1" applyFill="1"/>
    <xf numFmtId="0" fontId="92" fillId="55" borderId="0" xfId="204" applyFont="1" applyFill="1" applyBorder="1" applyAlignment="1">
      <alignment horizontal="left" vertical="top" wrapText="1"/>
    </xf>
    <xf numFmtId="0" fontId="93" fillId="0" borderId="0" xfId="0" applyFont="1"/>
    <xf numFmtId="0" fontId="79" fillId="55" borderId="0" xfId="204" applyFont="1" applyFill="1" applyBorder="1" applyAlignment="1">
      <alignment horizontal="left" vertical="top" wrapText="1"/>
    </xf>
    <xf numFmtId="0" fontId="91" fillId="68" borderId="0" xfId="211" applyFont="1" applyFill="1" applyBorder="1" applyAlignment="1">
      <alignment horizontal="left"/>
    </xf>
    <xf numFmtId="0" fontId="95" fillId="0" borderId="0" xfId="0" applyFont="1"/>
    <xf numFmtId="0" fontId="96" fillId="0" borderId="0" xfId="0" applyFont="1"/>
    <xf numFmtId="0" fontId="0" fillId="0" borderId="43" xfId="0" applyBorder="1"/>
    <xf numFmtId="0" fontId="61" fillId="78" borderId="0" xfId="222" applyFont="1" applyFill="1" applyBorder="1"/>
    <xf numFmtId="0" fontId="24" fillId="78" borderId="0" xfId="222" applyFont="1" applyFill="1" applyBorder="1"/>
    <xf numFmtId="0" fontId="78" fillId="78" borderId="0" xfId="222" applyFont="1" applyFill="1" applyBorder="1"/>
    <xf numFmtId="0" fontId="15" fillId="78" borderId="0" xfId="204" applyFont="1" applyFill="1" applyBorder="1" applyAlignment="1">
      <alignment vertical="top" wrapText="1"/>
    </xf>
    <xf numFmtId="0" fontId="0" fillId="71" borderId="0" xfId="0" applyFill="1" applyAlignment="1">
      <alignment horizontal="left"/>
    </xf>
    <xf numFmtId="0" fontId="15" fillId="62" borderId="43" xfId="204" applyFont="1" applyFill="1" applyBorder="1" applyAlignment="1">
      <alignment horizontal="left" vertical="top" wrapText="1"/>
    </xf>
    <xf numFmtId="0" fontId="15" fillId="66" borderId="26" xfId="204" applyFont="1" applyFill="1" applyBorder="1" applyAlignment="1">
      <alignment horizontal="left" vertical="top" wrapText="1"/>
    </xf>
    <xf numFmtId="1" fontId="34" fillId="58" borderId="12" xfId="200" applyNumberFormat="1" applyFont="1" applyFill="1" applyBorder="1" applyAlignment="1">
      <alignment horizontal="left" vertical="top" wrapText="1"/>
    </xf>
    <xf numFmtId="0" fontId="51" fillId="64" borderId="12" xfId="204" applyFont="1" applyFill="1" applyBorder="1" applyAlignment="1">
      <alignment horizontal="left" vertical="top" wrapText="1"/>
    </xf>
    <xf numFmtId="0" fontId="97" fillId="78" borderId="0" xfId="222" applyFont="1" applyFill="1" applyBorder="1"/>
    <xf numFmtId="0" fontId="61" fillId="55" borderId="0" xfId="204" applyFont="1" applyFill="1"/>
    <xf numFmtId="0" fontId="15" fillId="55" borderId="0" xfId="204" applyFont="1" applyFill="1" applyAlignment="1">
      <alignment horizontal="right"/>
    </xf>
    <xf numFmtId="0" fontId="0" fillId="71" borderId="43" xfId="0" applyFill="1" applyBorder="1" applyAlignment="1">
      <alignment horizontal="center"/>
    </xf>
    <xf numFmtId="0" fontId="41" fillId="61" borderId="34" xfId="228" applyFill="1" applyBorder="1" applyAlignment="1">
      <alignment horizontal="right"/>
      <protection locked="0"/>
    </xf>
    <xf numFmtId="0" fontId="15" fillId="60" borderId="0" xfId="204" applyFont="1" applyFill="1" applyBorder="1" applyAlignment="1">
      <alignment horizontal="center"/>
    </xf>
    <xf numFmtId="0" fontId="15" fillId="60" borderId="0" xfId="204" applyFont="1" applyFill="1" applyBorder="1" applyAlignment="1">
      <alignment horizontal="center" vertical="center"/>
    </xf>
    <xf numFmtId="0" fontId="15" fillId="71" borderId="0" xfId="204" applyFont="1" applyFill="1" applyBorder="1" applyAlignment="1">
      <alignment horizontal="center"/>
    </xf>
    <xf numFmtId="1" fontId="15" fillId="71" borderId="0" xfId="204" applyNumberFormat="1" applyFont="1" applyFill="1" applyBorder="1" applyAlignment="1">
      <alignment horizontal="center"/>
    </xf>
    <xf numFmtId="0" fontId="53" fillId="71" borderId="0" xfId="204" applyFont="1" applyFill="1" applyBorder="1" applyAlignment="1">
      <alignment horizontal="center"/>
    </xf>
    <xf numFmtId="0" fontId="67" fillId="71" borderId="0" xfId="167" applyFill="1" applyBorder="1" applyAlignment="1">
      <alignment horizontal="center"/>
    </xf>
    <xf numFmtId="0" fontId="15" fillId="71" borderId="0" xfId="204" applyFont="1" applyFill="1" applyAlignment="1">
      <alignment horizontal="right"/>
    </xf>
    <xf numFmtId="0" fontId="99" fillId="57" borderId="25" xfId="0" applyFont="1" applyFill="1" applyBorder="1" applyAlignment="1">
      <alignment vertical="top" wrapText="1"/>
    </xf>
    <xf numFmtId="0" fontId="15" fillId="57" borderId="26" xfId="0" applyFont="1" applyFill="1" applyBorder="1" applyAlignment="1">
      <alignment horizontal="justify" vertical="top" wrapText="1"/>
    </xf>
    <xf numFmtId="0" fontId="15" fillId="57" borderId="31" xfId="0" applyFont="1" applyFill="1" applyBorder="1" applyAlignment="1">
      <alignment horizontal="justify" vertical="top" wrapText="1"/>
    </xf>
    <xf numFmtId="0" fontId="15" fillId="57" borderId="20" xfId="0" applyFont="1" applyFill="1" applyBorder="1" applyAlignment="1">
      <alignment horizontal="justify" vertical="top" wrapText="1"/>
    </xf>
    <xf numFmtId="2" fontId="15" fillId="0" borderId="12" xfId="0" applyNumberFormat="1" applyFont="1" applyFill="1" applyBorder="1" applyAlignment="1">
      <alignment horizontal="center" vertical="center" wrapText="1"/>
    </xf>
    <xf numFmtId="2" fontId="15" fillId="0" borderId="21" xfId="0" applyNumberFormat="1" applyFont="1" applyFill="1" applyBorder="1" applyAlignment="1">
      <alignment horizontal="center" vertical="center" wrapText="1"/>
    </xf>
    <xf numFmtId="0" fontId="15" fillId="57" borderId="22" xfId="0" applyFont="1" applyFill="1" applyBorder="1" applyAlignment="1">
      <alignment horizontal="justify" vertical="top" wrapText="1"/>
    </xf>
    <xf numFmtId="2" fontId="15" fillId="0" borderId="23" xfId="0" applyNumberFormat="1" applyFont="1" applyFill="1" applyBorder="1" applyAlignment="1">
      <alignment horizontal="center" vertical="center" wrapText="1"/>
    </xf>
    <xf numFmtId="2" fontId="15" fillId="0" borderId="24" xfId="0" applyNumberFormat="1" applyFont="1" applyFill="1" applyBorder="1" applyAlignment="1">
      <alignment horizontal="center" vertical="center" wrapText="1"/>
    </xf>
    <xf numFmtId="0" fontId="0" fillId="71" borderId="0" xfId="0" applyFill="1" applyBorder="1"/>
    <xf numFmtId="0" fontId="0" fillId="71" borderId="0" xfId="0" applyFill="1" applyBorder="1" applyAlignment="1">
      <alignment horizontal="center"/>
    </xf>
    <xf numFmtId="0" fontId="24" fillId="62" borderId="0" xfId="204" applyFont="1" applyFill="1" applyBorder="1" applyAlignment="1">
      <alignment horizontal="center" vertical="center" wrapText="1"/>
    </xf>
    <xf numFmtId="0" fontId="24" fillId="62" borderId="0" xfId="204" applyFont="1" applyFill="1" applyBorder="1" applyAlignment="1">
      <alignment horizontal="center" vertical="center"/>
    </xf>
    <xf numFmtId="0" fontId="15" fillId="62" borderId="0" xfId="204" applyFont="1" applyFill="1" applyBorder="1" applyAlignment="1">
      <alignment horizontal="center" vertical="center"/>
    </xf>
    <xf numFmtId="9" fontId="2" fillId="64" borderId="12" xfId="242" applyFill="1" applyBorder="1" applyAlignment="1" applyProtection="1">
      <alignment horizontal="center" vertical="center" wrapText="1"/>
      <protection locked="0"/>
    </xf>
    <xf numFmtId="0" fontId="0" fillId="71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0" fillId="61" borderId="34" xfId="272" applyFont="1" applyFill="1" applyBorder="1" applyAlignment="1">
      <alignment horizontal="center" vertical="center" wrapText="1"/>
    </xf>
    <xf numFmtId="0" fontId="90" fillId="61" borderId="12" xfId="272" applyFont="1" applyFill="1" applyBorder="1" applyAlignment="1">
      <alignment horizontal="center" vertical="center" wrapText="1"/>
    </xf>
    <xf numFmtId="0" fontId="0" fillId="71" borderId="12" xfId="0" applyFill="1" applyBorder="1" applyAlignment="1">
      <alignment horizontal="center" vertical="center"/>
    </xf>
    <xf numFmtId="0" fontId="35" fillId="71" borderId="0" xfId="204" applyFont="1" applyFill="1" applyAlignment="1">
      <alignment horizontal="left" vertical="center"/>
    </xf>
    <xf numFmtId="0" fontId="15" fillId="62" borderId="43" xfId="204" applyFont="1" applyFill="1" applyBorder="1" applyAlignment="1">
      <alignment horizontal="left" vertical="center" wrapText="1"/>
    </xf>
    <xf numFmtId="0" fontId="51" fillId="0" borderId="0" xfId="321"/>
    <xf numFmtId="0" fontId="34" fillId="0" borderId="0" xfId="321" applyFont="1" applyAlignment="1">
      <alignment horizontal="center" wrapText="1"/>
    </xf>
    <xf numFmtId="10" fontId="51" fillId="0" borderId="0" xfId="321" applyNumberFormat="1"/>
    <xf numFmtId="0" fontId="34" fillId="0" borderId="0" xfId="321" applyFont="1" applyAlignment="1">
      <alignment horizontal="center"/>
    </xf>
    <xf numFmtId="0" fontId="34" fillId="0" borderId="0" xfId="321" applyFont="1" applyAlignment="1">
      <alignment horizontal="left"/>
    </xf>
    <xf numFmtId="10" fontId="15" fillId="57" borderId="0" xfId="321" applyNumberFormat="1" applyFont="1" applyFill="1" applyAlignment="1">
      <alignment horizontal="center"/>
    </xf>
    <xf numFmtId="181" fontId="51" fillId="0" borderId="0" xfId="321" applyNumberFormat="1" applyAlignment="1">
      <alignment horizontal="center"/>
    </xf>
    <xf numFmtId="184" fontId="51" fillId="0" borderId="0" xfId="321" applyNumberFormat="1"/>
    <xf numFmtId="0" fontId="34" fillId="0" borderId="0" xfId="204" applyFont="1" applyAlignment="1">
      <alignment horizontal="center"/>
    </xf>
    <xf numFmtId="2" fontId="15" fillId="57" borderId="0" xfId="321" applyNumberFormat="1" applyFont="1" applyFill="1" applyAlignment="1">
      <alignment horizontal="center"/>
    </xf>
    <xf numFmtId="183" fontId="51" fillId="0" borderId="0" xfId="321" applyNumberFormat="1"/>
    <xf numFmtId="0" fontId="34" fillId="0" borderId="0" xfId="321" applyFont="1"/>
    <xf numFmtId="0" fontId="34" fillId="0" borderId="0" xfId="204" applyFont="1" applyAlignment="1">
      <alignment horizontal="center" wrapText="1"/>
    </xf>
    <xf numFmtId="10" fontId="15" fillId="57" borderId="0" xfId="204" applyNumberFormat="1" applyFill="1"/>
    <xf numFmtId="181" fontId="15" fillId="0" borderId="0" xfId="204" applyNumberFormat="1" applyAlignment="1">
      <alignment horizontal="center"/>
    </xf>
    <xf numFmtId="0" fontId="34" fillId="0" borderId="0" xfId="204" applyFont="1" applyAlignment="1">
      <alignment horizontal="left"/>
    </xf>
    <xf numFmtId="185" fontId="15" fillId="57" borderId="0" xfId="204" applyNumberFormat="1" applyFont="1" applyFill="1" applyAlignment="1">
      <alignment horizontal="right"/>
    </xf>
    <xf numFmtId="2" fontId="15" fillId="57" borderId="0" xfId="204" applyNumberFormat="1" applyFont="1" applyFill="1" applyAlignment="1">
      <alignment horizontal="center"/>
    </xf>
    <xf numFmtId="0" fontId="41" fillId="0" borderId="12" xfId="228" applyBorder="1" applyAlignment="1">
      <alignment horizontal="center"/>
      <protection locked="0"/>
    </xf>
    <xf numFmtId="0" fontId="1" fillId="0" borderId="0" xfId="322"/>
    <xf numFmtId="0" fontId="1" fillId="0" borderId="0" xfId="322" applyAlignment="1">
      <alignment horizontal="center"/>
    </xf>
    <xf numFmtId="186" fontId="101" fillId="0" borderId="12" xfId="323" applyNumberFormat="1" applyFont="1" applyBorder="1"/>
    <xf numFmtId="186" fontId="101" fillId="0" borderId="21" xfId="323" applyNumberFormat="1" applyFont="1" applyBorder="1"/>
    <xf numFmtId="186" fontId="101" fillId="0" borderId="23" xfId="323" applyNumberFormat="1" applyFont="1" applyBorder="1"/>
    <xf numFmtId="186" fontId="101" fillId="0" borderId="24" xfId="323" applyNumberFormat="1" applyFont="1" applyBorder="1"/>
    <xf numFmtId="0" fontId="100" fillId="69" borderId="26" xfId="322" applyFont="1" applyFill="1" applyBorder="1" applyAlignment="1">
      <alignment horizontal="center"/>
    </xf>
    <xf numFmtId="0" fontId="100" fillId="69" borderId="31" xfId="322" applyFont="1" applyFill="1" applyBorder="1" applyAlignment="1">
      <alignment horizontal="center"/>
    </xf>
    <xf numFmtId="0" fontId="100" fillId="69" borderId="20" xfId="322" applyFont="1" applyFill="1" applyBorder="1" applyAlignment="1">
      <alignment horizontal="center"/>
    </xf>
    <xf numFmtId="0" fontId="100" fillId="69" borderId="22" xfId="322" applyFont="1" applyFill="1" applyBorder="1" applyAlignment="1">
      <alignment horizontal="center"/>
    </xf>
    <xf numFmtId="10" fontId="2" fillId="0" borderId="35" xfId="242" applyNumberFormat="1" applyBorder="1" applyAlignment="1">
      <alignment horizontal="right"/>
    </xf>
    <xf numFmtId="49" fontId="0" fillId="71" borderId="12" xfId="0" applyNumberFormat="1" applyFont="1" applyFill="1" applyBorder="1" applyAlignment="1">
      <alignment horizontal="left" vertical="top" wrapText="1"/>
    </xf>
    <xf numFmtId="49" fontId="0" fillId="71" borderId="12" xfId="0" applyNumberFormat="1" applyFont="1" applyFill="1" applyBorder="1" applyAlignment="1">
      <alignment horizontal="left" vertical="center" wrapText="1"/>
    </xf>
    <xf numFmtId="3" fontId="41" fillId="58" borderId="12" xfId="200" applyNumberFormat="1" applyFont="1" applyFill="1" applyBorder="1" applyAlignment="1">
      <alignment horizontal="right" vertical="top" wrapText="1"/>
    </xf>
    <xf numFmtId="3" fontId="15" fillId="0" borderId="43" xfId="204" applyNumberFormat="1" applyFont="1" applyFill="1" applyBorder="1" applyAlignment="1">
      <alignment horizontal="right"/>
    </xf>
    <xf numFmtId="3" fontId="15" fillId="63" borderId="13" xfId="204" applyNumberFormat="1" applyFont="1" applyFill="1" applyBorder="1" applyAlignment="1">
      <alignment horizontal="right"/>
    </xf>
    <xf numFmtId="3" fontId="53" fillId="58" borderId="12" xfId="200" applyNumberFormat="1" applyFont="1" applyFill="1" applyBorder="1" applyAlignment="1">
      <alignment horizontal="right" vertical="top" wrapText="1"/>
    </xf>
    <xf numFmtId="3" fontId="15" fillId="62" borderId="43" xfId="204" applyNumberFormat="1" applyFont="1" applyFill="1" applyBorder="1" applyAlignment="1">
      <alignment horizontal="right"/>
    </xf>
    <xf numFmtId="3" fontId="41" fillId="58" borderId="34" xfId="200" applyNumberFormat="1" applyFont="1" applyFill="1" applyBorder="1" applyAlignment="1">
      <alignment horizontal="right" vertical="center" wrapText="1"/>
    </xf>
    <xf numFmtId="3" fontId="24" fillId="78" borderId="39" xfId="204" applyNumberFormat="1" applyFont="1" applyFill="1" applyBorder="1" applyAlignment="1">
      <alignment horizontal="right" vertical="center" wrapText="1"/>
    </xf>
    <xf numFmtId="3" fontId="24" fillId="78" borderId="43" xfId="204" applyNumberFormat="1" applyFont="1" applyFill="1" applyBorder="1" applyAlignment="1">
      <alignment horizontal="right" vertical="center" wrapText="1"/>
    </xf>
    <xf numFmtId="3" fontId="24" fillId="78" borderId="40" xfId="204" applyNumberFormat="1" applyFont="1" applyFill="1" applyBorder="1" applyAlignment="1">
      <alignment horizontal="right" vertical="center" wrapText="1"/>
    </xf>
    <xf numFmtId="3" fontId="41" fillId="58" borderId="12" xfId="200" applyNumberFormat="1" applyFont="1" applyFill="1" applyBorder="1" applyAlignment="1">
      <alignment horizontal="right" vertical="center" wrapText="1"/>
    </xf>
    <xf numFmtId="3" fontId="15" fillId="66" borderId="36" xfId="204" applyNumberFormat="1" applyFont="1" applyFill="1" applyBorder="1" applyAlignment="1">
      <alignment horizontal="right" vertical="center" wrapText="1"/>
    </xf>
    <xf numFmtId="3" fontId="15" fillId="66" borderId="44" xfId="204" applyNumberFormat="1" applyFont="1" applyFill="1" applyBorder="1" applyAlignment="1">
      <alignment horizontal="right" vertical="center" wrapText="1"/>
    </xf>
    <xf numFmtId="3" fontId="24" fillId="65" borderId="42" xfId="204" applyNumberFormat="1" applyFont="1" applyFill="1" applyBorder="1" applyAlignment="1">
      <alignment horizontal="right" vertical="center" wrapText="1"/>
    </xf>
    <xf numFmtId="3" fontId="24" fillId="62" borderId="0" xfId="204" applyNumberFormat="1" applyFont="1" applyFill="1" applyBorder="1" applyAlignment="1">
      <alignment horizontal="right" vertical="center" wrapText="1"/>
    </xf>
    <xf numFmtId="3" fontId="15" fillId="66" borderId="12" xfId="204" applyNumberFormat="1" applyFont="1" applyFill="1" applyBorder="1" applyAlignment="1">
      <alignment horizontal="right" vertical="center" wrapText="1"/>
    </xf>
    <xf numFmtId="3" fontId="15" fillId="59" borderId="12" xfId="200" applyNumberFormat="1" applyFont="1" applyFill="1" applyBorder="1" applyAlignment="1">
      <alignment horizontal="right" vertical="center" wrapText="1"/>
    </xf>
    <xf numFmtId="3" fontId="15" fillId="59" borderId="9" xfId="200" applyNumberFormat="1" applyFont="1" applyFill="1" applyBorder="1" applyAlignment="1">
      <alignment horizontal="right" vertical="center" wrapText="1"/>
    </xf>
    <xf numFmtId="3" fontId="15" fillId="60" borderId="12" xfId="200" applyNumberFormat="1" applyFont="1" applyFill="1" applyBorder="1" applyAlignment="1">
      <alignment horizontal="right" vertical="center" wrapText="1"/>
    </xf>
    <xf numFmtId="3" fontId="15" fillId="68" borderId="0" xfId="200" applyNumberFormat="1" applyFont="1" applyFill="1" applyBorder="1" applyAlignment="1">
      <alignment horizontal="right" vertical="center" wrapText="1"/>
    </xf>
    <xf numFmtId="3" fontId="15" fillId="55" borderId="0" xfId="204" applyNumberFormat="1" applyFont="1" applyFill="1" applyAlignment="1">
      <alignment horizontal="right" vertical="center" wrapText="1"/>
    </xf>
    <xf numFmtId="3" fontId="15" fillId="55" borderId="0" xfId="200" applyNumberFormat="1" applyFont="1" applyFill="1" applyBorder="1" applyAlignment="1">
      <alignment horizontal="right" vertical="center" wrapText="1"/>
    </xf>
    <xf numFmtId="3" fontId="15" fillId="55" borderId="43" xfId="200" applyNumberFormat="1" applyFont="1" applyFill="1" applyBorder="1" applyAlignment="1">
      <alignment horizontal="right" vertical="center" wrapText="1"/>
    </xf>
    <xf numFmtId="3" fontId="15" fillId="71" borderId="43" xfId="200" applyNumberFormat="1" applyFont="1" applyFill="1" applyBorder="1" applyAlignment="1">
      <alignment horizontal="right" vertical="center" wrapText="1"/>
    </xf>
    <xf numFmtId="3" fontId="15" fillId="56" borderId="43" xfId="200" applyNumberFormat="1" applyFont="1" applyFill="1" applyBorder="1" applyAlignment="1">
      <alignment horizontal="right" vertical="center" wrapText="1"/>
    </xf>
    <xf numFmtId="3" fontId="15" fillId="56" borderId="0" xfId="200" applyNumberFormat="1" applyFont="1" applyFill="1" applyBorder="1" applyAlignment="1">
      <alignment horizontal="right" vertical="center" wrapText="1"/>
    </xf>
    <xf numFmtId="3" fontId="55" fillId="58" borderId="12" xfId="200" applyNumberFormat="1" applyFont="1" applyFill="1" applyBorder="1" applyAlignment="1">
      <alignment horizontal="right" vertical="center" wrapText="1"/>
    </xf>
    <xf numFmtId="3" fontId="15" fillId="55" borderId="0" xfId="204" applyNumberFormat="1" applyFont="1" applyFill="1" applyAlignment="1">
      <alignment horizontal="right" vertical="top" wrapText="1"/>
    </xf>
    <xf numFmtId="3" fontId="15" fillId="71" borderId="0" xfId="204" applyNumberFormat="1" applyFont="1" applyFill="1" applyAlignment="1">
      <alignment horizontal="right"/>
    </xf>
    <xf numFmtId="3" fontId="15" fillId="60" borderId="43" xfId="200" applyNumberFormat="1" applyFont="1" applyFill="1" applyBorder="1" applyAlignment="1">
      <alignment horizontal="right" vertical="center" wrapText="1"/>
    </xf>
    <xf numFmtId="3" fontId="15" fillId="71" borderId="36" xfId="204" applyNumberFormat="1" applyFont="1" applyFill="1" applyBorder="1" applyAlignment="1">
      <alignment horizontal="right"/>
    </xf>
    <xf numFmtId="3" fontId="0" fillId="71" borderId="12" xfId="0" applyNumberFormat="1" applyFill="1" applyBorder="1" applyAlignment="1">
      <alignment horizontal="right"/>
    </xf>
    <xf numFmtId="3" fontId="0" fillId="0" borderId="12" xfId="0" applyNumberFormat="1" applyBorder="1" applyAlignment="1">
      <alignment horizontal="right"/>
    </xf>
    <xf numFmtId="3" fontId="98" fillId="0" borderId="0" xfId="0" applyNumberFormat="1" applyFont="1" applyFill="1" applyBorder="1" applyAlignment="1">
      <alignment horizontal="right"/>
    </xf>
    <xf numFmtId="3" fontId="0" fillId="0" borderId="0" xfId="0" applyNumberFormat="1" applyAlignment="1">
      <alignment horizontal="right"/>
    </xf>
    <xf numFmtId="3" fontId="0" fillId="0" borderId="36" xfId="0" applyNumberFormat="1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15" fillId="71" borderId="12" xfId="200" applyNumberFormat="1" applyFont="1" applyFill="1" applyBorder="1" applyAlignment="1">
      <alignment horizontal="right" vertical="center" wrapText="1"/>
    </xf>
    <xf numFmtId="3" fontId="15" fillId="59" borderId="36" xfId="200" applyNumberFormat="1" applyFont="1" applyFill="1" applyBorder="1" applyAlignment="1">
      <alignment horizontal="right" vertical="center" wrapText="1"/>
    </xf>
    <xf numFmtId="3" fontId="15" fillId="71" borderId="43" xfId="204" applyNumberFormat="1" applyFont="1" applyFill="1" applyBorder="1" applyAlignment="1">
      <alignment horizontal="right"/>
    </xf>
    <xf numFmtId="3" fontId="15" fillId="59" borderId="36" xfId="204" applyNumberFormat="1" applyFont="1" applyFill="1" applyBorder="1" applyAlignment="1">
      <alignment horizontal="right"/>
    </xf>
    <xf numFmtId="3" fontId="15" fillId="60" borderId="12" xfId="204" applyNumberFormat="1" applyFont="1" applyFill="1" applyBorder="1" applyAlignment="1">
      <alignment horizontal="right"/>
    </xf>
    <xf numFmtId="3" fontId="15" fillId="60" borderId="9" xfId="204" applyNumberFormat="1" applyFont="1" applyFill="1" applyBorder="1" applyAlignment="1">
      <alignment horizontal="right"/>
    </xf>
    <xf numFmtId="3" fontId="2" fillId="59" borderId="12" xfId="153" applyNumberFormat="1" applyFill="1" applyBorder="1" applyAlignment="1">
      <alignment horizontal="right"/>
    </xf>
    <xf numFmtId="0" fontId="39" fillId="0" borderId="0" xfId="204" applyFont="1" applyFill="1" applyBorder="1" applyAlignment="1">
      <alignment horizontal="right"/>
    </xf>
    <xf numFmtId="3" fontId="53" fillId="58" borderId="12" xfId="204" applyNumberFormat="1" applyFont="1" applyFill="1" applyBorder="1" applyAlignment="1">
      <alignment horizontal="right"/>
    </xf>
    <xf numFmtId="3" fontId="41" fillId="0" borderId="41" xfId="228" applyNumberFormat="1" applyBorder="1">
      <protection locked="0"/>
    </xf>
    <xf numFmtId="0" fontId="53" fillId="0" borderId="0" xfId="0" applyFont="1" applyFill="1" applyBorder="1"/>
    <xf numFmtId="0" fontId="15" fillId="0" borderId="0" xfId="0" applyFont="1" applyFill="1" applyBorder="1"/>
    <xf numFmtId="0" fontId="53" fillId="0" borderId="0" xfId="0" applyFont="1" applyFill="1" applyBorder="1" applyAlignment="1">
      <alignment horizontal="left" vertical="center" wrapText="1"/>
    </xf>
    <xf numFmtId="2" fontId="53" fillId="0" borderId="0" xfId="0" applyNumberFormat="1" applyFont="1" applyFill="1" applyBorder="1" applyAlignment="1">
      <alignment horizontal="left" wrapText="1"/>
    </xf>
    <xf numFmtId="2" fontId="15" fillId="0" borderId="0" xfId="0" applyNumberFormat="1" applyFont="1" applyFill="1" applyBorder="1" applyAlignment="1">
      <alignment horizontal="right"/>
    </xf>
    <xf numFmtId="0" fontId="80" fillId="0" borderId="0" xfId="221" applyFont="1" applyFill="1" applyBorder="1" applyAlignment="1"/>
    <xf numFmtId="0" fontId="67" fillId="69" borderId="12" xfId="167" applyFill="1" applyBorder="1" applyAlignment="1">
      <alignment horizontal="center"/>
    </xf>
    <xf numFmtId="0" fontId="100" fillId="69" borderId="25" xfId="322" applyFont="1" applyFill="1" applyBorder="1" applyAlignment="1">
      <alignment horizontal="center" wrapText="1"/>
    </xf>
    <xf numFmtId="0" fontId="34" fillId="0" borderId="0" xfId="0" applyFont="1" applyAlignment="1">
      <alignment horizontal="center"/>
    </xf>
    <xf numFmtId="0" fontId="34" fillId="71" borderId="43" xfId="0" applyFont="1" applyFill="1" applyBorder="1" applyAlignment="1">
      <alignment horizontal="center" vertical="center"/>
    </xf>
    <xf numFmtId="0" fontId="102" fillId="69" borderId="43" xfId="0" applyFont="1" applyFill="1" applyBorder="1" applyAlignment="1">
      <alignment horizontal="center" vertical="center"/>
    </xf>
    <xf numFmtId="0" fontId="102" fillId="69" borderId="39" xfId="0" applyFont="1" applyFill="1" applyBorder="1" applyAlignment="1">
      <alignment horizontal="center" vertical="center"/>
    </xf>
    <xf numFmtId="0" fontId="103" fillId="69" borderId="39" xfId="0" applyFont="1" applyFill="1" applyBorder="1" applyAlignment="1">
      <alignment horizontal="center" vertical="center"/>
    </xf>
    <xf numFmtId="0" fontId="66" fillId="0" borderId="0" xfId="0" applyFont="1"/>
    <xf numFmtId="0" fontId="15" fillId="61" borderId="44" xfId="264" quotePrefix="1" applyFont="1" applyFill="1" applyBorder="1"/>
    <xf numFmtId="0" fontId="98" fillId="0" borderId="0" xfId="0" applyFont="1"/>
    <xf numFmtId="0" fontId="41" fillId="0" borderId="0" xfId="264" applyFont="1" applyBorder="1"/>
    <xf numFmtId="0" fontId="34" fillId="0" borderId="0" xfId="269" applyFont="1" applyFill="1" applyBorder="1" applyAlignment="1"/>
    <xf numFmtId="3" fontId="59" fillId="71" borderId="0" xfId="270" applyNumberFormat="1" applyFont="1" applyFill="1" applyBorder="1" applyAlignment="1">
      <alignment horizontal="center"/>
      <protection locked="0"/>
    </xf>
    <xf numFmtId="0" fontId="41" fillId="71" borderId="0" xfId="228" applyFill="1">
      <protection locked="0"/>
    </xf>
    <xf numFmtId="0" fontId="41" fillId="71" borderId="0" xfId="264" applyFont="1" applyFill="1"/>
    <xf numFmtId="9" fontId="26" fillId="0" borderId="43" xfId="275" applyNumberFormat="1" applyBorder="1" applyAlignment="1">
      <alignment horizontal="left"/>
    </xf>
    <xf numFmtId="3" fontId="59" fillId="59" borderId="12" xfId="270" applyNumberFormat="1" applyFont="1" applyFill="1" applyBorder="1" applyAlignment="1">
      <alignment horizontal="left"/>
      <protection locked="0"/>
    </xf>
    <xf numFmtId="3" fontId="59" fillId="58" borderId="12" xfId="270" applyNumberFormat="1" applyFont="1" applyFill="1" applyBorder="1" applyAlignment="1">
      <alignment horizontal="left"/>
      <protection locked="0"/>
    </xf>
    <xf numFmtId="3" fontId="59" fillId="52" borderId="12" xfId="270" applyNumberFormat="1" applyFont="1" applyBorder="1" applyAlignment="1">
      <alignment horizontal="left"/>
      <protection locked="0"/>
    </xf>
    <xf numFmtId="3" fontId="105" fillId="71" borderId="0" xfId="270" applyNumberFormat="1" applyFont="1" applyFill="1" applyBorder="1" applyAlignment="1">
      <alignment horizontal="center"/>
      <protection locked="0"/>
    </xf>
    <xf numFmtId="0" fontId="41" fillId="71" borderId="0" xfId="228" applyFill="1" applyBorder="1">
      <protection locked="0"/>
    </xf>
    <xf numFmtId="0" fontId="104" fillId="71" borderId="0" xfId="228" applyFont="1" applyFill="1" applyBorder="1">
      <protection locked="0"/>
    </xf>
    <xf numFmtId="0" fontId="66" fillId="0" borderId="0" xfId="0" applyFont="1" applyAlignment="1">
      <alignment wrapText="1"/>
    </xf>
    <xf numFmtId="0" fontId="24" fillId="71" borderId="28" xfId="270" applyNumberFormat="1" applyFont="1" applyFill="1" applyBorder="1" applyAlignment="1" applyProtection="1">
      <alignment horizontal="center"/>
      <protection locked="0"/>
    </xf>
    <xf numFmtId="0" fontId="24" fillId="71" borderId="45" xfId="270" applyNumberFormat="1" applyFont="1" applyFill="1" applyBorder="1" applyAlignment="1" applyProtection="1">
      <alignment horizontal="center"/>
      <protection locked="0"/>
    </xf>
    <xf numFmtId="0" fontId="24" fillId="71" borderId="29" xfId="270" applyNumberFormat="1" applyFont="1" applyFill="1" applyBorder="1" applyAlignment="1" applyProtection="1">
      <alignment horizontal="center"/>
      <protection locked="0"/>
    </xf>
    <xf numFmtId="0" fontId="41" fillId="0" borderId="0" xfId="228" applyAlignment="1">
      <alignment horizontal="center"/>
      <protection locked="0"/>
    </xf>
    <xf numFmtId="0" fontId="24" fillId="0" borderId="0" xfId="270" applyNumberFormat="1" applyFont="1" applyFill="1" applyBorder="1" applyAlignment="1" applyProtection="1">
      <alignment horizontal="center"/>
      <protection locked="0"/>
    </xf>
    <xf numFmtId="0" fontId="41" fillId="61" borderId="12" xfId="272" applyFont="1" applyFill="1" applyBorder="1" applyAlignment="1">
      <alignment horizontal="left" vertical="center" wrapText="1"/>
    </xf>
    <xf numFmtId="0" fontId="41" fillId="61" borderId="34" xfId="272" applyFont="1" applyFill="1" applyBorder="1" applyAlignment="1">
      <alignment horizontal="left" vertical="center" wrapText="1"/>
    </xf>
    <xf numFmtId="0" fontId="53" fillId="72" borderId="12" xfId="228" applyFont="1" applyFill="1" applyBorder="1" applyAlignment="1">
      <alignment horizontal="left" vertical="center"/>
      <protection locked="0"/>
    </xf>
    <xf numFmtId="0" fontId="15" fillId="61" borderId="37" xfId="264" applyFont="1" applyFill="1" applyBorder="1" applyAlignment="1" applyProtection="1">
      <alignment horizontal="left"/>
    </xf>
    <xf numFmtId="0" fontId="15" fillId="61" borderId="0" xfId="264" applyFont="1" applyFill="1" applyBorder="1" applyAlignment="1" applyProtection="1">
      <alignment horizontal="left"/>
    </xf>
    <xf numFmtId="0" fontId="15" fillId="61" borderId="16" xfId="264" applyFont="1" applyFill="1" applyBorder="1" applyAlignment="1" applyProtection="1">
      <alignment horizontal="left"/>
    </xf>
    <xf numFmtId="0" fontId="34" fillId="47" borderId="12" xfId="269" quotePrefix="1" applyFont="1" applyBorder="1" applyAlignment="1" applyProtection="1">
      <alignment horizontal="center"/>
    </xf>
    <xf numFmtId="0" fontId="50" fillId="70" borderId="12" xfId="272" applyFont="1" applyFill="1" applyBorder="1" applyAlignment="1">
      <alignment horizontal="center"/>
    </xf>
    <xf numFmtId="0" fontId="55" fillId="0" borderId="28" xfId="270" applyNumberFormat="1" applyFont="1" applyFill="1" applyBorder="1" applyAlignment="1" applyProtection="1">
      <alignment horizontal="center"/>
      <protection locked="0"/>
    </xf>
    <xf numFmtId="0" fontId="55" fillId="0" borderId="45" xfId="270" applyNumberFormat="1" applyFont="1" applyFill="1" applyBorder="1" applyAlignment="1" applyProtection="1">
      <alignment horizontal="center"/>
      <protection locked="0"/>
    </xf>
    <xf numFmtId="0" fontId="55" fillId="0" borderId="29" xfId="270" applyNumberFormat="1" applyFont="1" applyFill="1" applyBorder="1" applyAlignment="1" applyProtection="1">
      <alignment horizontal="center"/>
      <protection locked="0"/>
    </xf>
    <xf numFmtId="0" fontId="15" fillId="61" borderId="44" xfId="264" applyFont="1" applyFill="1" applyBorder="1" applyAlignment="1" applyProtection="1">
      <alignment horizontal="left"/>
    </xf>
    <xf numFmtId="0" fontId="15" fillId="61" borderId="8" xfId="264" applyFont="1" applyFill="1" applyBorder="1" applyAlignment="1" applyProtection="1">
      <alignment horizontal="left"/>
    </xf>
    <xf numFmtId="0" fontId="15" fillId="61" borderId="42" xfId="264" applyFont="1" applyFill="1" applyBorder="1" applyAlignment="1" applyProtection="1">
      <alignment horizontal="left"/>
    </xf>
    <xf numFmtId="0" fontId="48" fillId="62" borderId="0" xfId="204" applyFont="1" applyFill="1" applyBorder="1" applyAlignment="1">
      <alignment horizontal="left" vertical="top" wrapText="1"/>
    </xf>
    <xf numFmtId="0" fontId="48" fillId="0" borderId="0" xfId="204" applyFont="1" applyFill="1" applyBorder="1" applyAlignment="1">
      <alignment horizontal="left" vertical="top" wrapText="1"/>
    </xf>
    <xf numFmtId="0" fontId="34" fillId="55" borderId="19" xfId="204" applyFont="1" applyFill="1" applyBorder="1" applyAlignment="1">
      <alignment horizontal="center"/>
    </xf>
    <xf numFmtId="0" fontId="15" fillId="62" borderId="0" xfId="212" applyFont="1" applyFill="1" applyBorder="1" applyAlignment="1">
      <alignment horizontal="left" vertical="top" wrapText="1"/>
    </xf>
    <xf numFmtId="0" fontId="81" fillId="62" borderId="0" xfId="212" applyFont="1" applyFill="1" applyBorder="1" applyAlignment="1">
      <alignment horizontal="center" vertical="top"/>
    </xf>
    <xf numFmtId="0" fontId="81" fillId="62" borderId="0" xfId="212" applyFont="1" applyFill="1" applyBorder="1" applyAlignment="1">
      <alignment horizontal="center" vertical="top" wrapText="1"/>
    </xf>
    <xf numFmtId="0" fontId="34" fillId="62" borderId="0" xfId="212" applyFont="1" applyFill="1" applyBorder="1" applyAlignment="1">
      <alignment horizontal="center" wrapText="1"/>
    </xf>
    <xf numFmtId="0" fontId="34" fillId="62" borderId="34" xfId="212" applyFont="1" applyFill="1" applyBorder="1" applyAlignment="1">
      <alignment horizontal="center" vertical="center" wrapText="1"/>
    </xf>
    <xf numFmtId="0" fontId="34" fillId="62" borderId="18" xfId="212" applyFont="1" applyFill="1" applyBorder="1" applyAlignment="1">
      <alignment horizontal="center" vertical="center" wrapText="1"/>
    </xf>
    <xf numFmtId="0" fontId="34" fillId="62" borderId="41" xfId="212" applyFont="1" applyFill="1" applyBorder="1" applyAlignment="1">
      <alignment horizontal="center" vertical="center" wrapText="1"/>
    </xf>
    <xf numFmtId="0" fontId="34" fillId="0" borderId="34" xfId="212" applyFont="1" applyFill="1" applyBorder="1" applyAlignment="1">
      <alignment horizontal="center" vertical="center" wrapText="1"/>
    </xf>
    <xf numFmtId="0" fontId="34" fillId="0" borderId="41" xfId="212" applyFont="1" applyFill="1" applyBorder="1" applyAlignment="1">
      <alignment horizontal="center" vertical="center" wrapText="1"/>
    </xf>
    <xf numFmtId="0" fontId="34" fillId="0" borderId="18" xfId="212" applyFont="1" applyFill="1" applyBorder="1" applyAlignment="1">
      <alignment horizontal="center" vertical="center" wrapText="1"/>
    </xf>
    <xf numFmtId="0" fontId="39" fillId="68" borderId="0" xfId="212" applyFont="1" applyFill="1" applyBorder="1" applyAlignment="1">
      <alignment horizontal="left" vertical="top" wrapText="1"/>
    </xf>
    <xf numFmtId="0" fontId="34" fillId="68" borderId="34" xfId="212" applyFont="1" applyFill="1" applyBorder="1" applyAlignment="1">
      <alignment horizontal="center" vertical="center" wrapText="1"/>
    </xf>
    <xf numFmtId="0" fontId="34" fillId="68" borderId="41" xfId="212" applyFont="1" applyFill="1" applyBorder="1" applyAlignment="1">
      <alignment horizontal="center" vertical="center" wrapText="1"/>
    </xf>
    <xf numFmtId="0" fontId="34" fillId="68" borderId="18" xfId="212" applyFont="1" applyFill="1" applyBorder="1" applyAlignment="1">
      <alignment horizontal="center" vertical="center" wrapText="1"/>
    </xf>
    <xf numFmtId="0" fontId="15" fillId="0" borderId="34" xfId="212" applyFont="1" applyFill="1" applyBorder="1" applyAlignment="1">
      <alignment horizontal="center" vertical="center" wrapText="1"/>
    </xf>
    <xf numFmtId="0" fontId="15" fillId="0" borderId="41" xfId="212" applyFont="1" applyFill="1" applyBorder="1" applyAlignment="1">
      <alignment horizontal="center" vertical="center" wrapText="1"/>
    </xf>
    <xf numFmtId="0" fontId="15" fillId="0" borderId="18" xfId="212" applyFont="1" applyFill="1" applyBorder="1" applyAlignment="1">
      <alignment horizontal="center" vertical="center" wrapText="1"/>
    </xf>
  </cellXfs>
  <cellStyles count="324">
    <cellStyle name="20 % - Aksentti1" xfId="1"/>
    <cellStyle name="20 % - Aksentti2" xfId="2"/>
    <cellStyle name="20 % - Aksentti3" xfId="3"/>
    <cellStyle name="20 % - Aksentti4" xfId="4"/>
    <cellStyle name="20 % - Aksentti5" xfId="5"/>
    <cellStyle name="20 % - Aksentti6" xfId="6"/>
    <cellStyle name="20 % - Accent1" xfId="7"/>
    <cellStyle name="20 % - Accent2" xfId="8"/>
    <cellStyle name="20 % - Accent3" xfId="9"/>
    <cellStyle name="20 % - Accent4" xfId="10"/>
    <cellStyle name="20 % - Accent5" xfId="11"/>
    <cellStyle name="20 % - Accent6" xfId="12"/>
    <cellStyle name="20% - 1. jelölőszín" xfId="13"/>
    <cellStyle name="20% - 2. jelölőszín" xfId="14"/>
    <cellStyle name="20% - 3. jelölőszín" xfId="15"/>
    <cellStyle name="20% - 4. jelölőszín" xfId="16"/>
    <cellStyle name="20% - 5. jelölőszín" xfId="17"/>
    <cellStyle name="20% - 6. jelölőszín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20% - Colore 1" xfId="25"/>
    <cellStyle name="20% - Colore 2" xfId="26"/>
    <cellStyle name="20% - Colore 3" xfId="27"/>
    <cellStyle name="20% - Colore 4" xfId="28"/>
    <cellStyle name="20% - Colore 5" xfId="29"/>
    <cellStyle name="20% - Colore 6" xfId="30"/>
    <cellStyle name="20% - Cor1" xfId="31"/>
    <cellStyle name="20% - Cor2" xfId="32"/>
    <cellStyle name="20% - Cor3" xfId="33"/>
    <cellStyle name="20% - Cor4" xfId="34"/>
    <cellStyle name="20% - Cor5" xfId="35"/>
    <cellStyle name="20% - Cor6" xfId="36"/>
    <cellStyle name="40 % - Aksentti1" xfId="37"/>
    <cellStyle name="40 % - Aksentti2" xfId="38"/>
    <cellStyle name="40 % - Aksentti3" xfId="39"/>
    <cellStyle name="40 % - Aksentti4" xfId="40"/>
    <cellStyle name="40 % - Aksentti5" xfId="41"/>
    <cellStyle name="40 % - Aksentti6" xfId="42"/>
    <cellStyle name="40 % - Accent1" xfId="43"/>
    <cellStyle name="40 % - Accent2" xfId="44"/>
    <cellStyle name="40 % - Accent3" xfId="45"/>
    <cellStyle name="40 % - Accent4" xfId="46"/>
    <cellStyle name="40 % - Accent5" xfId="47"/>
    <cellStyle name="40 % - Accent6" xfId="48"/>
    <cellStyle name="40% - 1. jelölőszín" xfId="49"/>
    <cellStyle name="40% - 2. jelölőszín" xfId="50"/>
    <cellStyle name="40% - 3. jelölőszín" xfId="51"/>
    <cellStyle name="40% - 4. jelölőszín" xfId="52"/>
    <cellStyle name="40% - 5. jelölőszín" xfId="53"/>
    <cellStyle name="40% - 6. jelölőszín" xfId="54"/>
    <cellStyle name="40% - Accent1" xfId="55"/>
    <cellStyle name="40% - Accent2" xfId="56"/>
    <cellStyle name="40% - Accent3" xfId="57"/>
    <cellStyle name="40% - Accent4" xfId="58"/>
    <cellStyle name="40% - Accent5" xfId="59"/>
    <cellStyle name="40% - Accent6" xfId="60"/>
    <cellStyle name="40% - Colore 1" xfId="61"/>
    <cellStyle name="40% - Colore 2" xfId="62"/>
    <cellStyle name="40% - Colore 3" xfId="63"/>
    <cellStyle name="40% - Colore 4" xfId="64"/>
    <cellStyle name="40% - Colore 5" xfId="65"/>
    <cellStyle name="40% - Colore 6" xfId="66"/>
    <cellStyle name="40% - Cor1" xfId="67"/>
    <cellStyle name="40% - Cor2" xfId="68"/>
    <cellStyle name="40% - Cor3" xfId="69"/>
    <cellStyle name="40% - Cor4" xfId="70"/>
    <cellStyle name="40% - Cor5" xfId="71"/>
    <cellStyle name="40% - Cor6" xfId="72"/>
    <cellStyle name="60 % - Aksentti1" xfId="73"/>
    <cellStyle name="60 % - Aksentti2" xfId="74"/>
    <cellStyle name="60 % - Aksentti3" xfId="75"/>
    <cellStyle name="60 % - Aksentti4" xfId="76"/>
    <cellStyle name="60 % - Aksentti5" xfId="77"/>
    <cellStyle name="60 % - Aksentti6" xfId="78"/>
    <cellStyle name="60 % - Accent1" xfId="79"/>
    <cellStyle name="60 % - Accent1 2" xfId="80"/>
    <cellStyle name="60 % - Accent1 3" xfId="81"/>
    <cellStyle name="60 % - Accent2" xfId="82"/>
    <cellStyle name="60 % - Accent3" xfId="83"/>
    <cellStyle name="60 % - Accent4" xfId="84"/>
    <cellStyle name="60 % - Accent5" xfId="85"/>
    <cellStyle name="60 % - Accent6" xfId="86"/>
    <cellStyle name="60% - 1. jelölőszín" xfId="87"/>
    <cellStyle name="60% - 2. jelölőszín" xfId="88"/>
    <cellStyle name="60% - 3. jelölőszín" xfId="89"/>
    <cellStyle name="60% - 4. jelölőszín" xfId="90"/>
    <cellStyle name="60% - 5. jelölőszín" xfId="91"/>
    <cellStyle name="60% - 6. jelölőszín" xfId="92"/>
    <cellStyle name="60% - Accent1" xfId="93"/>
    <cellStyle name="60% - Accent2" xfId="94"/>
    <cellStyle name="60% - Accent3" xfId="95"/>
    <cellStyle name="60% - Accent4" xfId="96"/>
    <cellStyle name="60% - Accent5" xfId="97"/>
    <cellStyle name="60% - Accent6" xfId="98"/>
    <cellStyle name="60% - Colore 1" xfId="99"/>
    <cellStyle name="60% - Colore 2" xfId="100"/>
    <cellStyle name="60% - Colore 3" xfId="101"/>
    <cellStyle name="60% - Colore 4" xfId="102"/>
    <cellStyle name="60% - Colore 5" xfId="103"/>
    <cellStyle name="60% - Colore 6" xfId="104"/>
    <cellStyle name="60% - Cor1" xfId="105"/>
    <cellStyle name="60% - Cor2" xfId="106"/>
    <cellStyle name="60% - Cor3" xfId="107"/>
    <cellStyle name="60% - Cor4" xfId="108"/>
    <cellStyle name="60% - Cor5" xfId="109"/>
    <cellStyle name="60% - Cor6" xfId="110"/>
    <cellStyle name="Aksentti1" xfId="111"/>
    <cellStyle name="Aksentti2" xfId="112"/>
    <cellStyle name="Aksentti3" xfId="113"/>
    <cellStyle name="Aksentti4" xfId="114"/>
    <cellStyle name="Aksentti5" xfId="115"/>
    <cellStyle name="Aksentti6" xfId="116"/>
    <cellStyle name="Avertissement" xfId="117"/>
    <cellStyle name="Bad" xfId="118"/>
    <cellStyle name="Cabeçalho 1" xfId="119"/>
    <cellStyle name="Cabeçalho 2" xfId="120"/>
    <cellStyle name="Cabeçalho 3" xfId="121"/>
    <cellStyle name="Cabeçalho 4" xfId="122"/>
    <cellStyle name="Calcolo" xfId="123"/>
    <cellStyle name="Calcul" xfId="124"/>
    <cellStyle name="Calculation" xfId="125"/>
    <cellStyle name="Cálculo" xfId="126"/>
    <cellStyle name="Cella collegata" xfId="127"/>
    <cellStyle name="Cella da controllare" xfId="128"/>
    <cellStyle name="Cellule liée" xfId="129"/>
    <cellStyle name="Célula Ligada" xfId="130"/>
    <cellStyle name="Check Cell" xfId="131"/>
    <cellStyle name="Colore 1" xfId="132"/>
    <cellStyle name="Colore 2" xfId="133"/>
    <cellStyle name="Colore 3" xfId="134"/>
    <cellStyle name="Colore 4" xfId="135"/>
    <cellStyle name="Colore 5" xfId="136"/>
    <cellStyle name="Colore 6" xfId="137"/>
    <cellStyle name="Comma_France Best Estimate - FR v090512 sg3" xfId="138"/>
    <cellStyle name="Commentaire" xfId="139"/>
    <cellStyle name="Cor1" xfId="140"/>
    <cellStyle name="Cor2" xfId="141"/>
    <cellStyle name="Cor3" xfId="142"/>
    <cellStyle name="Cor4" xfId="143"/>
    <cellStyle name="Cor5" xfId="144"/>
    <cellStyle name="Cor6" xfId="145"/>
    <cellStyle name="Correcto" xfId="146"/>
    <cellStyle name="Dane wejściowe" xfId="318" builtinId="20" hidden="1"/>
    <cellStyle name="Dane wyjściowe" xfId="319" builtinId="21" hidden="1"/>
    <cellStyle name="DataCell" xfId="147"/>
    <cellStyle name="Datum" xfId="148"/>
    <cellStyle name="Dezimal_QIS4 Helper tab Equivalent scenario" xfId="149"/>
    <cellStyle name="Dezimal+-" xfId="150"/>
    <cellStyle name="Dezimal0" xfId="151"/>
    <cellStyle name="Dezimal0+-" xfId="152"/>
    <cellStyle name="Dobre" xfId="316" builtinId="26" hidden="1"/>
    <cellStyle name="Dziesiętny" xfId="153" builtinId="3"/>
    <cellStyle name="EmptyCell" xfId="154"/>
    <cellStyle name="EmptyCell 2" xfId="155"/>
    <cellStyle name="EmptyCell_CommentsTool" xfId="156"/>
    <cellStyle name="Entrada" xfId="157"/>
    <cellStyle name="Entrée" xfId="158"/>
    <cellStyle name="Euro" xfId="159"/>
    <cellStyle name="Explanatory Text" xfId="160"/>
    <cellStyle name="Figyelmeztetés" xfId="161"/>
    <cellStyle name="Good" xfId="162"/>
    <cellStyle name="Heading 1" xfId="163"/>
    <cellStyle name="Heading 2" xfId="164"/>
    <cellStyle name="Heading 3" xfId="165"/>
    <cellStyle name="Heading 4" xfId="166"/>
    <cellStyle name="Hiperłącze" xfId="167" builtinId="8"/>
    <cellStyle name="Hiperłącze 2" xfId="168"/>
    <cellStyle name="Hivatkozott cella" xfId="169"/>
    <cellStyle name="Huomautus" xfId="170"/>
    <cellStyle name="Huono" xfId="171"/>
    <cellStyle name="Hyperlink_Cat risk" xfId="172"/>
    <cellStyle name="Hyvä" xfId="173"/>
    <cellStyle name="Incorrecto" xfId="174"/>
    <cellStyle name="Input" xfId="175"/>
    <cellStyle name="Input 2" xfId="176"/>
    <cellStyle name="Jegyzet" xfId="177"/>
    <cellStyle name="Jelölőszín (1)" xfId="178"/>
    <cellStyle name="Jelölőszín (2)" xfId="179"/>
    <cellStyle name="Jelölőszín (3)" xfId="180"/>
    <cellStyle name="Jelölőszín (4)" xfId="181"/>
    <cellStyle name="Jelölőszín (5)" xfId="182"/>
    <cellStyle name="Jelölőszín (6)" xfId="183"/>
    <cellStyle name="Komórka zaznaczona" xfId="320" builtinId="23" hidden="1"/>
    <cellStyle name="Laskenta" xfId="184"/>
    <cellStyle name="Lien hypertexte 2" xfId="185"/>
    <cellStyle name="Linked Cell" xfId="186"/>
    <cellStyle name="Linkitetty solu" xfId="187"/>
    <cellStyle name="Milliers 10" xfId="188"/>
    <cellStyle name="Milliers 2" xfId="189"/>
    <cellStyle name="Milliers 3" xfId="190"/>
    <cellStyle name="Monétaire 2" xfId="191"/>
    <cellStyle name="Nagłówek 1" xfId="312" builtinId="16" hidden="1"/>
    <cellStyle name="Nagłówek 2" xfId="313" builtinId="17" hidden="1"/>
    <cellStyle name="Nagłówek 3" xfId="314" builtinId="18" hidden="1"/>
    <cellStyle name="Nagłówek 4" xfId="315" builtinId="19" hidden="1"/>
    <cellStyle name="Neutraali" xfId="192"/>
    <cellStyle name="Neutral" xfId="193"/>
    <cellStyle name="Neutrale" xfId="194"/>
    <cellStyle name="Neutre" xfId="195"/>
    <cellStyle name="Neutro" xfId="196"/>
    <cellStyle name="Nix" xfId="197"/>
    <cellStyle name="NoL" xfId="198"/>
    <cellStyle name="NoL 2" xfId="199"/>
    <cellStyle name="NoL 3" xfId="200"/>
    <cellStyle name="NoL_Reporting template C4_rev_SZP_20090320 (2)" xfId="201"/>
    <cellStyle name="NoL_Reporting template C4_rev_SZP_20090320 (2) 2" xfId="202"/>
    <cellStyle name="Normaali 2" xfId="203"/>
    <cellStyle name="Normal 2" xfId="204"/>
    <cellStyle name="Normal 2 2" xfId="205"/>
    <cellStyle name="Normal 2_draft SPV template" xfId="206"/>
    <cellStyle name="Normal 3" xfId="207"/>
    <cellStyle name="Normal 3 2" xfId="208"/>
    <cellStyle name="Normal 3_Kopia av Reinsurance - J  Templates.xls" xfId="209"/>
    <cellStyle name="Normal 4" xfId="210"/>
    <cellStyle name="Normal 5" xfId="211"/>
    <cellStyle name="Normal 5 2" xfId="212"/>
    <cellStyle name="Normal 5 3" xfId="213"/>
    <cellStyle name="Normal 5_draft SPV template" xfId="214"/>
    <cellStyle name="Normal 6" xfId="215"/>
    <cellStyle name="Normal 7" xfId="216"/>
    <cellStyle name="Normal 7_SCR Templates SCR B3A B3C B3D B3F" xfId="217"/>
    <cellStyle name="Normal 8" xfId="218"/>
    <cellStyle name="Normal 8 2" xfId="219"/>
    <cellStyle name="Normal_Cat risk" xfId="220"/>
    <cellStyle name="Normal_France Best Estimate - FR v090512 sg3" xfId="221"/>
    <cellStyle name="Normal_Master_Nat cat_ Task force_V16" xfId="222"/>
    <cellStyle name="Normale 2" xfId="223"/>
    <cellStyle name="Normale 2 2" xfId="224"/>
    <cellStyle name="Normale 2_CommentsTool" xfId="225"/>
    <cellStyle name="Normale 3" xfId="226"/>
    <cellStyle name="Normale_allegati al promemoria_v2" xfId="227"/>
    <cellStyle name="Normalny" xfId="0" builtinId="0"/>
    <cellStyle name="Normalny 2" xfId="228"/>
    <cellStyle name="Normalny 3" xfId="229"/>
    <cellStyle name="Normalny 4" xfId="322"/>
    <cellStyle name="Normalny_H_CAT_NAT_20101005" xfId="321"/>
    <cellStyle name="Nota" xfId="230"/>
    <cellStyle name="Note" xfId="231"/>
    <cellStyle name="Otsikko" xfId="232"/>
    <cellStyle name="Otsikko 1" xfId="233"/>
    <cellStyle name="Otsikko 2" xfId="234"/>
    <cellStyle name="Otsikko 3" xfId="235"/>
    <cellStyle name="Otsikko 4" xfId="236"/>
    <cellStyle name="Otsikko_Cat risk" xfId="237"/>
    <cellStyle name="Output" xfId="238"/>
    <cellStyle name="PercentCell" xfId="239"/>
    <cellStyle name="Pourcentage 2" xfId="240"/>
    <cellStyle name="Pourcentage 3" xfId="241"/>
    <cellStyle name="Procentowy" xfId="242" builtinId="5"/>
    <cellStyle name="Procentowy 2" xfId="323"/>
    <cellStyle name="Prozent+-" xfId="243"/>
    <cellStyle name="Prozent0" xfId="244"/>
    <cellStyle name="Prozent0+-" xfId="245"/>
    <cellStyle name="QIS2CalcCell" xfId="246"/>
    <cellStyle name="QIS2Filler" xfId="247"/>
    <cellStyle name="QIS2Heading" xfId="248"/>
    <cellStyle name="QIS2InputCell" xfId="249"/>
    <cellStyle name="QIS2InputCell 2" xfId="250"/>
    <cellStyle name="QIS2Locked" xfId="251"/>
    <cellStyle name="QIS2Para" xfId="252"/>
    <cellStyle name="QIS2Para 2" xfId="253"/>
    <cellStyle name="QIS2Param" xfId="254"/>
    <cellStyle name="QIS4DescrCell1" xfId="255"/>
    <cellStyle name="QIS4DescrCell1 2" xfId="256"/>
    <cellStyle name="QIS4DescrCell2" xfId="257"/>
    <cellStyle name="QIS4DescrCell2 2" xfId="258"/>
    <cellStyle name="QIS4InputCellAbs" xfId="259"/>
    <cellStyle name="QIS4InputCellAbs 2" xfId="260"/>
    <cellStyle name="QIS4InputCellPerc" xfId="261"/>
    <cellStyle name="QIS4InputCellPerc 2" xfId="262"/>
    <cellStyle name="QIS5Area" xfId="263"/>
    <cellStyle name="QIS5Area 2" xfId="264"/>
    <cellStyle name="QIS5CalcCell" xfId="265"/>
    <cellStyle name="QIS5Check" xfId="266"/>
    <cellStyle name="QIS5Empty" xfId="267"/>
    <cellStyle name="QIS5Fix" xfId="268"/>
    <cellStyle name="QIS5Header" xfId="269"/>
    <cellStyle name="QIS5InputCell" xfId="270"/>
    <cellStyle name="QIS5Label" xfId="271"/>
    <cellStyle name="QIS5Label 2" xfId="272"/>
    <cellStyle name="QIS5Locked" xfId="273"/>
    <cellStyle name="QIS5Output" xfId="274"/>
    <cellStyle name="QIS5Param" xfId="275"/>
    <cellStyle name="QIS5SheetHeader" xfId="276"/>
    <cellStyle name="QIS5XLink" xfId="277"/>
    <cellStyle name="Rossz" xfId="278"/>
    <cellStyle name="Saída" xfId="279"/>
    <cellStyle name="Selittävä teksti" xfId="280"/>
    <cellStyle name="Semleges" xfId="281"/>
    <cellStyle name="Standaard_Totaal" xfId="282"/>
    <cellStyle name="Style 1" xfId="283"/>
    <cellStyle name="Summa" xfId="284"/>
    <cellStyle name="Syöttö" xfId="285"/>
    <cellStyle name="Számítás" xfId="286"/>
    <cellStyle name="TableStyleLight1 2" xfId="287"/>
    <cellStyle name="Tarkistussolu" xfId="288"/>
    <cellStyle name="Testo avviso" xfId="289"/>
    <cellStyle name="Testo descrittivo" xfId="290"/>
    <cellStyle name="Text" xfId="291"/>
    <cellStyle name="Texte explicatif" xfId="292"/>
    <cellStyle name="Texto de Aviso" xfId="293"/>
    <cellStyle name="Texto Explicativo" xfId="294"/>
    <cellStyle name="Title" xfId="295"/>
    <cellStyle name="Titolo" xfId="296"/>
    <cellStyle name="Titolo 1" xfId="297"/>
    <cellStyle name="Titolo 2" xfId="298"/>
    <cellStyle name="Titolo 3" xfId="299"/>
    <cellStyle name="Titolo 4" xfId="300"/>
    <cellStyle name="Titolo_Cat risk" xfId="301"/>
    <cellStyle name="Titre" xfId="302"/>
    <cellStyle name="Título" xfId="303"/>
    <cellStyle name="Totale" xfId="304"/>
    <cellStyle name="Tulostus" xfId="305"/>
    <cellStyle name="VALOR" xfId="306"/>
    <cellStyle name="Valore non valido" xfId="307"/>
    <cellStyle name="Valore valido" xfId="308"/>
    <cellStyle name="Varoitusteksti" xfId="309"/>
    <cellStyle name="Verificar Célula" xfId="310"/>
    <cellStyle name="Warning Text" xfId="311"/>
    <cellStyle name="Złe" xfId="317" builtinId="27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A1A1A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33CC66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L109"/>
  <sheetViews>
    <sheetView showGridLines="0" tabSelected="1" zoomScale="80" zoomScaleNormal="80" workbookViewId="0"/>
  </sheetViews>
  <sheetFormatPr defaultColWidth="11.42578125" defaultRowHeight="15" x14ac:dyDescent="0.25"/>
  <cols>
    <col min="1" max="1" width="4.5703125" style="79" customWidth="1"/>
    <col min="2" max="2" width="14.5703125" style="79" customWidth="1"/>
    <col min="3" max="3" width="17.42578125" style="79" customWidth="1"/>
    <col min="4" max="4" width="10.42578125" style="79" customWidth="1"/>
    <col min="5" max="5" width="12.28515625" style="79" customWidth="1"/>
    <col min="6" max="6" width="7.5703125" style="79" customWidth="1"/>
    <col min="7" max="7" width="51.140625" style="79" customWidth="1"/>
    <col min="9" max="9" width="11.42578125" customWidth="1"/>
    <col min="10" max="10" width="5.140625" customWidth="1"/>
    <col min="11" max="11" width="4.28515625" style="79" customWidth="1"/>
    <col min="12" max="16384" width="11.42578125" style="79"/>
  </cols>
  <sheetData>
    <row r="1" spans="1:11" x14ac:dyDescent="0.25">
      <c r="K1" s="78" t="s">
        <v>99</v>
      </c>
    </row>
    <row r="2" spans="1:11" x14ac:dyDescent="0.25">
      <c r="B2" s="86" t="str">
        <f>Language!$B$6</f>
        <v>Instrukcje</v>
      </c>
      <c r="K2" s="78" t="s">
        <v>99</v>
      </c>
    </row>
    <row r="3" spans="1:11" x14ac:dyDescent="0.25">
      <c r="B3" s="444" t="str">
        <f>Language!$B$7</f>
        <v>Dane liczbowe prosimy podawać w tysiącach PLN</v>
      </c>
      <c r="C3" s="444"/>
      <c r="D3" s="444"/>
      <c r="E3" s="444"/>
      <c r="F3" s="444"/>
      <c r="G3" s="444"/>
      <c r="K3" s="78" t="s">
        <v>99</v>
      </c>
    </row>
    <row r="4" spans="1:11" x14ac:dyDescent="0.25">
      <c r="B4" s="444"/>
      <c r="C4" s="444"/>
      <c r="D4" s="444"/>
      <c r="E4" s="444"/>
      <c r="F4" s="444"/>
      <c r="G4" s="444"/>
      <c r="K4" s="78" t="s">
        <v>99</v>
      </c>
    </row>
    <row r="5" spans="1:11" ht="11.25" x14ac:dyDescent="0.2">
      <c r="A5" s="80"/>
      <c r="C5" s="80"/>
      <c r="D5" s="80"/>
      <c r="E5" s="80"/>
      <c r="F5" s="80"/>
      <c r="G5" s="80"/>
      <c r="H5" s="79"/>
      <c r="I5" s="79"/>
      <c r="J5" s="79"/>
      <c r="K5" s="78" t="s">
        <v>99</v>
      </c>
    </row>
    <row r="6" spans="1:11" ht="13.5" thickBot="1" x14ac:dyDescent="0.25">
      <c r="A6" s="80"/>
      <c r="C6" s="80"/>
      <c r="E6" s="80"/>
      <c r="F6" s="80"/>
      <c r="G6" s="425" t="str">
        <f>Language!$B$8</f>
        <v>Legenda</v>
      </c>
      <c r="H6" s="79"/>
      <c r="I6" s="79"/>
      <c r="J6" s="79"/>
      <c r="K6" s="78" t="s">
        <v>99</v>
      </c>
    </row>
    <row r="7" spans="1:11" ht="12.75" thickBot="1" x14ac:dyDescent="0.25">
      <c r="A7" s="424"/>
      <c r="B7" s="434"/>
      <c r="C7" s="435"/>
      <c r="E7" s="427"/>
      <c r="F7" s="80"/>
      <c r="G7" s="429" t="str">
        <f>Language!$B$9</f>
        <v>Dane wejściowe</v>
      </c>
      <c r="H7" s="79"/>
      <c r="I7" s="79"/>
      <c r="J7" s="79"/>
      <c r="K7" s="78" t="s">
        <v>99</v>
      </c>
    </row>
    <row r="8" spans="1:11" ht="12" x14ac:dyDescent="0.2">
      <c r="A8" s="424"/>
      <c r="B8" s="434"/>
      <c r="C8" s="433"/>
      <c r="E8" s="426"/>
      <c r="F8" s="80"/>
      <c r="G8" s="430" t="str">
        <f>Language!$B$10</f>
        <v>Dane z innych komórek</v>
      </c>
      <c r="H8" s="79"/>
      <c r="I8" s="79"/>
      <c r="J8" s="79"/>
      <c r="K8" s="78"/>
    </row>
    <row r="9" spans="1:11" ht="12" x14ac:dyDescent="0.2">
      <c r="A9" s="424"/>
      <c r="B9" s="434"/>
      <c r="C9" s="433"/>
      <c r="E9" s="426"/>
      <c r="F9" s="80"/>
      <c r="G9" s="432" t="str">
        <f>Language!$B$11</f>
        <v>Formuły</v>
      </c>
      <c r="H9" s="79"/>
      <c r="I9" s="79"/>
      <c r="J9" s="79"/>
      <c r="K9" s="78"/>
    </row>
    <row r="10" spans="1:11" ht="12" x14ac:dyDescent="0.2">
      <c r="A10" s="80"/>
      <c r="C10" s="80"/>
      <c r="E10" s="428"/>
      <c r="G10" s="431" t="str">
        <f>Language!$B$12</f>
        <v>Dane wynikowe</v>
      </c>
      <c r="H10" s="79"/>
      <c r="I10" s="79"/>
      <c r="J10" s="79"/>
      <c r="K10" s="78" t="s">
        <v>99</v>
      </c>
    </row>
    <row r="11" spans="1:11" ht="11.25" x14ac:dyDescent="0.2">
      <c r="A11" s="80"/>
      <c r="B11" s="80"/>
      <c r="C11" s="80"/>
      <c r="D11" s="80"/>
      <c r="E11" s="80"/>
      <c r="F11" s="80"/>
      <c r="G11" s="80"/>
      <c r="H11" s="79"/>
      <c r="I11" s="79"/>
      <c r="J11" s="79"/>
      <c r="K11" s="78" t="s">
        <v>99</v>
      </c>
    </row>
    <row r="12" spans="1:11" ht="15" customHeight="1" x14ac:dyDescent="0.2">
      <c r="A12" s="80"/>
      <c r="B12" s="82" t="str">
        <f>Language!$B$13</f>
        <v>Zakładka</v>
      </c>
      <c r="C12" s="83" t="str">
        <f>Language!$B$14</f>
        <v>Link</v>
      </c>
      <c r="D12" s="448" t="str">
        <f>Language!$B$15</f>
        <v>Opis</v>
      </c>
      <c r="E12" s="448"/>
      <c r="F12" s="448"/>
      <c r="G12" s="448"/>
      <c r="H12" s="79"/>
      <c r="I12" s="79"/>
      <c r="J12" s="79"/>
      <c r="K12" s="78" t="s">
        <v>99</v>
      </c>
    </row>
    <row r="13" spans="1:11" ht="15" customHeight="1" x14ac:dyDescent="0.25">
      <c r="A13" s="80"/>
      <c r="B13" s="84" t="s">
        <v>61</v>
      </c>
      <c r="C13" s="265" t="s">
        <v>61</v>
      </c>
      <c r="D13" s="445" t="str">
        <f>Language!$B$16</f>
        <v>Bilans zakładu ubezpieczeń/reasekuracji</v>
      </c>
      <c r="E13" s="446"/>
      <c r="F13" s="446"/>
      <c r="G13" s="447"/>
      <c r="H13" s="79"/>
      <c r="I13" s="79"/>
      <c r="J13" s="79"/>
      <c r="K13" s="78" t="s">
        <v>99</v>
      </c>
    </row>
    <row r="14" spans="1:11" x14ac:dyDescent="0.25">
      <c r="A14" s="80"/>
      <c r="B14" s="84" t="s">
        <v>107</v>
      </c>
      <c r="C14" s="265" t="s">
        <v>107</v>
      </c>
      <c r="D14" s="445" t="str">
        <f>Language!$B$17</f>
        <v>Środki własne zakładów ubezpieczeń/reasekuracji</v>
      </c>
      <c r="E14" s="446"/>
      <c r="F14" s="446"/>
      <c r="G14" s="447"/>
      <c r="H14" s="79"/>
      <c r="I14" s="79"/>
      <c r="J14" s="79"/>
      <c r="K14" s="78" t="s">
        <v>99</v>
      </c>
    </row>
    <row r="15" spans="1:11" x14ac:dyDescent="0.25">
      <c r="A15" s="80"/>
      <c r="B15" s="84" t="s">
        <v>10</v>
      </c>
      <c r="C15" s="265" t="s">
        <v>10</v>
      </c>
      <c r="D15" s="445" t="str">
        <f>Language!$B$18</f>
        <v>Kapitałowy Wymóg Wypłacalności (SCR)</v>
      </c>
      <c r="E15" s="446"/>
      <c r="F15" s="446"/>
      <c r="G15" s="447"/>
      <c r="H15" s="79"/>
      <c r="I15" s="79"/>
      <c r="J15" s="79"/>
      <c r="K15" s="78" t="s">
        <v>99</v>
      </c>
    </row>
    <row r="16" spans="1:11" x14ac:dyDescent="0.25">
      <c r="A16" s="80"/>
      <c r="B16" s="84" t="s">
        <v>60</v>
      </c>
      <c r="C16" s="265" t="s">
        <v>60</v>
      </c>
      <c r="D16" s="445" t="str">
        <f>Language!$B$19</f>
        <v>Minimalny Wymóg Kapitałowy (MCR)</v>
      </c>
      <c r="E16" s="446"/>
      <c r="F16" s="446"/>
      <c r="G16" s="447"/>
      <c r="H16" s="79"/>
      <c r="I16" s="79"/>
      <c r="J16" s="79"/>
      <c r="K16" s="78" t="s">
        <v>99</v>
      </c>
    </row>
    <row r="17" spans="1:12" x14ac:dyDescent="0.25">
      <c r="A17" s="80"/>
      <c r="B17" s="84" t="s">
        <v>579</v>
      </c>
      <c r="C17" s="265" t="s">
        <v>579</v>
      </c>
      <c r="D17" s="445" t="str">
        <f>Language!$B$20</f>
        <v>Zagadnienia do konsultacji i standaryzacji</v>
      </c>
      <c r="E17" s="446"/>
      <c r="F17" s="446"/>
      <c r="G17" s="447"/>
      <c r="H17" s="79"/>
      <c r="I17" s="79"/>
      <c r="J17" s="79"/>
      <c r="K17" s="78" t="s">
        <v>99</v>
      </c>
    </row>
    <row r="18" spans="1:12" x14ac:dyDescent="0.25">
      <c r="A18" s="80"/>
      <c r="B18" s="84" t="s">
        <v>64</v>
      </c>
      <c r="C18" s="265" t="s">
        <v>64</v>
      </c>
      <c r="D18" s="445" t="str">
        <f>Language!$B$21</f>
        <v>Parametry wykorzystywane w badaniu</v>
      </c>
      <c r="E18" s="446"/>
      <c r="F18" s="446"/>
      <c r="G18" s="447"/>
      <c r="H18" s="79"/>
      <c r="I18" s="79"/>
      <c r="J18" s="79"/>
      <c r="K18" s="78"/>
    </row>
    <row r="19" spans="1:12" x14ac:dyDescent="0.25">
      <c r="A19" s="80"/>
      <c r="B19" s="84" t="s">
        <v>837</v>
      </c>
      <c r="C19" s="265" t="s">
        <v>837</v>
      </c>
      <c r="D19" s="445" t="str">
        <f>Language!$B$22</f>
        <v>Struktura terminowa stopy procentowej</v>
      </c>
      <c r="E19" s="446"/>
      <c r="F19" s="446"/>
      <c r="G19" s="447"/>
      <c r="H19" s="79"/>
      <c r="I19" s="79"/>
      <c r="J19" s="79"/>
      <c r="K19" s="78" t="s">
        <v>99</v>
      </c>
    </row>
    <row r="20" spans="1:12" x14ac:dyDescent="0.25">
      <c r="A20" s="80"/>
      <c r="B20" s="84" t="s">
        <v>783</v>
      </c>
      <c r="C20" s="265" t="s">
        <v>783</v>
      </c>
      <c r="D20" s="445" t="str">
        <f>Language!$B$23</f>
        <v>Parametry dla ryzyka powodzi w Polsce</v>
      </c>
      <c r="E20" s="446"/>
      <c r="F20" s="446"/>
      <c r="G20" s="447"/>
      <c r="H20" s="79"/>
      <c r="I20" s="79"/>
      <c r="J20" s="79"/>
      <c r="K20" s="78" t="s">
        <v>99</v>
      </c>
    </row>
    <row r="21" spans="1:12" x14ac:dyDescent="0.25">
      <c r="A21" s="80"/>
      <c r="B21" s="84" t="s">
        <v>784</v>
      </c>
      <c r="C21" s="265" t="s">
        <v>784</v>
      </c>
      <c r="D21" s="445" t="str">
        <f>Language!$B$24</f>
        <v>Parametry dla ryzyka huraganuw Polsce</v>
      </c>
      <c r="E21" s="446"/>
      <c r="F21" s="446"/>
      <c r="G21" s="447"/>
      <c r="H21" s="79"/>
      <c r="I21" s="79"/>
      <c r="J21" s="79"/>
      <c r="K21" s="78"/>
    </row>
    <row r="22" spans="1:12" x14ac:dyDescent="0.25">
      <c r="A22" s="80"/>
      <c r="B22" s="422" t="s">
        <v>808</v>
      </c>
      <c r="C22" s="266" t="s">
        <v>808</v>
      </c>
      <c r="D22" s="453" t="str">
        <f>Language!$B$25</f>
        <v>Słownik i wersja językowa arkusza</v>
      </c>
      <c r="E22" s="454"/>
      <c r="F22" s="454"/>
      <c r="G22" s="455"/>
      <c r="H22" s="79"/>
      <c r="I22" s="79"/>
      <c r="J22" s="79"/>
      <c r="K22" s="78"/>
    </row>
    <row r="23" spans="1:12" ht="11.25" x14ac:dyDescent="0.2">
      <c r="A23" s="80"/>
      <c r="H23" s="79"/>
      <c r="I23" s="79"/>
      <c r="J23" s="79"/>
      <c r="K23" s="78" t="s">
        <v>99</v>
      </c>
    </row>
    <row r="24" spans="1:12" ht="12" thickBot="1" x14ac:dyDescent="0.25">
      <c r="A24" s="80"/>
      <c r="H24" s="79"/>
      <c r="I24" s="79"/>
      <c r="J24" s="79"/>
      <c r="K24" s="78" t="s">
        <v>99</v>
      </c>
    </row>
    <row r="25" spans="1:12" ht="12" thickBot="1" x14ac:dyDescent="0.25">
      <c r="A25" s="80"/>
      <c r="B25" s="218" t="str">
        <f>Language!$B$26</f>
        <v>Waluta</v>
      </c>
      <c r="C25" s="217" t="s">
        <v>449</v>
      </c>
      <c r="D25" s="300" t="str">
        <f>Language!$B$27</f>
        <v>Jednostka</v>
      </c>
      <c r="E25" s="348" t="s">
        <v>540</v>
      </c>
      <c r="F25" s="407">
        <v>1000</v>
      </c>
      <c r="H25" s="79"/>
      <c r="I25" s="79"/>
      <c r="J25" s="79"/>
      <c r="K25" s="78" t="s">
        <v>99</v>
      </c>
    </row>
    <row r="26" spans="1:12" ht="11.25" x14ac:dyDescent="0.2">
      <c r="A26" s="80"/>
      <c r="H26" s="79"/>
      <c r="I26" s="79"/>
      <c r="J26" s="79"/>
      <c r="K26" s="78" t="s">
        <v>99</v>
      </c>
    </row>
    <row r="27" spans="1:12" ht="15" customHeight="1" x14ac:dyDescent="0.2">
      <c r="A27" s="449" t="str">
        <f>Language!$B$28</f>
        <v>Informacje o uczestniku badania</v>
      </c>
      <c r="B27" s="449"/>
      <c r="C27" s="449"/>
      <c r="D27" s="449"/>
      <c r="E27" s="449"/>
      <c r="F27" s="449"/>
      <c r="G27" s="449"/>
      <c r="H27" s="449"/>
      <c r="I27" s="449"/>
      <c r="J27" s="449"/>
      <c r="K27" s="78" t="s">
        <v>99</v>
      </c>
    </row>
    <row r="28" spans="1:12" ht="15.75" thickBot="1" x14ac:dyDescent="0.3">
      <c r="H28" s="79" t="str">
        <f>Language!$B$30</f>
        <v>Typ zakładu</v>
      </c>
      <c r="I28" s="79" t="str">
        <f>Language!$B$31</f>
        <v>Wewnętrzny</v>
      </c>
      <c r="K28" s="78" t="s">
        <v>99</v>
      </c>
    </row>
    <row r="29" spans="1:12" ht="16.5" thickBot="1" x14ac:dyDescent="0.3">
      <c r="B29" s="442" t="str">
        <f>Language!$B$29</f>
        <v>Nazwa zakładu ubezpieczeń</v>
      </c>
      <c r="C29" s="443"/>
      <c r="D29" s="450" t="s">
        <v>526</v>
      </c>
      <c r="E29" s="451"/>
      <c r="F29" s="451"/>
      <c r="G29" s="452"/>
      <c r="H29" s="278"/>
      <c r="I29" s="278"/>
      <c r="K29" s="78" t="s">
        <v>99</v>
      </c>
    </row>
    <row r="30" spans="1:12" x14ac:dyDescent="0.25">
      <c r="A30"/>
      <c r="B30"/>
      <c r="C30"/>
      <c r="D30"/>
      <c r="E30"/>
      <c r="F30"/>
      <c r="G30"/>
      <c r="H30" s="423" t="str">
        <f>Language!$B$32</f>
        <v>Dział I</v>
      </c>
      <c r="I30" s="423" t="str">
        <f>Language!$B$35</f>
        <v>Tak</v>
      </c>
      <c r="K30" s="78" t="s">
        <v>99</v>
      </c>
    </row>
    <row r="31" spans="1:12" ht="15.75" thickBot="1" x14ac:dyDescent="0.3">
      <c r="A31" s="81"/>
      <c r="B31" s="442" t="str">
        <f>Language!$B$37</f>
        <v>Dane osoby do kontaktu 1</v>
      </c>
      <c r="C31" s="442"/>
      <c r="D31" s="441"/>
      <c r="E31" s="441"/>
      <c r="F31" s="441"/>
      <c r="G31" s="441"/>
      <c r="H31" s="423" t="str">
        <f>Language!$B$33</f>
        <v>Dział II</v>
      </c>
      <c r="I31" s="423" t="str">
        <f>Language!$B$36</f>
        <v>Nie</v>
      </c>
      <c r="J31" s="80"/>
      <c r="K31" s="78" t="s">
        <v>99</v>
      </c>
      <c r="L31" s="80"/>
    </row>
    <row r="32" spans="1:12" ht="15.75" thickBot="1" x14ac:dyDescent="0.3">
      <c r="A32" s="81"/>
      <c r="B32" s="442" t="str">
        <f>Language!$B$39</f>
        <v>Imię i nazwisko</v>
      </c>
      <c r="C32" s="443"/>
      <c r="D32" s="437"/>
      <c r="E32" s="438"/>
      <c r="F32" s="438"/>
      <c r="G32" s="439"/>
      <c r="H32" s="423" t="str">
        <f>Language!$B$34</f>
        <v>Reasekurator</v>
      </c>
      <c r="I32" s="80"/>
      <c r="J32" s="80"/>
      <c r="K32" s="78" t="s">
        <v>99</v>
      </c>
      <c r="L32" s="80"/>
    </row>
    <row r="33" spans="1:12" ht="12.75" thickBot="1" x14ac:dyDescent="0.25">
      <c r="A33" s="81"/>
      <c r="B33" s="442" t="str">
        <f>Language!$B$40</f>
        <v>Stanowisko</v>
      </c>
      <c r="C33" s="443"/>
      <c r="D33" s="437"/>
      <c r="E33" s="438"/>
      <c r="F33" s="438"/>
      <c r="G33" s="439"/>
      <c r="H33" s="80"/>
      <c r="I33" s="80"/>
      <c r="J33" s="80"/>
      <c r="K33" s="78" t="s">
        <v>99</v>
      </c>
      <c r="L33" s="80"/>
    </row>
    <row r="34" spans="1:12" ht="12.75" thickBot="1" x14ac:dyDescent="0.25">
      <c r="A34" s="81"/>
      <c r="B34" s="442" t="str">
        <f>Language!$B$41</f>
        <v>Numer telefonu</v>
      </c>
      <c r="C34" s="443"/>
      <c r="D34" s="437"/>
      <c r="E34" s="438"/>
      <c r="F34" s="438"/>
      <c r="G34" s="439"/>
      <c r="H34" s="80"/>
      <c r="I34" s="80"/>
      <c r="J34" s="80"/>
      <c r="K34" s="78" t="s">
        <v>99</v>
      </c>
      <c r="L34" s="80"/>
    </row>
    <row r="35" spans="1:12" ht="12.75" thickBot="1" x14ac:dyDescent="0.25">
      <c r="A35" s="81"/>
      <c r="B35" s="442" t="str">
        <f>Language!$B$42</f>
        <v>Adres e-mail</v>
      </c>
      <c r="C35" s="443"/>
      <c r="D35" s="437"/>
      <c r="E35" s="438"/>
      <c r="F35" s="438"/>
      <c r="G35" s="439"/>
      <c r="H35" s="80"/>
      <c r="I35" s="80"/>
      <c r="J35" s="80"/>
      <c r="K35" s="78" t="s">
        <v>99</v>
      </c>
      <c r="L35" s="80"/>
    </row>
    <row r="36" spans="1:12" ht="11.25" x14ac:dyDescent="0.2">
      <c r="H36" s="79"/>
      <c r="I36" s="79"/>
      <c r="J36" s="80"/>
      <c r="K36" s="78" t="s">
        <v>99</v>
      </c>
      <c r="L36" s="80"/>
    </row>
    <row r="37" spans="1:12" ht="12" customHeight="1" thickBot="1" x14ac:dyDescent="0.25">
      <c r="A37" s="81"/>
      <c r="B37" s="442" t="str">
        <f>Language!$B$38</f>
        <v>Dane osoby do kontaktu 2</v>
      </c>
      <c r="C37" s="442"/>
      <c r="D37" s="441"/>
      <c r="E37" s="441"/>
      <c r="F37" s="441"/>
      <c r="G37" s="441"/>
      <c r="H37" s="80"/>
      <c r="I37" s="80"/>
      <c r="J37" s="80"/>
      <c r="K37" s="78" t="s">
        <v>99</v>
      </c>
      <c r="L37" s="80"/>
    </row>
    <row r="38" spans="1:12" ht="12" customHeight="1" thickBot="1" x14ac:dyDescent="0.25">
      <c r="A38" s="81"/>
      <c r="B38" s="442" t="str">
        <f>Language!$B$39</f>
        <v>Imię i nazwisko</v>
      </c>
      <c r="C38" s="443"/>
      <c r="D38" s="437"/>
      <c r="E38" s="438"/>
      <c r="F38" s="438"/>
      <c r="G38" s="439"/>
      <c r="H38" s="80"/>
      <c r="I38" s="80"/>
      <c r="J38" s="80"/>
      <c r="K38" s="78" t="s">
        <v>99</v>
      </c>
      <c r="L38" s="80"/>
    </row>
    <row r="39" spans="1:12" ht="12.75" thickBot="1" x14ac:dyDescent="0.25">
      <c r="A39" s="81"/>
      <c r="B39" s="442" t="str">
        <f>Language!$B$40</f>
        <v>Stanowisko</v>
      </c>
      <c r="C39" s="443"/>
      <c r="D39" s="437"/>
      <c r="E39" s="438"/>
      <c r="F39" s="438"/>
      <c r="G39" s="439"/>
      <c r="H39" s="80"/>
      <c r="I39" s="80"/>
      <c r="J39" s="80"/>
      <c r="K39" s="78" t="s">
        <v>99</v>
      </c>
      <c r="L39" s="80"/>
    </row>
    <row r="40" spans="1:12" ht="12.75" thickBot="1" x14ac:dyDescent="0.25">
      <c r="A40" s="81"/>
      <c r="B40" s="442" t="str">
        <f>Language!$B$41</f>
        <v>Numer telefonu</v>
      </c>
      <c r="C40" s="443"/>
      <c r="D40" s="437"/>
      <c r="E40" s="438"/>
      <c r="F40" s="438"/>
      <c r="G40" s="439"/>
      <c r="H40" s="80"/>
      <c r="I40" s="80"/>
      <c r="J40" s="80"/>
      <c r="K40" s="78" t="s">
        <v>99</v>
      </c>
      <c r="L40" s="80"/>
    </row>
    <row r="41" spans="1:12" ht="12.75" thickBot="1" x14ac:dyDescent="0.25">
      <c r="A41" s="81"/>
      <c r="B41" s="442" t="str">
        <f>Language!$B$42</f>
        <v>Adres e-mail</v>
      </c>
      <c r="C41" s="443"/>
      <c r="D41" s="437"/>
      <c r="E41" s="438"/>
      <c r="F41" s="438"/>
      <c r="G41" s="439"/>
      <c r="H41" s="80"/>
      <c r="I41" s="80"/>
      <c r="J41" s="80"/>
      <c r="K41" s="78" t="s">
        <v>99</v>
      </c>
      <c r="L41" s="80"/>
    </row>
    <row r="42" spans="1:12" ht="11.25" x14ac:dyDescent="0.2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78" t="s">
        <v>99</v>
      </c>
      <c r="L42" s="80"/>
    </row>
    <row r="43" spans="1:12" ht="11.25" x14ac:dyDescent="0.2">
      <c r="A43" s="78" t="s">
        <v>99</v>
      </c>
      <c r="B43" s="78" t="s">
        <v>99</v>
      </c>
      <c r="C43" s="78" t="s">
        <v>99</v>
      </c>
      <c r="D43" s="78" t="s">
        <v>99</v>
      </c>
      <c r="E43" s="78" t="s">
        <v>99</v>
      </c>
      <c r="F43" s="78" t="s">
        <v>99</v>
      </c>
      <c r="G43" s="78" t="s">
        <v>99</v>
      </c>
      <c r="H43" s="78" t="s">
        <v>99</v>
      </c>
      <c r="I43" s="78"/>
      <c r="J43" s="78" t="s">
        <v>99</v>
      </c>
      <c r="K43" s="78" t="s">
        <v>99</v>
      </c>
    </row>
    <row r="44" spans="1:12" ht="11.25" x14ac:dyDescent="0.2">
      <c r="H44" s="79"/>
      <c r="I44" s="79"/>
      <c r="J44" s="79"/>
    </row>
    <row r="45" spans="1:12" ht="11.25" x14ac:dyDescent="0.2">
      <c r="H45" s="79"/>
      <c r="I45" s="79"/>
      <c r="J45" s="79"/>
    </row>
    <row r="46" spans="1:12" ht="11.25" hidden="1" x14ac:dyDescent="0.2">
      <c r="H46" s="79"/>
      <c r="I46" s="79"/>
      <c r="J46" s="79"/>
    </row>
    <row r="47" spans="1:12" ht="12.75" hidden="1" x14ac:dyDescent="0.2">
      <c r="A47" s="212" t="s">
        <v>453</v>
      </c>
      <c r="B47" s="212" t="s">
        <v>454</v>
      </c>
      <c r="D47" s="440"/>
      <c r="E47" s="440"/>
      <c r="F47" s="440"/>
      <c r="G47" s="440"/>
      <c r="H47" s="79"/>
      <c r="I47" s="79"/>
      <c r="J47" s="79"/>
    </row>
    <row r="48" spans="1:12" ht="12.75" hidden="1" x14ac:dyDescent="0.2">
      <c r="A48" s="213" t="s">
        <v>455</v>
      </c>
      <c r="B48" s="213" t="s">
        <v>456</v>
      </c>
      <c r="E48" s="259"/>
      <c r="F48" s="79">
        <v>1</v>
      </c>
      <c r="G48" s="260" t="str">
        <f>TRIM(A48&amp;B48)</f>
        <v>AEGON TU na ŻYCIE S.A.</v>
      </c>
      <c r="H48" s="223" t="s">
        <v>522</v>
      </c>
      <c r="I48" s="275"/>
      <c r="J48" s="79"/>
    </row>
    <row r="49" spans="1:10" ht="12.75" hidden="1" x14ac:dyDescent="0.2">
      <c r="A49" s="213" t="s">
        <v>457</v>
      </c>
      <c r="B49" s="213" t="s">
        <v>458</v>
      </c>
      <c r="E49" s="259"/>
      <c r="F49" s="79">
        <v>2</v>
      </c>
      <c r="G49" s="260" t="str">
        <f t="shared" ref="G49:G108" si="0">TRIM(A49&amp;B49)</f>
        <v>TUiR ALLIANZ POLSKA S.A.</v>
      </c>
      <c r="H49" s="223" t="s">
        <v>523</v>
      </c>
      <c r="I49" s="275"/>
      <c r="J49" s="79"/>
    </row>
    <row r="50" spans="1:10" ht="12.75" hidden="1" x14ac:dyDescent="0.2">
      <c r="A50" s="213" t="s">
        <v>459</v>
      </c>
      <c r="B50" s="213" t="s">
        <v>460</v>
      </c>
      <c r="E50" s="259"/>
      <c r="F50" s="79">
        <v>3</v>
      </c>
      <c r="G50" s="260" t="str">
        <f t="shared" si="0"/>
        <v>TU ALLIANZ ŻYCIE POLSKA S.A.</v>
      </c>
      <c r="H50" s="211" t="s">
        <v>522</v>
      </c>
      <c r="I50" s="276"/>
      <c r="J50" s="79"/>
    </row>
    <row r="51" spans="1:10" ht="12.75" hidden="1" x14ac:dyDescent="0.2">
      <c r="A51" s="213" t="s">
        <v>254</v>
      </c>
      <c r="B51" s="213" t="s">
        <v>461</v>
      </c>
      <c r="E51" s="259"/>
      <c r="F51" s="79">
        <v>4</v>
      </c>
      <c r="G51" s="260" t="str">
        <f t="shared" si="0"/>
        <v>AMPLICO LIFE S.A.</v>
      </c>
      <c r="H51" s="210" t="s">
        <v>522</v>
      </c>
      <c r="I51" s="277"/>
      <c r="J51" s="79"/>
    </row>
    <row r="52" spans="1:10" ht="12.75" hidden="1" x14ac:dyDescent="0.2">
      <c r="A52" s="213" t="s">
        <v>455</v>
      </c>
      <c r="B52" s="213" t="s">
        <v>462</v>
      </c>
      <c r="E52" s="259"/>
      <c r="F52" s="79">
        <v>5</v>
      </c>
      <c r="G52" s="260" t="str">
        <f t="shared" si="0"/>
        <v>AVIVA TUnŻ S.A.</v>
      </c>
      <c r="H52" s="211" t="s">
        <v>522</v>
      </c>
      <c r="I52" s="276"/>
      <c r="J52" s="79"/>
    </row>
    <row r="53" spans="1:10" ht="12.75" hidden="1" x14ac:dyDescent="0.2">
      <c r="A53" s="213" t="s">
        <v>455</v>
      </c>
      <c r="B53" s="213" t="s">
        <v>463</v>
      </c>
      <c r="E53" s="259"/>
      <c r="F53" s="79">
        <v>6</v>
      </c>
      <c r="G53" s="260" t="str">
        <f t="shared" si="0"/>
        <v>AVIVA TU OGÓLNYCH S.A.</v>
      </c>
      <c r="H53" s="210" t="s">
        <v>523</v>
      </c>
      <c r="I53" s="277"/>
      <c r="J53" s="79"/>
    </row>
    <row r="54" spans="1:10" ht="12.75" hidden="1" x14ac:dyDescent="0.2">
      <c r="A54" s="213" t="s">
        <v>455</v>
      </c>
      <c r="B54" s="213" t="s">
        <v>464</v>
      </c>
      <c r="E54" s="259"/>
      <c r="F54" s="79">
        <v>7</v>
      </c>
      <c r="G54" s="260" t="str">
        <f t="shared" si="0"/>
        <v>AXA TUiR S.A.</v>
      </c>
      <c r="H54" s="223" t="s">
        <v>523</v>
      </c>
      <c r="I54" s="275"/>
      <c r="J54" s="79"/>
    </row>
    <row r="55" spans="1:10" ht="12.75" hidden="1" x14ac:dyDescent="0.2">
      <c r="A55" s="213" t="s">
        <v>455</v>
      </c>
      <c r="B55" s="213" t="s">
        <v>465</v>
      </c>
      <c r="E55" s="259"/>
      <c r="F55" s="79">
        <v>8</v>
      </c>
      <c r="G55" s="260" t="str">
        <f t="shared" si="0"/>
        <v>AXA ŻYCIE TU S.A.</v>
      </c>
      <c r="H55" s="223" t="s">
        <v>522</v>
      </c>
      <c r="I55" s="275"/>
      <c r="J55" s="79"/>
    </row>
    <row r="56" spans="1:10" ht="12.75" hidden="1" x14ac:dyDescent="0.2">
      <c r="A56" s="213" t="s">
        <v>455</v>
      </c>
      <c r="B56" s="213" t="s">
        <v>466</v>
      </c>
      <c r="E56" s="259"/>
      <c r="F56" s="79">
        <v>9</v>
      </c>
      <c r="G56" s="260" t="str">
        <f t="shared" si="0"/>
        <v>BENEFIA TU S.A. Vienna Insurance Group</v>
      </c>
      <c r="H56" s="223" t="s">
        <v>523</v>
      </c>
      <c r="I56" s="275"/>
      <c r="J56" s="79"/>
    </row>
    <row r="57" spans="1:10" ht="12.75" hidden="1" x14ac:dyDescent="0.2">
      <c r="A57" s="213" t="s">
        <v>455</v>
      </c>
      <c r="B57" s="213" t="s">
        <v>467</v>
      </c>
      <c r="E57" s="259"/>
      <c r="F57" s="79">
        <v>10</v>
      </c>
      <c r="G57" s="260" t="str">
        <f t="shared" si="0"/>
        <v>BENEFIA TU na ŻYCIE S.A. Vienna Insurance Group</v>
      </c>
      <c r="H57" s="223" t="s">
        <v>522</v>
      </c>
      <c r="I57" s="275"/>
      <c r="J57" s="79"/>
    </row>
    <row r="58" spans="1:10" ht="12.75" hidden="1" x14ac:dyDescent="0.2">
      <c r="A58" s="213" t="s">
        <v>455</v>
      </c>
      <c r="B58" s="213" t="s">
        <v>468</v>
      </c>
      <c r="E58" s="259"/>
      <c r="F58" s="79">
        <v>11</v>
      </c>
      <c r="G58" s="260" t="str">
        <f t="shared" si="0"/>
        <v>BRE UBEZPIECZENIA TUiR S.A.</v>
      </c>
      <c r="H58" s="210" t="s">
        <v>523</v>
      </c>
      <c r="I58" s="277"/>
      <c r="J58" s="79"/>
    </row>
    <row r="59" spans="1:10" ht="12.75" hidden="1" x14ac:dyDescent="0.2">
      <c r="A59" s="213" t="s">
        <v>455</v>
      </c>
      <c r="B59" s="213" t="s">
        <v>469</v>
      </c>
      <c r="E59" s="259"/>
      <c r="F59" s="79">
        <v>12</v>
      </c>
      <c r="G59" s="260" t="str">
        <f t="shared" si="0"/>
        <v>BZ WBK - AVIVA TU OGÓLNYCH S.A.</v>
      </c>
      <c r="H59" s="223" t="s">
        <v>523</v>
      </c>
      <c r="I59" s="275"/>
      <c r="J59" s="79"/>
    </row>
    <row r="60" spans="1:10" ht="12.75" hidden="1" x14ac:dyDescent="0.2">
      <c r="A60" s="213" t="s">
        <v>455</v>
      </c>
      <c r="B60" s="213" t="s">
        <v>470</v>
      </c>
      <c r="E60" s="259"/>
      <c r="F60" s="79">
        <v>13</v>
      </c>
      <c r="G60" s="260" t="str">
        <f t="shared" si="0"/>
        <v>BZ WBK - AVIVA TUnŻ S.A.</v>
      </c>
      <c r="H60" s="223" t="s">
        <v>522</v>
      </c>
      <c r="I60" s="275"/>
      <c r="J60" s="79"/>
    </row>
    <row r="61" spans="1:10" ht="12.75" hidden="1" x14ac:dyDescent="0.2">
      <c r="A61" s="213" t="s">
        <v>471</v>
      </c>
      <c r="B61" s="213" t="s">
        <v>472</v>
      </c>
      <c r="E61" s="259"/>
      <c r="F61" s="79">
        <v>14</v>
      </c>
      <c r="G61" s="260" t="str">
        <f t="shared" si="0"/>
        <v>TUnŻ CARDIF POLSKA S.A.</v>
      </c>
      <c r="H61" s="223" t="s">
        <v>522</v>
      </c>
      <c r="I61" s="275"/>
      <c r="J61" s="79"/>
    </row>
    <row r="62" spans="1:10" ht="12.75" hidden="1" x14ac:dyDescent="0.2">
      <c r="A62" s="213" t="s">
        <v>455</v>
      </c>
      <c r="B62" s="213" t="s">
        <v>473</v>
      </c>
      <c r="E62" s="259"/>
      <c r="F62" s="79">
        <v>15</v>
      </c>
      <c r="G62" s="260" t="str">
        <f t="shared" si="0"/>
        <v>COMPENSA TU S.A. Vienna Insurance Group</v>
      </c>
      <c r="H62" s="223" t="s">
        <v>523</v>
      </c>
      <c r="I62" s="275"/>
      <c r="J62" s="79"/>
    </row>
    <row r="63" spans="1:10" ht="12.75" hidden="1" x14ac:dyDescent="0.2">
      <c r="A63" s="213" t="s">
        <v>455</v>
      </c>
      <c r="B63" s="213" t="s">
        <v>474</v>
      </c>
      <c r="E63" s="259"/>
      <c r="F63" s="79">
        <v>16</v>
      </c>
      <c r="G63" s="260" t="str">
        <f t="shared" si="0"/>
        <v>COMPENSA TU na ŻYCIE S.A. Vienna Insurance Group</v>
      </c>
      <c r="H63" s="223" t="s">
        <v>522</v>
      </c>
      <c r="I63" s="275"/>
      <c r="J63" s="79"/>
    </row>
    <row r="64" spans="1:10" ht="12.75" hidden="1" x14ac:dyDescent="0.2">
      <c r="A64" s="213"/>
      <c r="B64" s="213" t="s">
        <v>475</v>
      </c>
      <c r="E64" s="259"/>
      <c r="F64" s="79">
        <v>17</v>
      </c>
      <c r="G64" s="260" t="str">
        <f t="shared" si="0"/>
        <v>CONCORDIA CAPITAL SA</v>
      </c>
      <c r="H64" s="210" t="s">
        <v>522</v>
      </c>
      <c r="I64" s="277"/>
      <c r="J64" s="79"/>
    </row>
    <row r="65" spans="1:10" ht="12.75" hidden="1" x14ac:dyDescent="0.2">
      <c r="A65" s="213" t="s">
        <v>455</v>
      </c>
      <c r="B65" s="213" t="s">
        <v>476</v>
      </c>
      <c r="E65" s="259"/>
      <c r="F65" s="79">
        <v>18</v>
      </c>
      <c r="G65" s="260" t="str">
        <f t="shared" si="0"/>
        <v>CONCORDIA POLSKA TUW</v>
      </c>
      <c r="H65" s="210" t="s">
        <v>523</v>
      </c>
      <c r="I65" s="277"/>
      <c r="J65" s="79"/>
    </row>
    <row r="66" spans="1:10" ht="12.75" hidden="1" x14ac:dyDescent="0.2">
      <c r="A66" s="213" t="s">
        <v>477</v>
      </c>
      <c r="B66" s="213" t="s">
        <v>478</v>
      </c>
      <c r="E66" s="259"/>
      <c r="F66" s="79">
        <v>19</v>
      </c>
      <c r="G66" s="260" t="str">
        <f t="shared" si="0"/>
        <v>TUW CUPRUM</v>
      </c>
      <c r="H66" s="210" t="s">
        <v>523</v>
      </c>
      <c r="I66" s="277"/>
      <c r="J66" s="79"/>
    </row>
    <row r="67" spans="1:10" ht="12.75" hidden="1" x14ac:dyDescent="0.2">
      <c r="A67" s="213" t="s">
        <v>455</v>
      </c>
      <c r="B67" s="213" t="s">
        <v>479</v>
      </c>
      <c r="E67" s="259"/>
      <c r="F67" s="79">
        <v>20</v>
      </c>
      <c r="G67" s="260" t="str">
        <f t="shared" si="0"/>
        <v>D.A.S.TU OCHRONY PRAWNEJ S.A.</v>
      </c>
      <c r="H67" s="210" t="s">
        <v>523</v>
      </c>
      <c r="I67" s="277"/>
      <c r="J67" s="79"/>
    </row>
    <row r="68" spans="1:10" ht="12.75" hidden="1" x14ac:dyDescent="0.2">
      <c r="A68" s="213" t="s">
        <v>480</v>
      </c>
      <c r="B68" s="213" t="s">
        <v>481</v>
      </c>
      <c r="E68" s="259"/>
      <c r="F68" s="79">
        <v>21</v>
      </c>
      <c r="G68" s="260" t="str">
        <f t="shared" si="0"/>
        <v>STU ERGO HESTIA SA</v>
      </c>
      <c r="H68" s="223" t="s">
        <v>523</v>
      </c>
      <c r="I68" s="275"/>
      <c r="J68" s="79"/>
    </row>
    <row r="69" spans="1:10" ht="12.75" hidden="1" x14ac:dyDescent="0.2">
      <c r="A69" s="213" t="s">
        <v>482</v>
      </c>
      <c r="B69" s="213" t="s">
        <v>481</v>
      </c>
      <c r="E69" s="259"/>
      <c r="F69" s="79">
        <v>22</v>
      </c>
      <c r="G69" s="260" t="str">
        <f t="shared" si="0"/>
        <v>STUnŻ ERGO HESTIA SA</v>
      </c>
      <c r="H69" s="223" t="s">
        <v>522</v>
      </c>
      <c r="I69" s="275"/>
      <c r="J69" s="79"/>
    </row>
    <row r="70" spans="1:10" ht="12.75" hidden="1" x14ac:dyDescent="0.2">
      <c r="A70" s="213" t="s">
        <v>459</v>
      </c>
      <c r="B70" s="213" t="s">
        <v>483</v>
      </c>
      <c r="E70" s="259"/>
      <c r="F70" s="79">
        <v>23</v>
      </c>
      <c r="G70" s="260" t="str">
        <f t="shared" si="0"/>
        <v>TU EULER HERMES S.A.</v>
      </c>
      <c r="H70" s="210" t="s">
        <v>523</v>
      </c>
      <c r="I70" s="277"/>
      <c r="J70" s="79"/>
    </row>
    <row r="71" spans="1:10" ht="12.75" hidden="1" x14ac:dyDescent="0.2">
      <c r="A71" s="213" t="s">
        <v>459</v>
      </c>
      <c r="B71" s="213" t="s">
        <v>484</v>
      </c>
      <c r="E71" s="259"/>
      <c r="F71" s="79">
        <v>24</v>
      </c>
      <c r="G71" s="260" t="str">
        <f t="shared" si="0"/>
        <v>TU EUROPA S.A.</v>
      </c>
      <c r="H71" s="223" t="s">
        <v>523</v>
      </c>
      <c r="I71" s="275"/>
      <c r="J71" s="79"/>
    </row>
    <row r="72" spans="1:10" ht="12.75" hidden="1" x14ac:dyDescent="0.2">
      <c r="A72" s="213" t="s">
        <v>471</v>
      </c>
      <c r="B72" s="213" t="s">
        <v>484</v>
      </c>
      <c r="E72" s="259"/>
      <c r="F72" s="79">
        <v>25</v>
      </c>
      <c r="G72" s="260" t="str">
        <f t="shared" si="0"/>
        <v>TUnŻ EUROPA S.A.</v>
      </c>
      <c r="H72" s="223" t="s">
        <v>522</v>
      </c>
      <c r="I72" s="275"/>
      <c r="J72" s="79"/>
    </row>
    <row r="73" spans="1:10" ht="12.75" hidden="1" x14ac:dyDescent="0.2">
      <c r="A73" s="213" t="s">
        <v>455</v>
      </c>
      <c r="B73" s="213" t="s">
        <v>485</v>
      </c>
      <c r="E73" s="259"/>
      <c r="F73" s="79">
        <v>26</v>
      </c>
      <c r="G73" s="260" t="str">
        <f t="shared" si="0"/>
        <v>GENERALI T.U. S.A.</v>
      </c>
      <c r="H73" s="223" t="s">
        <v>523</v>
      </c>
      <c r="I73" s="275"/>
      <c r="J73" s="79"/>
    </row>
    <row r="74" spans="1:10" ht="12.75" hidden="1" x14ac:dyDescent="0.2">
      <c r="A74" s="213" t="s">
        <v>455</v>
      </c>
      <c r="B74" s="213" t="s">
        <v>486</v>
      </c>
      <c r="E74" s="259"/>
      <c r="F74" s="79">
        <v>27</v>
      </c>
      <c r="G74" s="260" t="str">
        <f t="shared" si="0"/>
        <v>GENERALI ŻYCIE T.U. S.A.</v>
      </c>
      <c r="H74" s="223" t="s">
        <v>522</v>
      </c>
      <c r="I74" s="275"/>
      <c r="J74" s="79"/>
    </row>
    <row r="75" spans="1:10" ht="12.75" hidden="1" x14ac:dyDescent="0.2">
      <c r="A75" s="213" t="s">
        <v>455</v>
      </c>
      <c r="B75" s="213" t="s">
        <v>487</v>
      </c>
      <c r="E75" s="259"/>
      <c r="F75" s="79">
        <v>28</v>
      </c>
      <c r="G75" s="260" t="str">
        <f t="shared" si="0"/>
        <v>HDI ASEKURACJA TU S.A.</v>
      </c>
      <c r="H75" s="210" t="s">
        <v>523</v>
      </c>
      <c r="I75" s="277"/>
      <c r="J75" s="79"/>
    </row>
    <row r="76" spans="1:10" ht="12.75" hidden="1" x14ac:dyDescent="0.2">
      <c r="A76" s="213" t="s">
        <v>455</v>
      </c>
      <c r="B76" s="213" t="s">
        <v>488</v>
      </c>
      <c r="E76" s="259"/>
      <c r="F76" s="79">
        <v>29</v>
      </c>
      <c r="G76" s="260" t="str">
        <f t="shared" si="0"/>
        <v>HDI-GERLING ŻYCIE TU S.A.</v>
      </c>
      <c r="H76" s="223" t="s">
        <v>522</v>
      </c>
      <c r="I76" s="275"/>
      <c r="J76" s="79"/>
    </row>
    <row r="77" spans="1:10" ht="12.75" hidden="1" x14ac:dyDescent="0.2">
      <c r="A77" s="213" t="s">
        <v>455</v>
      </c>
      <c r="B77" s="213" t="s">
        <v>489</v>
      </c>
      <c r="E77" s="259"/>
      <c r="F77" s="79">
        <v>30</v>
      </c>
      <c r="G77" s="260" t="str">
        <f t="shared" si="0"/>
        <v>ING TUnŻ S.A.</v>
      </c>
      <c r="H77" s="223" t="s">
        <v>522</v>
      </c>
      <c r="I77" s="275"/>
      <c r="J77" s="79"/>
    </row>
    <row r="78" spans="1:10" ht="12.75" hidden="1" x14ac:dyDescent="0.2">
      <c r="A78" s="213" t="s">
        <v>459</v>
      </c>
      <c r="B78" s="213" t="s">
        <v>490</v>
      </c>
      <c r="E78" s="259"/>
      <c r="F78" s="79">
        <v>31</v>
      </c>
      <c r="G78" s="260" t="str">
        <f t="shared" si="0"/>
        <v>TU INTER POLSKA S.A.</v>
      </c>
      <c r="H78" s="223" t="s">
        <v>523</v>
      </c>
      <c r="I78" s="275"/>
      <c r="J78" s="79"/>
    </row>
    <row r="79" spans="1:10" ht="12.75" hidden="1" x14ac:dyDescent="0.2">
      <c r="A79" s="213" t="s">
        <v>455</v>
      </c>
      <c r="B79" s="213" t="s">
        <v>491</v>
      </c>
      <c r="E79" s="259"/>
      <c r="F79" s="79">
        <v>32</v>
      </c>
      <c r="G79" s="260" t="str">
        <f t="shared" si="0"/>
        <v>INTERRISK S.A. Vienna Insurance Group</v>
      </c>
      <c r="H79" s="210" t="s">
        <v>523</v>
      </c>
      <c r="I79" s="277"/>
      <c r="J79" s="79"/>
    </row>
    <row r="80" spans="1:10" ht="12.75" hidden="1" x14ac:dyDescent="0.2">
      <c r="A80" s="213" t="s">
        <v>459</v>
      </c>
      <c r="B80" s="213" t="s">
        <v>492</v>
      </c>
      <c r="E80" s="259"/>
      <c r="F80" s="79">
        <v>33</v>
      </c>
      <c r="G80" s="260" t="str">
        <f t="shared" si="0"/>
        <v>TU INTER-ŻYCIE POLSKA S.A.</v>
      </c>
      <c r="H80" s="223" t="s">
        <v>522</v>
      </c>
      <c r="I80" s="275"/>
      <c r="J80" s="79"/>
    </row>
    <row r="81" spans="1:10" ht="12.75" hidden="1" x14ac:dyDescent="0.2">
      <c r="A81" s="213" t="s">
        <v>455</v>
      </c>
      <c r="B81" s="213" t="s">
        <v>493</v>
      </c>
      <c r="E81" s="259"/>
      <c r="F81" s="79">
        <v>34</v>
      </c>
      <c r="G81" s="260" t="str">
        <f t="shared" si="0"/>
        <v>KUKE S.A.</v>
      </c>
      <c r="H81" s="210" t="s">
        <v>523</v>
      </c>
      <c r="I81" s="277"/>
      <c r="J81" s="79"/>
    </row>
    <row r="82" spans="1:10" ht="12.75" hidden="1" x14ac:dyDescent="0.2">
      <c r="A82" s="213" t="s">
        <v>455</v>
      </c>
      <c r="B82" s="213" t="s">
        <v>494</v>
      </c>
      <c r="E82" s="259"/>
      <c r="F82" s="79">
        <v>35</v>
      </c>
      <c r="G82" s="260" t="str">
        <f t="shared" si="0"/>
        <v>LINK4 TU S.A.</v>
      </c>
      <c r="H82" s="210" t="s">
        <v>523</v>
      </c>
      <c r="I82" s="277"/>
      <c r="J82" s="79"/>
    </row>
    <row r="83" spans="1:10" ht="12.75" hidden="1" x14ac:dyDescent="0.2">
      <c r="A83" s="213" t="s">
        <v>455</v>
      </c>
      <c r="B83" s="213" t="s">
        <v>495</v>
      </c>
      <c r="E83" s="259"/>
      <c r="F83" s="79">
        <v>36</v>
      </c>
      <c r="G83" s="260" t="str">
        <f t="shared" si="0"/>
        <v>MACIF ŻYCIE TUW</v>
      </c>
      <c r="H83" s="223" t="s">
        <v>522</v>
      </c>
      <c r="I83" s="275"/>
      <c r="J83" s="79"/>
    </row>
    <row r="84" spans="1:10" ht="12.75" hidden="1" x14ac:dyDescent="0.2">
      <c r="A84" s="213"/>
      <c r="B84" s="213" t="s">
        <v>496</v>
      </c>
      <c r="E84" s="259"/>
      <c r="F84" s="79">
        <v>37</v>
      </c>
      <c r="G84" s="260" t="str">
        <f t="shared" si="0"/>
        <v>MEDICA POLSKA UBEZPIECZENIA ZDROWOTNE TU S.A.</v>
      </c>
      <c r="H84" s="210" t="s">
        <v>523</v>
      </c>
      <c r="I84" s="277"/>
      <c r="J84" s="79"/>
    </row>
    <row r="85" spans="1:10" ht="12.75" hidden="1" x14ac:dyDescent="0.2">
      <c r="A85" s="213" t="s">
        <v>455</v>
      </c>
      <c r="B85" s="213" t="s">
        <v>497</v>
      </c>
      <c r="E85" s="259"/>
      <c r="F85" s="79">
        <v>38</v>
      </c>
      <c r="G85" s="260" t="str">
        <f t="shared" si="0"/>
        <v>MTU Moje Towarzystwo Ubezpieczeń S.A.</v>
      </c>
      <c r="H85" s="210" t="s">
        <v>523</v>
      </c>
      <c r="I85" s="277"/>
      <c r="J85" s="79"/>
    </row>
    <row r="86" spans="1:10" ht="12.75" hidden="1" x14ac:dyDescent="0.2">
      <c r="A86" s="213" t="s">
        <v>455</v>
      </c>
      <c r="B86" s="213" t="s">
        <v>498</v>
      </c>
      <c r="E86" s="259"/>
      <c r="F86" s="79">
        <v>39</v>
      </c>
      <c r="G86" s="260" t="str">
        <f t="shared" si="0"/>
        <v>OPEN LIFE TU ŻYCIE S.A.</v>
      </c>
      <c r="H86" s="223" t="s">
        <v>522</v>
      </c>
      <c r="I86" s="275"/>
      <c r="J86" s="79"/>
    </row>
    <row r="87" spans="1:10" ht="12.75" hidden="1" x14ac:dyDescent="0.2">
      <c r="A87" s="213" t="s">
        <v>455</v>
      </c>
      <c r="B87" s="213" t="s">
        <v>499</v>
      </c>
      <c r="E87" s="259"/>
      <c r="F87" s="79">
        <v>40</v>
      </c>
      <c r="G87" s="260" t="str">
        <f t="shared" si="0"/>
        <v>NORDEA POLSKA TU na ŻYCIE S.A.</v>
      </c>
      <c r="H87" s="223" t="s">
        <v>522</v>
      </c>
      <c r="I87" s="275"/>
      <c r="J87" s="79"/>
    </row>
    <row r="88" spans="1:10" ht="12.75" hidden="1" x14ac:dyDescent="0.2">
      <c r="A88" s="213" t="s">
        <v>500</v>
      </c>
      <c r="B88" s="213" t="s">
        <v>501</v>
      </c>
      <c r="E88" s="259"/>
      <c r="F88" s="79">
        <v>41</v>
      </c>
      <c r="G88" s="260" t="str">
        <f t="shared" si="0"/>
        <v>PARTNER TUiR S.A.</v>
      </c>
      <c r="H88" s="210" t="s">
        <v>523</v>
      </c>
      <c r="I88" s="277"/>
      <c r="J88" s="79"/>
    </row>
    <row r="89" spans="1:10" ht="12.75" hidden="1" x14ac:dyDescent="0.2">
      <c r="A89" s="213" t="s">
        <v>502</v>
      </c>
      <c r="B89" s="213" t="s">
        <v>503</v>
      </c>
      <c r="E89" s="259"/>
      <c r="F89" s="79">
        <v>42</v>
      </c>
      <c r="G89" s="260" t="str">
        <f t="shared" si="0"/>
        <v>T.U.W.POCZTOWE</v>
      </c>
      <c r="H89" s="210" t="s">
        <v>523</v>
      </c>
      <c r="I89" s="277"/>
      <c r="J89" s="79"/>
    </row>
    <row r="90" spans="1:10" ht="12.75" hidden="1" x14ac:dyDescent="0.2">
      <c r="A90" s="213"/>
      <c r="B90" s="213" t="s">
        <v>504</v>
      </c>
      <c r="E90" s="259"/>
      <c r="F90" s="79">
        <v>43</v>
      </c>
      <c r="G90" s="260" t="str">
        <f t="shared" si="0"/>
        <v>POLISA-ŻYCIE S.A.</v>
      </c>
      <c r="H90" s="223" t="s">
        <v>522</v>
      </c>
      <c r="I90" s="275"/>
      <c r="J90" s="79"/>
    </row>
    <row r="91" spans="1:10" ht="12.75" hidden="1" x14ac:dyDescent="0.2">
      <c r="A91" s="213" t="s">
        <v>455</v>
      </c>
      <c r="B91" s="213" t="s">
        <v>505</v>
      </c>
      <c r="E91" s="259"/>
      <c r="F91" s="79">
        <v>44</v>
      </c>
      <c r="G91" s="260" t="str">
        <f t="shared" si="0"/>
        <v>PRAMERICA ŻYCIE TUiR SA</v>
      </c>
      <c r="H91" s="223" t="s">
        <v>522</v>
      </c>
      <c r="I91" s="275"/>
      <c r="J91" s="79"/>
    </row>
    <row r="92" spans="1:10" ht="12.75" hidden="1" x14ac:dyDescent="0.2">
      <c r="A92" s="213" t="s">
        <v>455</v>
      </c>
      <c r="B92" s="213" t="s">
        <v>506</v>
      </c>
      <c r="E92" s="259"/>
      <c r="F92" s="79">
        <v>45</v>
      </c>
      <c r="G92" s="260" t="str">
        <f t="shared" si="0"/>
        <v>PTR S.A.</v>
      </c>
      <c r="H92" s="223" t="s">
        <v>524</v>
      </c>
      <c r="I92" s="275"/>
      <c r="J92" s="79"/>
    </row>
    <row r="93" spans="1:10" ht="12.75" hidden="1" x14ac:dyDescent="0.2">
      <c r="A93" s="213" t="s">
        <v>455</v>
      </c>
      <c r="B93" s="213" t="s">
        <v>507</v>
      </c>
      <c r="E93" s="259"/>
      <c r="F93" s="79">
        <v>46</v>
      </c>
      <c r="G93" s="260" t="str">
        <f t="shared" si="0"/>
        <v>PTU S.A.</v>
      </c>
      <c r="H93" s="223" t="s">
        <v>523</v>
      </c>
      <c r="I93" s="275"/>
      <c r="J93" s="79"/>
    </row>
    <row r="94" spans="1:10" ht="12.75" hidden="1" x14ac:dyDescent="0.2">
      <c r="A94" s="213" t="s">
        <v>455</v>
      </c>
      <c r="B94" s="213" t="s">
        <v>508</v>
      </c>
      <c r="E94" s="259"/>
      <c r="F94" s="79">
        <v>47</v>
      </c>
      <c r="G94" s="260" t="str">
        <f t="shared" si="0"/>
        <v>PZM TU S.A. Vienna Insurance Group</v>
      </c>
      <c r="H94" s="223" t="s">
        <v>523</v>
      </c>
      <c r="I94" s="275"/>
      <c r="J94" s="79"/>
    </row>
    <row r="95" spans="1:10" ht="12.75" hidden="1" x14ac:dyDescent="0.2">
      <c r="A95" s="213" t="s">
        <v>455</v>
      </c>
      <c r="B95" s="213" t="s">
        <v>509</v>
      </c>
      <c r="E95" s="259"/>
      <c r="F95" s="79">
        <v>48</v>
      </c>
      <c r="G95" s="260" t="str">
        <f t="shared" si="0"/>
        <v>PZU SA</v>
      </c>
      <c r="H95" s="223" t="s">
        <v>523</v>
      </c>
      <c r="I95" s="275"/>
      <c r="J95" s="79"/>
    </row>
    <row r="96" spans="1:10" ht="12.75" hidden="1" x14ac:dyDescent="0.2">
      <c r="A96" s="213" t="s">
        <v>455</v>
      </c>
      <c r="B96" s="213" t="s">
        <v>510</v>
      </c>
      <c r="E96" s="259"/>
      <c r="F96" s="79">
        <v>49</v>
      </c>
      <c r="G96" s="260" t="str">
        <f t="shared" si="0"/>
        <v>PZU ŻYCIE SA</v>
      </c>
      <c r="H96" s="223" t="s">
        <v>522</v>
      </c>
      <c r="I96" s="275"/>
      <c r="J96" s="79"/>
    </row>
    <row r="97" spans="1:10" ht="12.75" hidden="1" x14ac:dyDescent="0.2">
      <c r="A97" s="213" t="s">
        <v>477</v>
      </c>
      <c r="B97" s="213" t="s">
        <v>511</v>
      </c>
      <c r="E97" s="259"/>
      <c r="F97" s="79">
        <v>50</v>
      </c>
      <c r="G97" s="260" t="str">
        <f t="shared" si="0"/>
        <v>TUW REJENT-LIFE</v>
      </c>
      <c r="H97" s="223" t="s">
        <v>522</v>
      </c>
      <c r="I97" s="275"/>
      <c r="J97" s="79"/>
    </row>
    <row r="98" spans="1:10" hidden="1" x14ac:dyDescent="0.25">
      <c r="A98" s="213" t="s">
        <v>455</v>
      </c>
      <c r="B98" s="213" t="s">
        <v>512</v>
      </c>
      <c r="E98" s="259"/>
      <c r="F98" s="79">
        <v>51</v>
      </c>
      <c r="G98" s="260" t="str">
        <f t="shared" si="0"/>
        <v>SIGNAL IDUNA POLSKA TU S.A.</v>
      </c>
      <c r="H98" s="223" t="s">
        <v>523</v>
      </c>
      <c r="I98" s="275"/>
    </row>
    <row r="99" spans="1:10" hidden="1" x14ac:dyDescent="0.25">
      <c r="A99" s="213" t="s">
        <v>455</v>
      </c>
      <c r="B99" s="213" t="s">
        <v>513</v>
      </c>
      <c r="E99" s="259"/>
      <c r="F99" s="79">
        <v>52</v>
      </c>
      <c r="G99" s="260" t="str">
        <f t="shared" si="0"/>
        <v>SIGNAL IDUNA ŻYCIE POLSKA TU S.A.</v>
      </c>
      <c r="H99" s="223" t="s">
        <v>522</v>
      </c>
      <c r="I99" s="275"/>
    </row>
    <row r="100" spans="1:10" hidden="1" x14ac:dyDescent="0.25">
      <c r="A100" s="213" t="s">
        <v>455</v>
      </c>
      <c r="B100" s="213" t="s">
        <v>514</v>
      </c>
      <c r="E100" s="259"/>
      <c r="F100" s="79">
        <v>53</v>
      </c>
      <c r="G100" s="260" t="str">
        <f t="shared" si="0"/>
        <v>SKANDIA ŻYCIE TU S.A.</v>
      </c>
      <c r="H100" s="223" t="s">
        <v>522</v>
      </c>
      <c r="I100" s="275"/>
    </row>
    <row r="101" spans="1:10" hidden="1" x14ac:dyDescent="0.25">
      <c r="A101" s="213" t="s">
        <v>477</v>
      </c>
      <c r="B101" s="213" t="s">
        <v>515</v>
      </c>
      <c r="E101" s="259"/>
      <c r="F101" s="79">
        <v>54</v>
      </c>
      <c r="G101" s="260" t="str">
        <f t="shared" si="0"/>
        <v>TUW SKOK</v>
      </c>
      <c r="H101" s="223" t="s">
        <v>523</v>
      </c>
      <c r="I101" s="275"/>
    </row>
    <row r="102" spans="1:10" hidden="1" x14ac:dyDescent="0.25">
      <c r="A102" s="213" t="s">
        <v>459</v>
      </c>
      <c r="B102" s="213" t="s">
        <v>516</v>
      </c>
      <c r="E102" s="259"/>
      <c r="F102" s="79">
        <v>55</v>
      </c>
      <c r="G102" s="260" t="str">
        <f t="shared" si="0"/>
        <v>TU SKOK ŻYCIE SA</v>
      </c>
      <c r="H102" s="223" t="s">
        <v>522</v>
      </c>
      <c r="I102" s="275"/>
    </row>
    <row r="103" spans="1:10" hidden="1" x14ac:dyDescent="0.25">
      <c r="A103" s="213" t="s">
        <v>477</v>
      </c>
      <c r="B103" s="213" t="s">
        <v>517</v>
      </c>
      <c r="E103" s="259"/>
      <c r="F103" s="79">
        <v>56</v>
      </c>
      <c r="G103" s="260" t="str">
        <f t="shared" si="0"/>
        <v>TUW TUW</v>
      </c>
      <c r="H103" s="223" t="s">
        <v>523</v>
      </c>
      <c r="I103" s="275"/>
    </row>
    <row r="104" spans="1:10" hidden="1" x14ac:dyDescent="0.25">
      <c r="A104" s="213" t="s">
        <v>477</v>
      </c>
      <c r="B104" s="213" t="s">
        <v>518</v>
      </c>
      <c r="E104" s="259"/>
      <c r="F104" s="79">
        <v>57</v>
      </c>
      <c r="G104" s="260" t="str">
        <f t="shared" si="0"/>
        <v>TUW TUZ</v>
      </c>
      <c r="H104" s="223" t="s">
        <v>523</v>
      </c>
      <c r="I104" s="275"/>
    </row>
    <row r="105" spans="1:10" hidden="1" x14ac:dyDescent="0.25">
      <c r="A105" s="213" t="s">
        <v>455</v>
      </c>
      <c r="B105" s="213" t="s">
        <v>519</v>
      </c>
      <c r="E105" s="259"/>
      <c r="F105" s="79">
        <v>58</v>
      </c>
      <c r="G105" s="260" t="str">
        <f t="shared" si="0"/>
        <v>UNIQA TU S.A.</v>
      </c>
      <c r="H105" s="223" t="s">
        <v>523</v>
      </c>
      <c r="I105" s="275"/>
    </row>
    <row r="106" spans="1:10" hidden="1" x14ac:dyDescent="0.25">
      <c r="A106" s="213" t="s">
        <v>455</v>
      </c>
      <c r="B106" s="213" t="s">
        <v>520</v>
      </c>
      <c r="E106" s="259"/>
      <c r="F106" s="79">
        <v>59</v>
      </c>
      <c r="G106" s="260" t="str">
        <f t="shared" si="0"/>
        <v>UNIQA TU na ŻYCIE S.A.</v>
      </c>
      <c r="H106" s="223" t="s">
        <v>522</v>
      </c>
      <c r="I106" s="275"/>
    </row>
    <row r="107" spans="1:10" hidden="1" x14ac:dyDescent="0.25">
      <c r="A107" s="213" t="s">
        <v>457</v>
      </c>
      <c r="B107" s="213" t="s">
        <v>521</v>
      </c>
      <c r="E107" s="259"/>
      <c r="F107" s="79">
        <v>60</v>
      </c>
      <c r="G107" s="260" t="str">
        <f t="shared" si="0"/>
        <v>TUiR WARTA S.A.</v>
      </c>
      <c r="H107" s="223" t="s">
        <v>523</v>
      </c>
      <c r="I107" s="275"/>
    </row>
    <row r="108" spans="1:10" hidden="1" x14ac:dyDescent="0.25">
      <c r="A108" s="213" t="s">
        <v>471</v>
      </c>
      <c r="B108" s="213" t="s">
        <v>521</v>
      </c>
      <c r="E108" s="259"/>
      <c r="F108" s="79">
        <v>61</v>
      </c>
      <c r="G108" s="260" t="str">
        <f t="shared" si="0"/>
        <v>TUnŻ WARTA S.A.</v>
      </c>
      <c r="H108" s="223" t="s">
        <v>522</v>
      </c>
      <c r="I108" s="275"/>
    </row>
    <row r="109" spans="1:10" hidden="1" x14ac:dyDescent="0.25"/>
  </sheetData>
  <mergeCells count="36">
    <mergeCell ref="B3:G4"/>
    <mergeCell ref="B29:C29"/>
    <mergeCell ref="D31:G31"/>
    <mergeCell ref="D14:G14"/>
    <mergeCell ref="D15:G15"/>
    <mergeCell ref="D16:G16"/>
    <mergeCell ref="D12:G12"/>
    <mergeCell ref="D13:G13"/>
    <mergeCell ref="D18:G18"/>
    <mergeCell ref="A27:J27"/>
    <mergeCell ref="D17:G17"/>
    <mergeCell ref="D20:G20"/>
    <mergeCell ref="D19:G19"/>
    <mergeCell ref="D21:G21"/>
    <mergeCell ref="D29:G29"/>
    <mergeCell ref="D22:G22"/>
    <mergeCell ref="B41:C41"/>
    <mergeCell ref="B31:C31"/>
    <mergeCell ref="B38:C38"/>
    <mergeCell ref="B37:C37"/>
    <mergeCell ref="B32:C32"/>
    <mergeCell ref="B39:C39"/>
    <mergeCell ref="B40:C40"/>
    <mergeCell ref="B33:C33"/>
    <mergeCell ref="B34:C34"/>
    <mergeCell ref="B35:C35"/>
    <mergeCell ref="D32:G32"/>
    <mergeCell ref="D47:G47"/>
    <mergeCell ref="D41:G41"/>
    <mergeCell ref="D33:G33"/>
    <mergeCell ref="D34:G34"/>
    <mergeCell ref="D35:G35"/>
    <mergeCell ref="D37:G37"/>
    <mergeCell ref="D39:G39"/>
    <mergeCell ref="D40:G40"/>
    <mergeCell ref="D38:G38"/>
  </mergeCells>
  <dataValidations count="5">
    <dataValidation type="list" allowBlank="1" showInputMessage="1" showErrorMessage="1" sqref="C25">
      <formula1>"PLN,EUR"</formula1>
    </dataValidation>
    <dataValidation type="list" allowBlank="1" showInputMessage="1" showErrorMessage="1" sqref="H29">
      <formula1>$H$30:$H$32</formula1>
    </dataValidation>
    <dataValidation type="list" allowBlank="1" showInputMessage="1" showErrorMessage="1" sqref="D29:G29">
      <formula1>$G$48:$G$108</formula1>
    </dataValidation>
    <dataValidation type="list" allowBlank="1" showInputMessage="1" showErrorMessage="1" sqref="I29">
      <formula1>$I$30:$I$31</formula1>
    </dataValidation>
    <dataValidation type="list" allowBlank="1" showInputMessage="1" showErrorMessage="1" sqref="C7">
      <formula1>$C$8:$C$9</formula1>
    </dataValidation>
  </dataValidations>
  <hyperlinks>
    <hyperlink ref="C13" location="'BS-C1'!A1" display="BS-C1"/>
    <hyperlink ref="C14" location="'OF-B1A (solo)'!A1" display="'OF-B1A (solo)"/>
    <hyperlink ref="C15" location="Indeks!A1" display="SCR-B2A"/>
    <hyperlink ref="C16" location="Indeks!A1" display="MCR-B4A"/>
    <hyperlink ref="C18" location="Parametry!A1" display="Parametry"/>
    <hyperlink ref="C17" location="Zagadnienia!A1" display="Zagadnienia"/>
    <hyperlink ref="C20" location="PL_Flood!A1" display="PL_Flood"/>
    <hyperlink ref="C21" location="PL_Windstorm!A1" display="PL_Windstorm"/>
    <hyperlink ref="C22" location="Language!A1" display="Language"/>
    <hyperlink ref="C19" location="Stopa!A1" display="Stopa"/>
  </hyperlinks>
  <pageMargins left="0.31496062992125984" right="0.74803149606299213" top="0.31496062992125984" bottom="0.43307086614173229" header="0.19" footer="0.27559055118110237"/>
  <pageSetup paperSize="9" scale="77" orientation="landscape" r:id="rId1"/>
  <headerFooter scaleWithDoc="0" alignWithMargins="0">
    <oddHeader>&amp;A</oddHeader>
    <oddFooter>Page &amp;P of &amp;N</oddFooter>
  </headerFooter>
  <ignoredErrors>
    <ignoredError sqref="B2:B3 B25 D25 H28:I28 G8:G10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7"/>
  <sheetViews>
    <sheetView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5" x14ac:dyDescent="0.25"/>
  <cols>
    <col min="1" max="1" width="9.140625" style="349"/>
    <col min="2" max="2" width="12" style="350" bestFit="1" customWidth="1"/>
    <col min="3" max="5" width="9.28515625" style="349" bestFit="1" customWidth="1"/>
    <col min="6" max="6" width="9.85546875" style="349" bestFit="1" customWidth="1"/>
    <col min="7" max="7" width="9.28515625" style="349" bestFit="1" customWidth="1"/>
    <col min="8" max="16384" width="9.140625" style="349"/>
  </cols>
  <sheetData>
    <row r="1" spans="1:7" ht="15.75" thickBot="1" x14ac:dyDescent="0.3">
      <c r="A1" s="414" t="s">
        <v>525</v>
      </c>
      <c r="E1" s="416" t="s">
        <v>141</v>
      </c>
    </row>
    <row r="2" spans="1:7" ht="26.25" x14ac:dyDescent="0.25">
      <c r="B2" s="415" t="s">
        <v>804</v>
      </c>
      <c r="C2" s="355" t="s">
        <v>449</v>
      </c>
      <c r="D2" s="355" t="s">
        <v>787</v>
      </c>
      <c r="E2" s="355" t="s">
        <v>788</v>
      </c>
      <c r="F2" s="355" t="s">
        <v>789</v>
      </c>
      <c r="G2" s="356" t="s">
        <v>790</v>
      </c>
    </row>
    <row r="3" spans="1:7" x14ac:dyDescent="0.25">
      <c r="B3" s="357">
        <v>1</v>
      </c>
      <c r="C3" s="351">
        <v>4.5275000000000003E-2</v>
      </c>
      <c r="D3" s="351">
        <v>1.06470000001311E-2</v>
      </c>
      <c r="E3" s="351">
        <v>3.3279652574116397E-3</v>
      </c>
      <c r="F3" s="351">
        <v>-2.9590000000765397E-3</v>
      </c>
      <c r="G3" s="352">
        <v>1.0057984153251501E-2</v>
      </c>
    </row>
    <row r="4" spans="1:7" x14ac:dyDescent="0.25">
      <c r="B4" s="357">
        <v>2</v>
      </c>
      <c r="C4" s="351">
        <v>4.3825000000000003E-2</v>
      </c>
      <c r="D4" s="351">
        <v>9.6200866346176587E-3</v>
      </c>
      <c r="E4" s="351">
        <v>3.7646039664729304E-3</v>
      </c>
      <c r="F4" s="351">
        <v>-2.5714989677967396E-3</v>
      </c>
      <c r="G4" s="352">
        <v>9.7925377003884595E-3</v>
      </c>
    </row>
    <row r="5" spans="1:7" x14ac:dyDescent="0.25">
      <c r="B5" s="357">
        <v>3</v>
      </c>
      <c r="C5" s="351">
        <v>4.3424999999999998E-2</v>
      </c>
      <c r="D5" s="351">
        <v>1.00609652287953E-2</v>
      </c>
      <c r="E5" s="351">
        <v>4.7153159406647695E-3</v>
      </c>
      <c r="F5" s="351">
        <v>-1.6017624005596502E-3</v>
      </c>
      <c r="G5" s="352">
        <v>1.0148697150147901E-2</v>
      </c>
    </row>
    <row r="6" spans="1:7" x14ac:dyDescent="0.25">
      <c r="B6" s="357">
        <v>4</v>
      </c>
      <c r="C6" s="351">
        <v>4.3874999999999997E-2</v>
      </c>
      <c r="D6" s="351">
        <v>1.18932339747937E-2</v>
      </c>
      <c r="E6" s="351">
        <v>6.6010254983983599E-3</v>
      </c>
      <c r="F6" s="351">
        <v>1.75612977970863E-4</v>
      </c>
      <c r="G6" s="352">
        <v>1.0955959603902199E-2</v>
      </c>
    </row>
    <row r="7" spans="1:7" x14ac:dyDescent="0.25">
      <c r="B7" s="357">
        <v>5</v>
      </c>
      <c r="C7" s="351">
        <v>4.4525000000000002E-2</v>
      </c>
      <c r="D7" s="351">
        <v>1.38236784096482E-2</v>
      </c>
      <c r="E7" s="351">
        <v>8.83079313136159E-3</v>
      </c>
      <c r="F7" s="351">
        <v>2.2657687280773801E-3</v>
      </c>
      <c r="G7" s="352">
        <v>1.22225946408165E-2</v>
      </c>
    </row>
    <row r="8" spans="1:7" x14ac:dyDescent="0.25">
      <c r="B8" s="357">
        <v>6</v>
      </c>
      <c r="C8" s="351">
        <v>4.4999999999999998E-2</v>
      </c>
      <c r="D8" s="351">
        <v>1.5722974266080002E-2</v>
      </c>
      <c r="E8" s="351">
        <v>1.11559349613013E-2</v>
      </c>
      <c r="F8" s="351">
        <v>4.1944294748417201E-3</v>
      </c>
      <c r="G8" s="352">
        <v>1.3783111369113801E-2</v>
      </c>
    </row>
    <row r="9" spans="1:7" x14ac:dyDescent="0.25">
      <c r="B9" s="357">
        <v>7</v>
      </c>
      <c r="C9" s="351">
        <v>4.5400000000000003E-2</v>
      </c>
      <c r="D9" s="351">
        <v>1.7380138076331899E-2</v>
      </c>
      <c r="E9" s="351">
        <v>1.31888882683373E-2</v>
      </c>
      <c r="F9" s="351">
        <v>5.7539655270282299E-3</v>
      </c>
      <c r="G9" s="352">
        <v>1.54364436005812E-2</v>
      </c>
    </row>
    <row r="10" spans="1:7" x14ac:dyDescent="0.25">
      <c r="B10" s="357">
        <v>8</v>
      </c>
      <c r="C10" s="351">
        <v>4.6093000000000002E-2</v>
      </c>
      <c r="D10" s="351">
        <v>1.8680509407806599E-2</v>
      </c>
      <c r="E10" s="351">
        <v>1.48812319207663E-2</v>
      </c>
      <c r="F10" s="351">
        <v>7.0149691190941601E-3</v>
      </c>
      <c r="G10" s="352">
        <v>1.7156275614590398E-2</v>
      </c>
    </row>
    <row r="11" spans="1:7" x14ac:dyDescent="0.25">
      <c r="B11" s="357">
        <v>9</v>
      </c>
      <c r="C11" s="351">
        <v>4.7509000000000003E-2</v>
      </c>
      <c r="D11" s="351">
        <v>1.9778933887970598E-2</v>
      </c>
      <c r="E11" s="351">
        <v>1.6267680006775399E-2</v>
      </c>
      <c r="F11" s="351">
        <v>8.0293519361709399E-3</v>
      </c>
      <c r="G11" s="352">
        <v>1.86375919322006E-2</v>
      </c>
    </row>
    <row r="12" spans="1:7" x14ac:dyDescent="0.25">
      <c r="B12" s="357">
        <v>10</v>
      </c>
      <c r="C12" s="351">
        <v>4.7541E-2</v>
      </c>
      <c r="D12" s="351">
        <v>2.0748065963659901E-2</v>
      </c>
      <c r="E12" s="351">
        <v>1.7283718188750602E-2</v>
      </c>
      <c r="F12" s="351">
        <v>8.9358056451940299E-3</v>
      </c>
      <c r="G12" s="352">
        <v>1.9962712877778E-2</v>
      </c>
    </row>
    <row r="13" spans="1:7" x14ac:dyDescent="0.25">
      <c r="B13" s="357">
        <v>11</v>
      </c>
      <c r="C13" s="351">
        <v>4.7541176141417285E-2</v>
      </c>
      <c r="D13" s="351">
        <v>2.1664066035592202E-2</v>
      </c>
      <c r="E13" s="351">
        <v>1.8479859432554101E-2</v>
      </c>
      <c r="F13" s="351">
        <v>9.8293095713086805E-3</v>
      </c>
      <c r="G13" s="352">
        <v>2.11030575561095E-2</v>
      </c>
    </row>
    <row r="14" spans="1:7" x14ac:dyDescent="0.25">
      <c r="B14" s="357">
        <v>12</v>
      </c>
      <c r="C14" s="351">
        <v>4.7811266367245198E-2</v>
      </c>
      <c r="D14" s="351">
        <v>2.2484733954852197E-2</v>
      </c>
      <c r="E14" s="351">
        <v>1.9487793175419398E-2</v>
      </c>
      <c r="F14" s="351">
        <v>1.0459984286175198E-2</v>
      </c>
      <c r="G14" s="352">
        <v>2.2051674103436399E-2</v>
      </c>
    </row>
    <row r="15" spans="1:7" x14ac:dyDescent="0.25">
      <c r="B15" s="357">
        <v>13</v>
      </c>
      <c r="C15" s="351">
        <v>4.8208960470884854E-2</v>
      </c>
      <c r="D15" s="351">
        <v>2.3082479952526901E-2</v>
      </c>
      <c r="E15" s="351">
        <v>2.0144323041354897E-2</v>
      </c>
      <c r="F15" s="351">
        <v>1.0986990659368302E-2</v>
      </c>
      <c r="G15" s="352">
        <v>2.27413790311655E-2</v>
      </c>
    </row>
    <row r="16" spans="1:7" x14ac:dyDescent="0.25">
      <c r="B16" s="357">
        <v>14</v>
      </c>
      <c r="C16" s="351">
        <v>4.8632236990739708E-2</v>
      </c>
      <c r="D16" s="351">
        <v>2.3522533229430903E-2</v>
      </c>
      <c r="E16" s="351">
        <v>2.09221568927511E-2</v>
      </c>
      <c r="F16" s="351">
        <v>1.13696147858133E-2</v>
      </c>
      <c r="G16" s="352">
        <v>2.3359298030650302E-2</v>
      </c>
    </row>
    <row r="17" spans="2:7" x14ac:dyDescent="0.25">
      <c r="B17" s="357">
        <v>15</v>
      </c>
      <c r="C17" s="351">
        <v>4.9003999999999999E-2</v>
      </c>
      <c r="D17" s="351">
        <v>2.3812475963420197E-2</v>
      </c>
      <c r="E17" s="351">
        <v>2.14266837771304E-2</v>
      </c>
      <c r="F17" s="351">
        <v>1.1666828605150401E-2</v>
      </c>
      <c r="G17" s="352">
        <v>2.4163306001906002E-2</v>
      </c>
    </row>
    <row r="18" spans="2:7" x14ac:dyDescent="0.25">
      <c r="B18" s="357">
        <v>16</v>
      </c>
      <c r="C18" s="351">
        <v>4.9276233980360518E-2</v>
      </c>
      <c r="D18" s="351">
        <v>2.3985506208529902E-2</v>
      </c>
      <c r="E18" s="351">
        <v>2.1554113242615101E-2</v>
      </c>
      <c r="F18" s="351">
        <v>1.20810136994616E-2</v>
      </c>
      <c r="G18" s="352">
        <v>2.4436133683183998E-2</v>
      </c>
    </row>
    <row r="19" spans="2:7" x14ac:dyDescent="0.25">
      <c r="B19" s="357">
        <v>17</v>
      </c>
      <c r="C19" s="351">
        <v>4.9459080337623584E-2</v>
      </c>
      <c r="D19" s="351">
        <v>2.4051324265434101E-2</v>
      </c>
      <c r="E19" s="351">
        <v>2.1881613915869302E-2</v>
      </c>
      <c r="F19" s="351">
        <v>1.26130687639039E-2</v>
      </c>
      <c r="G19" s="352">
        <v>2.4833588922983998E-2</v>
      </c>
    </row>
    <row r="20" spans="2:7" x14ac:dyDescent="0.25">
      <c r="B20" s="357">
        <v>18</v>
      </c>
      <c r="C20" s="351">
        <v>4.9571578600922539E-2</v>
      </c>
      <c r="D20" s="351">
        <v>2.4045700401975002E-2</v>
      </c>
      <c r="E20" s="351">
        <v>2.2617207654842798E-2</v>
      </c>
      <c r="F20" s="351">
        <v>1.3221827048228501E-2</v>
      </c>
      <c r="G20" s="352">
        <v>2.5304931945440399E-2</v>
      </c>
    </row>
    <row r="21" spans="2:7" x14ac:dyDescent="0.25">
      <c r="B21" s="357">
        <v>19</v>
      </c>
      <c r="C21" s="351">
        <v>4.9628545674688329E-2</v>
      </c>
      <c r="D21" s="351">
        <v>2.3999153893681902E-2</v>
      </c>
      <c r="E21" s="351">
        <v>2.2801344237279003E-2</v>
      </c>
      <c r="F21" s="351">
        <v>1.3878140838147E-2</v>
      </c>
      <c r="G21" s="352">
        <v>2.5585611260401601E-2</v>
      </c>
    </row>
    <row r="22" spans="2:7" x14ac:dyDescent="0.25">
      <c r="B22" s="357">
        <v>20</v>
      </c>
      <c r="C22" s="351">
        <v>4.9641626637622505E-2</v>
      </c>
      <c r="D22" s="351">
        <v>2.3923604376501203E-2</v>
      </c>
      <c r="E22" s="351">
        <v>2.2702071487200399E-2</v>
      </c>
      <c r="F22" s="351">
        <v>1.45612339564247E-2</v>
      </c>
      <c r="G22" s="352">
        <v>2.6228935692061302E-2</v>
      </c>
    </row>
    <row r="23" spans="2:7" x14ac:dyDescent="0.25">
      <c r="B23" s="357">
        <v>21</v>
      </c>
      <c r="C23" s="351">
        <v>4.9620049397698818E-2</v>
      </c>
      <c r="D23" s="351">
        <v>2.3931774287079301E-2</v>
      </c>
      <c r="E23" s="351">
        <v>2.2707232728322001E-2</v>
      </c>
      <c r="F23" s="351">
        <v>1.5256245242507601E-2</v>
      </c>
      <c r="G23" s="352">
        <v>2.67529100095978E-2</v>
      </c>
    </row>
    <row r="24" spans="2:7" x14ac:dyDescent="0.25">
      <c r="B24" s="357">
        <v>22</v>
      </c>
      <c r="C24" s="351">
        <v>4.9571176474758172E-2</v>
      </c>
      <c r="D24" s="351">
        <v>2.40292541419076E-2</v>
      </c>
      <c r="E24" s="351">
        <v>2.2822062380974104E-2</v>
      </c>
      <c r="F24" s="351">
        <v>1.5952543915732399E-2</v>
      </c>
      <c r="G24" s="352">
        <v>2.7074820558003601E-2</v>
      </c>
    </row>
    <row r="25" spans="2:7" x14ac:dyDescent="0.25">
      <c r="B25" s="357">
        <v>23</v>
      </c>
      <c r="C25" s="351">
        <v>4.9500914948752861E-2</v>
      </c>
      <c r="D25" s="351">
        <v>2.4193694771063701E-2</v>
      </c>
      <c r="E25" s="351">
        <v>2.2987009805963701E-2</v>
      </c>
      <c r="F25" s="351">
        <v>1.66425557211713E-2</v>
      </c>
      <c r="G25" s="352">
        <v>2.7275339872785E-2</v>
      </c>
    </row>
    <row r="26" spans="2:7" x14ac:dyDescent="0.25">
      <c r="B26" s="357">
        <v>24</v>
      </c>
      <c r="C26" s="351">
        <v>4.9414025408752282E-2</v>
      </c>
      <c r="D26" s="351">
        <v>2.4407974220020702E-2</v>
      </c>
      <c r="E26" s="351">
        <v>2.31563395486174E-2</v>
      </c>
      <c r="F26" s="351">
        <v>1.73209333974726E-2</v>
      </c>
      <c r="G26" s="352">
        <v>2.7418306247443097E-2</v>
      </c>
    </row>
    <row r="27" spans="2:7" x14ac:dyDescent="0.25">
      <c r="B27" s="357">
        <v>25</v>
      </c>
      <c r="C27" s="351">
        <v>4.9314357773894146E-2</v>
      </c>
      <c r="D27" s="351">
        <v>2.4658895730026699E-2</v>
      </c>
      <c r="E27" s="351">
        <v>2.3294468503386501E-2</v>
      </c>
      <c r="F27" s="351">
        <v>1.7983963132229198E-2</v>
      </c>
      <c r="G27" s="352">
        <v>2.7553955499740802E-2</v>
      </c>
    </row>
    <row r="28" spans="2:7" x14ac:dyDescent="0.25">
      <c r="B28" s="357">
        <v>26</v>
      </c>
      <c r="C28" s="351">
        <v>4.9205033359323913E-2</v>
      </c>
      <c r="D28" s="351">
        <v>2.4936238980006298E-2</v>
      </c>
      <c r="E28" s="351">
        <v>2.3383075762875901E-2</v>
      </c>
      <c r="F28" s="351">
        <v>1.8629135180329801E-2</v>
      </c>
      <c r="G28" s="352">
        <v>2.77112885185813E-2</v>
      </c>
    </row>
    <row r="29" spans="2:7" x14ac:dyDescent="0.25">
      <c r="B29" s="357">
        <v>27</v>
      </c>
      <c r="C29" s="351">
        <v>4.9088586880094764E-2</v>
      </c>
      <c r="D29" s="351">
        <v>2.5232060333076501E-2</v>
      </c>
      <c r="E29" s="351">
        <v>2.3443796175211598E-2</v>
      </c>
      <c r="F29" s="351">
        <v>1.9254830222126498E-2</v>
      </c>
      <c r="G29" s="352">
        <v>2.7873058733261402E-2</v>
      </c>
    </row>
    <row r="30" spans="2:7" x14ac:dyDescent="0.25">
      <c r="B30" s="357">
        <v>28</v>
      </c>
      <c r="C30" s="351">
        <v>4.8967078221183957E-2</v>
      </c>
      <c r="D30" s="351">
        <v>2.55401710538532E-2</v>
      </c>
      <c r="E30" s="351">
        <v>2.3502011585824701E-2</v>
      </c>
      <c r="F30" s="351">
        <v>1.9860088315343499E-2</v>
      </c>
      <c r="G30" s="352">
        <v>2.8015792159064499E-2</v>
      </c>
    </row>
    <row r="31" spans="2:7" x14ac:dyDescent="0.25">
      <c r="B31" s="357">
        <v>29</v>
      </c>
      <c r="C31" s="351">
        <v>4.884218112838723E-2</v>
      </c>
      <c r="D31" s="351">
        <v>2.5855744346798999E-2</v>
      </c>
      <c r="E31" s="351">
        <v>2.35775664609621E-2</v>
      </c>
      <c r="F31" s="351">
        <v>2.0444437435908302E-2</v>
      </c>
      <c r="G31" s="352">
        <v>2.81204340239492E-2</v>
      </c>
    </row>
    <row r="32" spans="2:7" x14ac:dyDescent="0.25">
      <c r="B32" s="357">
        <v>30</v>
      </c>
      <c r="C32" s="351">
        <v>4.8715254097343452E-2</v>
      </c>
      <c r="D32" s="351">
        <v>2.6175016725110897E-2</v>
      </c>
      <c r="E32" s="351">
        <v>2.3686064362253199E-2</v>
      </c>
      <c r="F32" s="351">
        <v>2.10077654384455E-2</v>
      </c>
      <c r="G32" s="352">
        <v>2.8171461022001899E-2</v>
      </c>
    </row>
    <row r="33" spans="2:7" x14ac:dyDescent="0.25">
      <c r="B33" s="357">
        <v>31</v>
      </c>
      <c r="C33" s="351">
        <v>4.8587397400454924E-2</v>
      </c>
      <c r="D33" s="351">
        <v>2.6495059191554302E-2</v>
      </c>
      <c r="E33" s="351">
        <v>2.3836391317336697E-2</v>
      </c>
      <c r="F33" s="351">
        <v>2.1550223939458001E-2</v>
      </c>
      <c r="G33" s="352">
        <v>2.8164897724006301E-2</v>
      </c>
    </row>
    <row r="34" spans="2:7" x14ac:dyDescent="0.25">
      <c r="B34" s="357">
        <v>32</v>
      </c>
      <c r="C34" s="351">
        <v>4.8459499226096936E-2</v>
      </c>
      <c r="D34" s="351">
        <v>2.6813600592635999E-2</v>
      </c>
      <c r="E34" s="351">
        <v>2.40222110220778E-2</v>
      </c>
      <c r="F34" s="351">
        <v>2.2072155861237598E-2</v>
      </c>
      <c r="G34" s="352">
        <v>2.81303220088851E-2</v>
      </c>
    </row>
    <row r="35" spans="2:7" x14ac:dyDescent="0.25">
      <c r="B35" s="357">
        <v>33</v>
      </c>
      <c r="C35" s="351">
        <v>4.8332273199057862E-2</v>
      </c>
      <c r="D35" s="351">
        <v>2.7128890316639599E-2</v>
      </c>
      <c r="E35" s="351">
        <v>2.4235256233918999E-2</v>
      </c>
      <c r="F35" s="351">
        <v>2.2574040641132803E-2</v>
      </c>
      <c r="G35" s="352">
        <v>2.8099335859977499E-2</v>
      </c>
    </row>
    <row r="36" spans="2:7" x14ac:dyDescent="0.25">
      <c r="B36" s="357">
        <v>34</v>
      </c>
      <c r="C36" s="351">
        <v>4.8206289029650629E-2</v>
      </c>
      <c r="D36" s="351">
        <v>2.7439590908456202E-2</v>
      </c>
      <c r="E36" s="351">
        <v>2.4468884254651001E-2</v>
      </c>
      <c r="F36" s="351">
        <v>2.30564527164181E-2</v>
      </c>
      <c r="G36" s="352">
        <v>2.80973895936103E-2</v>
      </c>
    </row>
    <row r="37" spans="2:7" x14ac:dyDescent="0.25">
      <c r="B37" s="357">
        <v>35</v>
      </c>
      <c r="C37" s="351">
        <v>4.8081997649228159E-2</v>
      </c>
      <c r="D37" s="351">
        <v>2.7744693608459298E-2</v>
      </c>
      <c r="E37" s="351">
        <v>2.4717744244608899E-2</v>
      </c>
      <c r="F37" s="351">
        <v>2.352003004396E-2</v>
      </c>
      <c r="G37" s="352">
        <v>2.8145168172561501E-2</v>
      </c>
    </row>
    <row r="38" spans="2:7" x14ac:dyDescent="0.25">
      <c r="B38" s="357">
        <v>36</v>
      </c>
      <c r="C38" s="351">
        <v>4.7959751895713554E-2</v>
      </c>
      <c r="D38" s="351">
        <v>2.8043451582570298E-2</v>
      </c>
      <c r="E38" s="351">
        <v>2.49775185621075E-2</v>
      </c>
      <c r="F38" s="351">
        <v>2.3965450243896604E-2</v>
      </c>
      <c r="G38" s="352">
        <v>2.8251042948036299E-2</v>
      </c>
    </row>
    <row r="39" spans="2:7" x14ac:dyDescent="0.25">
      <c r="B39" s="357">
        <v>37</v>
      </c>
      <c r="C39" s="351">
        <v>4.7839823588567087E-2</v>
      </c>
      <c r="D39" s="351">
        <v>2.8335326895426501E-2</v>
      </c>
      <c r="E39" s="351">
        <v>2.5244720121135197E-2</v>
      </c>
      <c r="F39" s="351">
        <v>2.4393412561398698E-2</v>
      </c>
      <c r="G39" s="352">
        <v>2.8388420755036701E-2</v>
      </c>
    </row>
    <row r="40" spans="2:7" x14ac:dyDescent="0.25">
      <c r="B40" s="357">
        <v>38</v>
      </c>
      <c r="C40" s="351">
        <v>4.7722417660295502E-2</v>
      </c>
      <c r="D40" s="351">
        <v>2.86199482250265E-2</v>
      </c>
      <c r="E40" s="351">
        <v>2.5516532526578702E-2</v>
      </c>
      <c r="F40" s="351">
        <v>2.4804624284972002E-2</v>
      </c>
      <c r="G40" s="352">
        <v>2.8527013035141401E-2</v>
      </c>
    </row>
    <row r="41" spans="2:7" x14ac:dyDescent="0.25">
      <c r="B41" s="357">
        <v>39</v>
      </c>
      <c r="C41" s="351">
        <v>4.7607683878067686E-2</v>
      </c>
      <c r="D41" s="351">
        <v>2.88970770204178E-2</v>
      </c>
      <c r="E41" s="351">
        <v>2.57906831500232E-2</v>
      </c>
      <c r="F41" s="351">
        <v>2.51997905887613E-2</v>
      </c>
      <c r="G41" s="352">
        <v>2.8641207566702E-2</v>
      </c>
    </row>
    <row r="42" spans="2:7" x14ac:dyDescent="0.25">
      <c r="B42" s="357">
        <v>40</v>
      </c>
      <c r="C42" s="351">
        <v>4.7495726584585674E-2</v>
      </c>
      <c r="D42" s="351">
        <v>2.9166580330626499E-2</v>
      </c>
      <c r="E42" s="351">
        <v>2.6065341767968202E-2</v>
      </c>
      <c r="F42" s="351">
        <v>2.5579607011594101E-2</v>
      </c>
      <c r="G42" s="352">
        <v>2.87092113576204E-2</v>
      </c>
    </row>
    <row r="43" spans="2:7" x14ac:dyDescent="0.25">
      <c r="B43" s="357">
        <v>41</v>
      </c>
      <c r="C43" s="351">
        <v>4.7386612805351724E-2</v>
      </c>
      <c r="D43" s="351">
        <v>2.9428408930407303E-2</v>
      </c>
      <c r="E43" s="351">
        <v>2.6339039179302998E-2</v>
      </c>
      <c r="F43" s="351">
        <v>2.59447539695969E-2</v>
      </c>
      <c r="G43" s="352">
        <v>2.8720792451871802E-2</v>
      </c>
    </row>
    <row r="44" spans="2:7" x14ac:dyDescent="0.25">
      <c r="B44" s="357">
        <v>42</v>
      </c>
      <c r="C44" s="351">
        <v>4.7280379004390527E-2</v>
      </c>
      <c r="D44" s="351">
        <v>2.9682579670358401E-2</v>
      </c>
      <c r="E44" s="351">
        <v>2.6610601542351699E-2</v>
      </c>
      <c r="F44" s="351">
        <v>2.62958928382373E-2</v>
      </c>
      <c r="G44" s="352">
        <v>2.8698966834891402E-2</v>
      </c>
    </row>
    <row r="45" spans="2:7" x14ac:dyDescent="0.25">
      <c r="B45" s="357">
        <v>43</v>
      </c>
      <c r="C45" s="351">
        <v>4.717703671868767E-2</v>
      </c>
      <c r="D45" s="351">
        <v>2.9929161209946802E-2</v>
      </c>
      <c r="E45" s="351">
        <v>2.6879097156589801E-2</v>
      </c>
      <c r="F45" s="351">
        <v>2.6633663245211801E-2</v>
      </c>
      <c r="G45" s="352">
        <v>2.8670514735217298E-2</v>
      </c>
    </row>
    <row r="46" spans="2:7" x14ac:dyDescent="0.25">
      <c r="B46" s="357">
        <v>44</v>
      </c>
      <c r="C46" s="351">
        <v>4.7076577260110719E-2</v>
      </c>
      <c r="D46" s="351">
        <v>3.0168262469794298E-2</v>
      </c>
      <c r="E46" s="351">
        <v>2.7143793153080898E-2</v>
      </c>
      <c r="F46" s="351">
        <v>2.6958681296225001E-2</v>
      </c>
      <c r="G46" s="352">
        <v>2.8657724613316404E-2</v>
      </c>
    </row>
    <row r="47" spans="2:7" x14ac:dyDescent="0.25">
      <c r="B47" s="357">
        <v>45</v>
      </c>
      <c r="C47" s="351">
        <v>4.6978975640048048E-2</v>
      </c>
      <c r="D47" s="351">
        <v>3.0400023277286498E-2</v>
      </c>
      <c r="E47" s="351">
        <v>2.7404120116794099E-2</v>
      </c>
      <c r="F47" s="351">
        <v>2.7271538517561901E-2</v>
      </c>
      <c r="G47" s="352">
        <v>2.8679248507808199E-2</v>
      </c>
    </row>
    <row r="48" spans="2:7" x14ac:dyDescent="0.25">
      <c r="B48" s="357">
        <v>46</v>
      </c>
      <c r="C48" s="351">
        <v>4.6884193844977995E-2</v>
      </c>
      <c r="D48" s="351">
        <v>3.06246067867753E-2</v>
      </c>
      <c r="E48" s="351">
        <v>2.7659643090043498E-2</v>
      </c>
      <c r="F48" s="351">
        <v>2.7572801347032702E-2</v>
      </c>
      <c r="G48" s="352">
        <v>2.8746349854805498E-2</v>
      </c>
    </row>
    <row r="49" spans="2:7" x14ac:dyDescent="0.25">
      <c r="B49" s="357">
        <v>47</v>
      </c>
      <c r="C49" s="351">
        <v>4.679218356908188E-2</v>
      </c>
      <c r="D49" s="351">
        <v>3.08421933396026E-2</v>
      </c>
      <c r="E49" s="351">
        <v>2.7910037733352801E-2</v>
      </c>
      <c r="F49" s="351">
        <v>2.78630110417908E-2</v>
      </c>
      <c r="G49" s="352">
        <v>2.8851073137838901E-2</v>
      </c>
    </row>
    <row r="50" spans="2:7" x14ac:dyDescent="0.25">
      <c r="B50" s="357">
        <v>48</v>
      </c>
      <c r="C50" s="351">
        <v>4.6702888492039074E-2</v>
      </c>
      <c r="D50" s="351">
        <v>3.1052975495206199E-2</v>
      </c>
      <c r="E50" s="351">
        <v>2.8155070672782202E-2</v>
      </c>
      <c r="F50" s="351">
        <v>2.8142683900208798E-2</v>
      </c>
      <c r="G50" s="352">
        <v>2.8982587874934601E-2</v>
      </c>
    </row>
    <row r="51" spans="2:7" x14ac:dyDescent="0.25">
      <c r="B51" s="357">
        <v>49</v>
      </c>
      <c r="C51" s="351">
        <v>4.6616246175384735E-2</v>
      </c>
      <c r="D51" s="351">
        <v>3.1257154016783202E-2</v>
      </c>
      <c r="E51" s="351">
        <v>2.8394583259256301E-2</v>
      </c>
      <c r="F51" s="351">
        <v>2.84123117173616E-2</v>
      </c>
      <c r="G51" s="352">
        <v>2.91317603107752E-2</v>
      </c>
    </row>
    <row r="52" spans="2:7" x14ac:dyDescent="0.25">
      <c r="B52" s="357">
        <v>50</v>
      </c>
      <c r="C52" s="351">
        <v>4.6532189638642141E-2</v>
      </c>
      <c r="D52" s="351">
        <v>3.1454934636455899E-2</v>
      </c>
      <c r="E52" s="351">
        <v>2.8628478119094899E-2</v>
      </c>
      <c r="F52" s="351">
        <v>2.8672362411180902E-2</v>
      </c>
      <c r="G52" s="352">
        <v>2.9290795827273199E-2</v>
      </c>
    </row>
    <row r="53" spans="2:7" x14ac:dyDescent="0.25">
      <c r="B53" s="357">
        <v>51</v>
      </c>
      <c r="C53" s="351">
        <v>4.6450648666416017E-2</v>
      </c>
      <c r="D53" s="351">
        <v>3.16465254579366E-2</v>
      </c>
      <c r="E53" s="351">
        <v>2.8856707995885703E-2</v>
      </c>
      <c r="F53" s="351">
        <v>2.8923280770066801E-2</v>
      </c>
      <c r="G53" s="352">
        <v>2.9453778534811698E-2</v>
      </c>
    </row>
    <row r="54" spans="2:7" x14ac:dyDescent="0.25">
      <c r="B54" s="357">
        <v>52</v>
      </c>
      <c r="C54" s="351">
        <v>4.6371550889357405E-2</v>
      </c>
      <c r="D54" s="351">
        <v>3.18321348811803E-2</v>
      </c>
      <c r="E54" s="351">
        <v>2.9079266479363302E-2</v>
      </c>
      <c r="F54" s="351">
        <v>2.9165489283543101E-2</v>
      </c>
      <c r="G54" s="352">
        <v>2.9618724563487603E-2</v>
      </c>
    </row>
    <row r="55" spans="2:7" x14ac:dyDescent="0.25">
      <c r="B55" s="357">
        <v>53</v>
      </c>
      <c r="C55" s="351">
        <v>4.6294822674960656E-2</v>
      </c>
      <c r="D55" s="351">
        <v>3.2011969954783601E-2</v>
      </c>
      <c r="E55" s="351">
        <v>2.9296180292972301E-2</v>
      </c>
      <c r="F55" s="351">
        <v>2.9399389026067101E-2</v>
      </c>
      <c r="G55" s="352">
        <v>2.9784703643584497E-2</v>
      </c>
    </row>
    <row r="56" spans="2:7" x14ac:dyDescent="0.25">
      <c r="B56" s="357">
        <v>54</v>
      </c>
      <c r="C56" s="351">
        <v>4.6220389858451449E-2</v>
      </c>
      <c r="D56" s="351">
        <v>3.2186235079060502E-2</v>
      </c>
      <c r="E56" s="351">
        <v>2.9507502872405E-2</v>
      </c>
      <c r="F56" s="351">
        <v>2.9625360570800997E-2</v>
      </c>
      <c r="G56" s="352">
        <v>2.9950940919649199E-2</v>
      </c>
    </row>
    <row r="57" spans="2:7" x14ac:dyDescent="0.25">
      <c r="B57" s="357">
        <v>55</v>
      </c>
      <c r="C57" s="351">
        <v>4.6148178339230572E-2</v>
      </c>
      <c r="D57" s="351">
        <v>3.2355130996632099E-2</v>
      </c>
      <c r="E57" s="351">
        <v>2.9713309016082202E-2</v>
      </c>
      <c r="F57" s="351">
        <v>2.9843764915488097E-2</v>
      </c>
      <c r="G57" s="352">
        <v>3.0116792798507798E-2</v>
      </c>
    </row>
    <row r="58" spans="2:7" x14ac:dyDescent="0.25">
      <c r="B58" s="357">
        <v>56</v>
      </c>
      <c r="C58" s="351">
        <v>4.6078114564287898E-2</v>
      </c>
      <c r="D58" s="351">
        <v>3.2518854018632803E-2</v>
      </c>
      <c r="E58" s="351">
        <v>2.99136904277344E-2</v>
      </c>
      <c r="F58" s="351">
        <v>3.0054944406766402E-2</v>
      </c>
      <c r="G58" s="352">
        <v>3.0281726705349697E-2</v>
      </c>
    </row>
    <row r="59" spans="2:7" x14ac:dyDescent="0.25">
      <c r="B59" s="357">
        <v>57</v>
      </c>
      <c r="C59" s="351">
        <v>4.6010125916708944E-2</v>
      </c>
      <c r="D59" s="351">
        <v>3.26775954438474E-2</v>
      </c>
      <c r="E59" s="351">
        <v>3.0108752002936799E-2</v>
      </c>
      <c r="F59" s="351">
        <v>3.02592236525729E-2</v>
      </c>
      <c r="G59" s="352">
        <v>3.0445304066319498E-2</v>
      </c>
    </row>
    <row r="60" spans="2:7" x14ac:dyDescent="0.25">
      <c r="B60" s="357">
        <v>58</v>
      </c>
      <c r="C60" s="351">
        <v>4.5944141024520047E-2</v>
      </c>
      <c r="D60" s="351">
        <v>3.2831541135588602E-2</v>
      </c>
      <c r="E60" s="351">
        <v>3.02986087371746E-2</v>
      </c>
      <c r="F60" s="351">
        <v>3.0456910414939302E-2</v>
      </c>
      <c r="G60" s="352">
        <v>3.06071659655076E-2</v>
      </c>
    </row>
    <row r="61" spans="2:7" x14ac:dyDescent="0.25">
      <c r="B61" s="357">
        <v>59</v>
      </c>
      <c r="C61" s="351">
        <v>4.588009000275739E-2</v>
      </c>
      <c r="D61" s="351">
        <v>3.2980871227281397E-2</v>
      </c>
      <c r="E61" s="351">
        <v>3.0483383154064101E-2</v>
      </c>
      <c r="F61" s="351">
        <v>3.0648296477537001E-2</v>
      </c>
      <c r="G61" s="352">
        <v>3.07670210269935E-2</v>
      </c>
    </row>
    <row r="62" spans="2:7" x14ac:dyDescent="0.25">
      <c r="B62" s="357">
        <v>60</v>
      </c>
      <c r="C62" s="351">
        <v>4.5817904639696261E-2</v>
      </c>
      <c r="D62" s="351">
        <v>3.3125759932762601E-2</v>
      </c>
      <c r="E62" s="351">
        <v>3.0663203169426501E-2</v>
      </c>
      <c r="F62" s="351">
        <v>3.0833658483990601E-2</v>
      </c>
      <c r="G62" s="352">
        <v>3.0924635154425003E-2</v>
      </c>
    </row>
    <row r="63" spans="2:7" x14ac:dyDescent="0.25">
      <c r="B63" s="357">
        <v>61</v>
      </c>
      <c r="C63" s="351">
        <v>4.5757518536405639E-2</v>
      </c>
      <c r="D63" s="351">
        <v>3.32663754414666E-2</v>
      </c>
      <c r="E63" s="351">
        <v>3.0838200321062298E-2</v>
      </c>
      <c r="F63" s="351">
        <v>3.1013258744254403E-2</v>
      </c>
      <c r="G63" s="352">
        <v>3.1079822826345097E-2</v>
      </c>
    </row>
    <row r="64" spans="2:7" x14ac:dyDescent="0.25">
      <c r="B64" s="357">
        <v>62</v>
      </c>
      <c r="C64" s="351">
        <v>4.5698867207459193E-2</v>
      </c>
      <c r="D64" s="351">
        <v>3.3402879882088003E-2</v>
      </c>
      <c r="E64" s="351">
        <v>3.1008508305647702E-2</v>
      </c>
      <c r="F64" s="351">
        <v>3.1187346007367701E-2</v>
      </c>
      <c r="G64" s="352">
        <v>3.1232439698439796E-2</v>
      </c>
    </row>
    <row r="65" spans="2:7" x14ac:dyDescent="0.25">
      <c r="B65" s="357">
        <v>63</v>
      </c>
      <c r="C65" s="351">
        <v>4.5641888149370757E-2</v>
      </c>
      <c r="D65" s="351">
        <v>3.3535429341143799E-2</v>
      </c>
      <c r="E65" s="351">
        <v>3.1174261773735799E-2</v>
      </c>
      <c r="F65" s="351">
        <v>3.1356156199690698E-2</v>
      </c>
      <c r="G65" s="352">
        <v>3.1382376306689198E-2</v>
      </c>
    </row>
    <row r="66" spans="2:7" x14ac:dyDescent="0.25">
      <c r="B66" s="357">
        <v>64</v>
      </c>
      <c r="C66" s="351">
        <v>4.5586520882325399E-2</v>
      </c>
      <c r="D66" s="351">
        <v>3.3664173925205702E-2</v>
      </c>
      <c r="E66" s="351">
        <v>3.13355953417929E-2</v>
      </c>
      <c r="F66" s="351">
        <v>3.1519913128337705E-2</v>
      </c>
      <c r="G66" s="352">
        <v>3.1529552700345902E-2</v>
      </c>
    </row>
    <row r="67" spans="2:7" x14ac:dyDescent="0.25">
      <c r="B67" s="357">
        <v>65</v>
      </c>
      <c r="C67" s="351">
        <v>4.5532706969928061E-2</v>
      </c>
      <c r="D67" s="351">
        <v>3.3789257857507901E-2</v>
      </c>
      <c r="E67" s="351">
        <v>3.1492642786775195E-2</v>
      </c>
      <c r="F67" s="351">
        <v>3.16788291499914E-2</v>
      </c>
      <c r="G67" s="352">
        <v>3.1673913862078698E-2</v>
      </c>
    </row>
    <row r="68" spans="2:7" x14ac:dyDescent="0.25">
      <c r="B68" s="357">
        <v>66</v>
      </c>
      <c r="C68" s="351">
        <v>4.5480390020939288E-2</v>
      </c>
      <c r="D68" s="351">
        <v>3.3910819601256498E-2</v>
      </c>
      <c r="E68" s="351">
        <v>3.1645536394238498E-2</v>
      </c>
      <c r="F68" s="351">
        <v>3.18331058056429E-2</v>
      </c>
      <c r="G68" s="352">
        <v>3.1815425796032401E-2</v>
      </c>
    </row>
    <row r="69" spans="2:7" x14ac:dyDescent="0.25">
      <c r="B69" s="357">
        <v>67</v>
      </c>
      <c r="C69" s="351">
        <v>4.5429515676350452E-2</v>
      </c>
      <c r="D69" s="351">
        <v>3.4028992003298598E-2</v>
      </c>
      <c r="E69" s="351">
        <v>3.1794406435531102E-2</v>
      </c>
      <c r="F69" s="351">
        <v>3.1982934422064596E-2</v>
      </c>
      <c r="G69" s="352">
        <v>3.19540721837588E-2</v>
      </c>
    </row>
    <row r="70" spans="2:7" x14ac:dyDescent="0.25">
      <c r="B70" s="357">
        <v>68</v>
      </c>
      <c r="C70" s="351">
        <v>4.5380031584652425E-2</v>
      </c>
      <c r="D70" s="351">
        <v>3.4143902452932903E-2</v>
      </c>
      <c r="E70" s="351">
        <v>3.19393807534663E-2</v>
      </c>
      <c r="F70" s="351">
        <v>3.2128496681022002E-2</v>
      </c>
      <c r="G70" s="352">
        <v>3.2089851523878103E-2</v>
      </c>
    </row>
    <row r="71" spans="2:7" x14ac:dyDescent="0.25">
      <c r="B71" s="357">
        <v>69</v>
      </c>
      <c r="C71" s="351">
        <v>4.5331887367665136E-2</v>
      </c>
      <c r="D71" s="351">
        <v>3.4255673051564899E-2</v>
      </c>
      <c r="E71" s="351">
        <v>3.2080584439074598E-2</v>
      </c>
      <c r="F71" s="351">
        <v>3.22699651573655E-2</v>
      </c>
      <c r="G71" s="352">
        <v>3.2222774684502999E-2</v>
      </c>
    </row>
    <row r="72" spans="2:7" x14ac:dyDescent="0.25">
      <c r="B72" s="357">
        <v>70</v>
      </c>
      <c r="C72" s="351">
        <v>4.5285034578939065E-2</v>
      </c>
      <c r="D72" s="351">
        <v>3.43644207896876E-2</v>
      </c>
      <c r="E72" s="351">
        <v>3.2218139584707199E-2</v>
      </c>
      <c r="F72" s="351">
        <v>3.2407503827233099E-2</v>
      </c>
      <c r="G72" s="352">
        <v>3.2352862808441699E-2</v>
      </c>
    </row>
    <row r="73" spans="2:7" x14ac:dyDescent="0.25">
      <c r="B73" s="357">
        <v>71</v>
      </c>
      <c r="C73" s="351">
        <v>4.5239426656429993E-2</v>
      </c>
      <c r="D73" s="351">
        <v>3.4470257728313795E-2</v>
      </c>
      <c r="E73" s="351">
        <v>3.2352165101055902E-2</v>
      </c>
      <c r="F73" s="351">
        <v>3.25412685476607E-2</v>
      </c>
      <c r="G73" s="352">
        <v>3.24801455203085E-2</v>
      </c>
    </row>
    <row r="74" spans="2:7" x14ac:dyDescent="0.25">
      <c r="B74" s="357">
        <v>72</v>
      </c>
      <c r="C74" s="351">
        <v>4.5195018870834769E-2</v>
      </c>
      <c r="D74" s="351">
        <v>3.4573291182519596E-2</v>
      </c>
      <c r="E74" s="351">
        <v>3.2482776587557695E-2</v>
      </c>
      <c r="F74" s="351">
        <v>3.2671407508909199E-2</v>
      </c>
      <c r="G74" s="352">
        <v>3.2604659392372802E-2</v>
      </c>
    </row>
    <row r="75" spans="2:7" x14ac:dyDescent="0.25">
      <c r="B75" s="357">
        <v>73</v>
      </c>
      <c r="C75" s="351">
        <v>4.5151768270788484E-2</v>
      </c>
      <c r="D75" s="351">
        <v>3.4673623905212801E-2</v>
      </c>
      <c r="E75" s="351">
        <v>3.2610086247254901E-2</v>
      </c>
      <c r="F75" s="351">
        <v>3.2798061660842502E-2</v>
      </c>
      <c r="G75" s="352">
        <v>3.2726446632390396E-2</v>
      </c>
    </row>
    <row r="76" spans="2:7" x14ac:dyDescent="0.25">
      <c r="B76" s="357">
        <v>74</v>
      </c>
      <c r="C76" s="351">
        <v>4.510963362589826E-2</v>
      </c>
      <c r="D76" s="351">
        <v>3.4771354269607299E-2</v>
      </c>
      <c r="E76" s="351">
        <v>3.2734202838549102E-2</v>
      </c>
      <c r="F76" s="351">
        <v>3.2921365114666298E-2</v>
      </c>
      <c r="G76" s="352">
        <v>3.2845553962054498E-2</v>
      </c>
    </row>
    <row r="77" spans="2:7" x14ac:dyDescent="0.25">
      <c r="B77" s="357">
        <v>75</v>
      </c>
      <c r="C77" s="351">
        <v>4.5068575368419239E-2</v>
      </c>
      <c r="D77" s="351">
        <v>3.4866576449200902E-2</v>
      </c>
      <c r="E77" s="351">
        <v>3.2855231657456602E-2</v>
      </c>
      <c r="F77" s="351">
        <v>3.30414455213199E-2</v>
      </c>
      <c r="G77" s="352">
        <v>3.2962031659306695E-2</v>
      </c>
    </row>
    <row r="78" spans="2:7" x14ac:dyDescent="0.25">
      <c r="B78" s="357">
        <v>76</v>
      </c>
      <c r="C78" s="351">
        <v>4.5028555534271986E-2</v>
      </c>
      <c r="D78" s="351">
        <v>3.4959380594306901E-2</v>
      </c>
      <c r="E78" s="351">
        <v>3.2973274544940902E-2</v>
      </c>
      <c r="F78" s="351">
        <v>3.3158424427781802E-2</v>
      </c>
      <c r="G78" s="352">
        <v>3.3075932741598799E-2</v>
      </c>
    </row>
    <row r="79" spans="2:7" x14ac:dyDescent="0.25">
      <c r="B79" s="357">
        <v>77</v>
      </c>
      <c r="C79" s="351">
        <v>4.4989537703917559E-2</v>
      </c>
      <c r="D79" s="351">
        <v>3.50498530044119E-2</v>
      </c>
      <c r="E79" s="351">
        <v>3.3088429914708999E-2</v>
      </c>
      <c r="F79" s="351">
        <v>3.3272417612509202E-2</v>
      </c>
      <c r="G79" s="352">
        <v>3.3187312270436503E-2</v>
      </c>
    </row>
    <row r="80" spans="2:7" x14ac:dyDescent="0.25">
      <c r="B80" s="357">
        <v>78</v>
      </c>
      <c r="C80" s="351">
        <v>4.4951486943578534E-2</v>
      </c>
      <c r="D80" s="351">
        <v>3.5138076295800902E-2</v>
      </c>
      <c r="E80" s="351">
        <v>3.3200792797613697E-2</v>
      </c>
      <c r="F80" s="351">
        <v>3.3383535401182697E-2</v>
      </c>
      <c r="G80" s="352">
        <v>3.3296226760400498E-2</v>
      </c>
    </row>
    <row r="81" spans="2:7" x14ac:dyDescent="0.25">
      <c r="B81" s="357">
        <v>79</v>
      </c>
      <c r="C81" s="351">
        <v>4.4914369747143024E-2</v>
      </c>
      <c r="D81" s="351">
        <v>3.5224129564050501E-2</v>
      </c>
      <c r="E81" s="351">
        <v>3.3310454899349896E-2</v>
      </c>
      <c r="F81" s="351">
        <v>3.3491882963889504E-2</v>
      </c>
      <c r="G81" s="352">
        <v>3.3402733678115103E-2</v>
      </c>
    </row>
    <row r="82" spans="2:7" x14ac:dyDescent="0.25">
      <c r="B82" s="357">
        <v>80</v>
      </c>
      <c r="C82" s="351">
        <v>4.4878153979053259E-2</v>
      </c>
      <c r="D82" s="351">
        <v>3.5308088541097897E-2</v>
      </c>
      <c r="E82" s="351">
        <v>3.3417504668682201E-2</v>
      </c>
      <c r="F82" s="351">
        <v>3.3597560594817305E-2</v>
      </c>
      <c r="G82" s="352">
        <v>3.3506891018733498E-2</v>
      </c>
    </row>
    <row r="83" spans="2:7" x14ac:dyDescent="0.25">
      <c r="B83" s="357">
        <v>81</v>
      </c>
      <c r="C83" s="351">
        <v>4.4842808818414515E-2</v>
      </c>
      <c r="D83" s="351">
        <v>3.5390025746707701E-2</v>
      </c>
      <c r="E83" s="351">
        <v>3.3522027373855498E-2</v>
      </c>
      <c r="F83" s="351">
        <v>3.3700663975488002E-2</v>
      </c>
      <c r="G83" s="352">
        <v>3.3608756949189397E-2</v>
      </c>
    </row>
    <row r="84" spans="2:7" x14ac:dyDescent="0.25">
      <c r="B84" s="357">
        <v>82</v>
      </c>
      <c r="C84" s="351">
        <v>4.4808304704494484E-2</v>
      </c>
      <c r="D84" s="351">
        <v>3.5470010634228298E-2</v>
      </c>
      <c r="E84" s="351">
        <v>3.3624105185224601E-2</v>
      </c>
      <c r="F84" s="351">
        <v>3.3801284422507696E-2</v>
      </c>
      <c r="G84" s="352">
        <v>3.3708389508970503E-2</v>
      </c>
    </row>
    <row r="85" spans="2:7" x14ac:dyDescent="0.25">
      <c r="B85" s="357">
        <v>83</v>
      </c>
      <c r="C85" s="351">
        <v>4.4774613283745657E-2</v>
      </c>
      <c r="D85" s="351">
        <v>3.5548109730606701E-2</v>
      </c>
      <c r="E85" s="351">
        <v>3.3723817262427E-2</v>
      </c>
      <c r="F85" s="351">
        <v>3.3899509120756302E-2</v>
      </c>
      <c r="G85" s="352">
        <v>3.3805846360426099E-2</v>
      </c>
    </row>
    <row r="86" spans="2:7" x14ac:dyDescent="0.25">
      <c r="B86" s="357">
        <v>84</v>
      </c>
      <c r="C86" s="351">
        <v>4.4741707358463279E-2</v>
      </c>
      <c r="D86" s="351">
        <v>3.5624386770674296E-2</v>
      </c>
      <c r="E86" s="351">
        <v>3.3821239844737103E-2</v>
      </c>
      <c r="F86" s="351">
        <v>3.3995421342894398E-2</v>
      </c>
      <c r="G86" s="352">
        <v>3.3901184581699197E-2</v>
      </c>
    </row>
    <row r="87" spans="2:7" x14ac:dyDescent="0.25">
      <c r="B87" s="357">
        <v>85</v>
      </c>
      <c r="C87" s="351">
        <v>4.4709560837134621E-2</v>
      </c>
      <c r="D87" s="351">
        <v>3.5698902825767001E-2</v>
      </c>
      <c r="E87" s="351">
        <v>3.3916446343429801E-2</v>
      </c>
      <c r="F87" s="351">
        <v>3.4089100656013296E-2</v>
      </c>
      <c r="G87" s="352">
        <v>3.3994460496348501E-2</v>
      </c>
    </row>
    <row r="88" spans="2:7" x14ac:dyDescent="0.25">
      <c r="B88" s="357">
        <v>86</v>
      </c>
      <c r="C88" s="351">
        <v>4.4678148686521091E-2</v>
      </c>
      <c r="D88" s="351">
        <v>3.57717164267757E-2</v>
      </c>
      <c r="E88" s="351">
        <v>3.4009507435185403E-2</v>
      </c>
      <c r="F88" s="351">
        <v>3.4180623116211596E-2</v>
      </c>
      <c r="G88" s="352">
        <v>3.40857295344821E-2</v>
      </c>
    </row>
    <row r="89" spans="2:7" x14ac:dyDescent="0.25">
      <c r="B89" s="357">
        <v>87</v>
      </c>
      <c r="C89" s="351">
        <v>4.464744688551292E-2</v>
      </c>
      <c r="D89" s="351">
        <v>3.5842883681743903E-2</v>
      </c>
      <c r="E89" s="351">
        <v>3.4100491155746301E-2</v>
      </c>
      <c r="F89" s="351">
        <v>3.4270061451832097E-2</v>
      </c>
      <c r="G89" s="352">
        <v>3.4175046120958903E-2</v>
      </c>
    </row>
    <row r="90" spans="2:7" x14ac:dyDescent="0.25">
      <c r="B90" s="357">
        <v>88</v>
      </c>
      <c r="C90" s="351">
        <v>4.4617432380735123E-2</v>
      </c>
      <c r="D90" s="351">
        <v>3.5912458388160304E-2</v>
      </c>
      <c r="E90" s="351">
        <v>3.4189462993168301E-2</v>
      </c>
      <c r="F90" s="351">
        <v>3.43574852360502E-2</v>
      </c>
      <c r="G90" s="352">
        <v>3.4262463586796098E-2</v>
      </c>
    </row>
    <row r="91" spans="2:7" x14ac:dyDescent="0.25">
      <c r="B91" s="357">
        <v>89</v>
      </c>
      <c r="C91" s="351">
        <v>4.4588083043920701E-2</v>
      </c>
      <c r="D91" s="351">
        <v>3.5980492140099699E-2</v>
      </c>
      <c r="E91" s="351">
        <v>3.4276485980135003E-2</v>
      </c>
      <c r="F91" s="351">
        <v>3.4442961049473003E-2</v>
      </c>
      <c r="G91" s="352">
        <v>3.4348034100442501E-2</v>
      </c>
    </row>
    <row r="92" spans="2:7" x14ac:dyDescent="0.25">
      <c r="B92" s="357">
        <v>90</v>
      </c>
      <c r="C92" s="351">
        <v>4.4559377631012254E-2</v>
      </c>
      <c r="D92" s="351">
        <v>3.60470344303832E-2</v>
      </c>
      <c r="E92" s="351">
        <v>3.4361620784884001E-2</v>
      </c>
      <c r="F92" s="351">
        <v>3.4526552633351602E-2</v>
      </c>
      <c r="G92" s="352">
        <v>3.4431808616032199E-2</v>
      </c>
    </row>
    <row r="93" spans="2:7" x14ac:dyDescent="0.25">
      <c r="B93" s="357">
        <v>91</v>
      </c>
      <c r="C93" s="351">
        <v>4.4531295742977761E-2</v>
      </c>
      <c r="D93" s="351">
        <v>3.6112132747931201E-2</v>
      </c>
      <c r="E93" s="351">
        <v>3.4444925800421099E-2</v>
      </c>
      <c r="F93" s="351">
        <v>3.46083210339896E-2</v>
      </c>
      <c r="G93" s="352">
        <v>3.4513836836099501E-2</v>
      </c>
    </row>
    <row r="94" spans="2:7" x14ac:dyDescent="0.25">
      <c r="B94" s="357">
        <v>92</v>
      </c>
      <c r="C94" s="351">
        <v>4.4503817788288158E-2</v>
      </c>
      <c r="D94" s="351">
        <v>3.6175832670494401E-2</v>
      </c>
      <c r="E94" s="351">
        <v>3.4526457231740103E-2</v>
      </c>
      <c r="F94" s="351">
        <v>3.4688324738884099E-2</v>
      </c>
      <c r="G94" s="352">
        <v>3.4594167186617002E-2</v>
      </c>
    </row>
    <row r="95" spans="2:7" x14ac:dyDescent="0.25">
      <c r="B95" s="357">
        <v>93</v>
      </c>
      <c r="C95" s="351">
        <v>4.4476924947024044E-2</v>
      </c>
      <c r="D95" s="351">
        <v>3.6238177952939502E-2</v>
      </c>
      <c r="E95" s="351">
        <v>3.46062691808273E-2</v>
      </c>
      <c r="F95" s="351">
        <v>3.4766619805108402E-2</v>
      </c>
      <c r="G95" s="352">
        <v>3.4672846802452396E-2</v>
      </c>
    </row>
    <row r="96" spans="2:7" x14ac:dyDescent="0.25">
      <c r="B96" s="357">
        <v>94</v>
      </c>
      <c r="C96" s="351">
        <v>4.4450599136571567E-2</v>
      </c>
      <c r="D96" s="351">
        <v>3.6299210611279199E-2</v>
      </c>
      <c r="E96" s="351">
        <v>3.4684413729304302E-2</v>
      </c>
      <c r="F96" s="351">
        <v>3.4843259980408499E-2</v>
      </c>
      <c r="G96" s="352">
        <v>3.4749921521634301E-2</v>
      </c>
    </row>
    <row r="97" spans="2:7" x14ac:dyDescent="0.25">
      <c r="B97" s="357">
        <v>95</v>
      </c>
      <c r="C97" s="351">
        <v>4.4424822978836653E-2</v>
      </c>
      <c r="D97" s="351">
        <v>3.6358971002624203E-2</v>
      </c>
      <c r="E97" s="351">
        <v>3.4760941018598099E-2</v>
      </c>
      <c r="F97" s="351">
        <v>3.49182968174611E-2</v>
      </c>
      <c r="G97" s="352">
        <v>3.4825435887030597E-2</v>
      </c>
    </row>
    <row r="98" spans="2:7" x14ac:dyDescent="0.25">
      <c r="B98" s="357">
        <v>96</v>
      </c>
      <c r="C98" s="351">
        <v>4.4399579768950037E-2</v>
      </c>
      <c r="D98" s="351">
        <v>3.6417497901239299E-2</v>
      </c>
      <c r="E98" s="351">
        <v>3.4835899327544599E-2</v>
      </c>
      <c r="F98" s="351">
        <v>3.4991779781711897E-2</v>
      </c>
      <c r="G98" s="352">
        <v>3.4899433154216702E-2</v>
      </c>
    </row>
    <row r="99" spans="2:7" x14ac:dyDescent="0.25">
      <c r="B99" s="357">
        <v>97</v>
      </c>
      <c r="C99" s="351">
        <v>4.4374853445389162E-2</v>
      </c>
      <c r="D99" s="351">
        <v>3.6474828570876895E-2</v>
      </c>
      <c r="E99" s="351">
        <v>3.4909335147384396E-2</v>
      </c>
      <c r="F99" s="351">
        <v>3.5063756353181902E-2</v>
      </c>
      <c r="G99" s="352">
        <v>3.4971955304477401E-2</v>
      </c>
    </row>
    <row r="100" spans="2:7" x14ac:dyDescent="0.25">
      <c r="B100" s="357">
        <v>98</v>
      </c>
      <c r="C100" s="351">
        <v>4.435062856148364E-2</v>
      </c>
      <c r="D100" s="351">
        <v>3.6530998833564005E-2</v>
      </c>
      <c r="E100" s="351">
        <v>3.4981293254151301E-2</v>
      </c>
      <c r="F100" s="351">
        <v>3.5134272122612199E-2</v>
      </c>
      <c r="G100" s="352">
        <v>3.5043043062068298E-2</v>
      </c>
    </row>
    <row r="101" spans="2:7" x14ac:dyDescent="0.25">
      <c r="B101" s="357">
        <v>99</v>
      </c>
      <c r="C101" s="351">
        <v>4.432689025822989E-2</v>
      </c>
      <c r="D101" s="351">
        <v>3.6586043135002903E-2</v>
      </c>
      <c r="E101" s="351">
        <v>3.5051816778417504E-2</v>
      </c>
      <c r="F101" s="351">
        <v>3.5203370882287199E-2</v>
      </c>
      <c r="G101" s="352">
        <v>3.5112735914927896E-2</v>
      </c>
    </row>
    <row r="102" spans="2:7" x14ac:dyDescent="0.25">
      <c r="B102" s="357">
        <v>100</v>
      </c>
      <c r="C102" s="351">
        <v>4.4303624238370531E-2</v>
      </c>
      <c r="D102" s="351">
        <v>3.6639994606756397E-2</v>
      </c>
      <c r="E102" s="351">
        <v>3.5120947272437204E-2</v>
      </c>
      <c r="F102" s="351">
        <v>3.5271094711862204E-2</v>
      </c>
      <c r="G102" s="352">
        <v>3.5181072138175999E-2</v>
      </c>
    </row>
    <row r="103" spans="2:7" x14ac:dyDescent="0.25">
      <c r="B103" s="357">
        <v>101</v>
      </c>
      <c r="C103" s="351">
        <v>4.4280816741697482E-2</v>
      </c>
      <c r="D103" s="351">
        <v>3.6692885125363797E-2</v>
      </c>
      <c r="E103" s="351">
        <v>3.5188724774726003E-2</v>
      </c>
      <c r="F103" s="351">
        <v>3.5337484059491102E-2</v>
      </c>
      <c r="G103" s="352">
        <v>3.5248088819840102E-2</v>
      </c>
    </row>
    <row r="104" spans="2:7" x14ac:dyDescent="0.25">
      <c r="B104" s="357">
        <v>102</v>
      </c>
      <c r="C104" s="351">
        <v>4.4258454521499013E-2</v>
      </c>
      <c r="D104" s="351">
        <v>3.6744745368545002E-2</v>
      </c>
      <c r="E104" s="351">
        <v>3.52551878720955E-2</v>
      </c>
      <c r="F104" s="351">
        <v>3.5402577818543599E-2</v>
      </c>
      <c r="G104" s="352">
        <v>3.5313821888296897E-2</v>
      </c>
    </row>
    <row r="105" spans="2:7" x14ac:dyDescent="0.25">
      <c r="B105" s="357">
        <v>103</v>
      </c>
      <c r="C105" s="351">
        <v>4.4236524822123702E-2</v>
      </c>
      <c r="D105" s="351">
        <v>3.6795604868633501E-2</v>
      </c>
      <c r="E105" s="351">
        <v>3.5320373759213798E-2</v>
      </c>
      <c r="F105" s="351">
        <v>3.5466413400167901E-2</v>
      </c>
      <c r="G105" s="352">
        <v>3.5378306141000203E-2</v>
      </c>
    </row>
    <row r="106" spans="2:7" x14ac:dyDescent="0.25">
      <c r="B106" s="357">
        <v>104</v>
      </c>
      <c r="C106" s="351">
        <v>4.4215015357603749E-2</v>
      </c>
      <c r="D106" s="351">
        <v>3.6845492063378497E-2</v>
      </c>
      <c r="E106" s="351">
        <v>3.5384318295757805E-2</v>
      </c>
      <c r="F106" s="351">
        <v>3.5529026801954598E-2</v>
      </c>
      <c r="G106" s="352">
        <v>3.5441575274163896E-2</v>
      </c>
    </row>
    <row r="107" spans="2:7" x14ac:dyDescent="0.25">
      <c r="B107" s="357">
        <v>105</v>
      </c>
      <c r="C107" s="351">
        <v>4.4193914291286829E-2</v>
      </c>
      <c r="D107" s="351">
        <v>3.6894434344246302E-2</v>
      </c>
      <c r="E107" s="351">
        <v>3.5447056061197899E-2</v>
      </c>
      <c r="F107" s="351">
        <v>3.5590452672926903E-2</v>
      </c>
      <c r="G107" s="352">
        <v>3.5503661913058003E-2</v>
      </c>
    </row>
    <row r="108" spans="2:7" x14ac:dyDescent="0.25">
      <c r="B108" s="357">
        <v>106</v>
      </c>
      <c r="C108" s="351">
        <v>4.4173210216425618E-2</v>
      </c>
      <c r="D108" s="351">
        <v>3.6942458102350501E-2</v>
      </c>
      <c r="E108" s="351">
        <v>3.5508620407310995E-2</v>
      </c>
      <c r="F108" s="351">
        <v>3.5650724375081204E-2</v>
      </c>
      <c r="G108" s="352">
        <v>3.55645976426762E-2</v>
      </c>
    </row>
    <row r="109" spans="2:7" x14ac:dyDescent="0.25">
      <c r="B109" s="357">
        <v>107</v>
      </c>
      <c r="C109" s="351">
        <v>4.4152892137700572E-2</v>
      </c>
      <c r="D109" s="351">
        <v>3.6989588772128996E-2</v>
      </c>
      <c r="E109" s="351">
        <v>3.5569043508477498E-2</v>
      </c>
      <c r="F109" s="351">
        <v>3.5709874041672598E-2</v>
      </c>
      <c r="G109" s="352">
        <v>3.56244130385499E-2</v>
      </c>
    </row>
    <row r="110" spans="2:7" x14ac:dyDescent="0.25">
      <c r="B110" s="357">
        <v>108</v>
      </c>
      <c r="C110" s="351">
        <v>4.4132949453602022E-2</v>
      </c>
      <c r="D110" s="351">
        <v>3.7035850872885398E-2</v>
      </c>
      <c r="E110" s="351">
        <v>3.5628356409849599E-2</v>
      </c>
      <c r="F110" s="351">
        <v>3.5767932632446299E-2</v>
      </c>
      <c r="G110" s="352">
        <v>3.5683137697523098E-2</v>
      </c>
    </row>
    <row r="111" spans="2:7" x14ac:dyDescent="0.25">
      <c r="B111" s="357">
        <v>109</v>
      </c>
      <c r="C111" s="351">
        <v>4.4113371939652479E-2</v>
      </c>
      <c r="D111" s="351">
        <v>3.7081268048301301E-2</v>
      </c>
      <c r="E111" s="351">
        <v>3.5686589073447898E-2</v>
      </c>
      <c r="F111" s="351">
        <v>3.5824929985985896E-2</v>
      </c>
      <c r="G111" s="352">
        <v>3.5740800268334198E-2</v>
      </c>
    </row>
    <row r="112" spans="2:7" x14ac:dyDescent="0.25">
      <c r="B112" s="357">
        <v>110</v>
      </c>
      <c r="C112" s="351">
        <v>4.4094149732425647E-2</v>
      </c>
      <c r="D112" s="351">
        <v>3.7125863104027199E-2</v>
      </c>
      <c r="E112" s="351">
        <v>3.5743770422281801E-2</v>
      </c>
      <c r="F112" s="351">
        <v>3.5880894869349401E-2</v>
      </c>
      <c r="G112" s="352">
        <v>3.5797428481863E-2</v>
      </c>
    </row>
    <row r="113" spans="2:7" x14ac:dyDescent="0.25">
      <c r="B113" s="357">
        <v>111</v>
      </c>
      <c r="C113" s="351">
        <v>4.4075273314313046E-2</v>
      </c>
      <c r="D113" s="351">
        <v>3.7169658043450002E-2</v>
      </c>
      <c r="E113" s="351">
        <v>3.5799928382562303E-2</v>
      </c>
      <c r="F113" s="351">
        <v>3.5935855025148705E-2</v>
      </c>
      <c r="G113" s="352">
        <v>3.5853049180964498E-2</v>
      </c>
    </row>
    <row r="114" spans="2:7" x14ac:dyDescent="0.25">
      <c r="B114" s="357">
        <v>112</v>
      </c>
      <c r="C114" s="351">
        <v>4.4056733499008516E-2</v>
      </c>
      <c r="D114" s="351">
        <v>3.7212674101728502E-2</v>
      </c>
      <c r="E114" s="351">
        <v>3.5855089924070799E-2</v>
      </c>
      <c r="F114" s="351">
        <v>3.5989837216220601E-2</v>
      </c>
      <c r="G114" s="352">
        <v>3.5907688349776402E-2</v>
      </c>
    </row>
    <row r="115" spans="2:7" x14ac:dyDescent="0.25">
      <c r="B115" s="357">
        <v>113</v>
      </c>
      <c r="C115" s="351">
        <v>4.403852141768505E-2</v>
      </c>
      <c r="D115" s="351">
        <v>3.72549317781916E-2</v>
      </c>
      <c r="E115" s="351">
        <v>3.5909281098773997E-2</v>
      </c>
      <c r="F115" s="351">
        <v>3.6042867268028897E-2</v>
      </c>
      <c r="G115" s="352">
        <v>3.59613711424316E-2</v>
      </c>
    </row>
    <row r="116" spans="2:7" x14ac:dyDescent="0.25">
      <c r="B116" s="357">
        <v>114</v>
      </c>
      <c r="C116" s="351">
        <v>4.4020628505807347E-2</v>
      </c>
      <c r="D116" s="351">
        <v>3.72964508671789E-2</v>
      </c>
      <c r="E116" s="351">
        <v>3.5962527077753499E-2</v>
      </c>
      <c r="F116" s="351">
        <v>3.6094970108920599E-2</v>
      </c>
      <c r="G116" s="352">
        <v>3.6014121911146703E-2</v>
      </c>
    </row>
    <row r="117" spans="2:7" x14ac:dyDescent="0.25">
      <c r="B117" s="357">
        <v>115</v>
      </c>
      <c r="C117" s="351">
        <v>4.4003046490571851E-2</v>
      </c>
      <c r="D117" s="351">
        <v>3.7337250487408095E-2</v>
      </c>
      <c r="E117" s="351">
        <v>3.6014852186508503E-2</v>
      </c>
      <c r="F117" s="351">
        <v>3.6146169808368295E-2</v>
      </c>
      <c r="G117" s="352">
        <v>3.6065964233616299E-2</v>
      </c>
    </row>
    <row r="118" spans="2:7" x14ac:dyDescent="0.25">
      <c r="B118" s="357">
        <v>116</v>
      </c>
      <c r="C118" s="351">
        <v>4.3985767378924345E-2</v>
      </c>
      <c r="D118" s="351">
        <v>3.7377349109941803E-2</v>
      </c>
      <c r="E118" s="351">
        <v>3.6066279938712101E-2</v>
      </c>
      <c r="F118" s="351">
        <v>3.6196489613301998E-2</v>
      </c>
      <c r="G118" s="352">
        <v>3.6116920939680802E-2</v>
      </c>
    </row>
    <row r="119" spans="2:7" x14ac:dyDescent="0.25">
      <c r="B119" s="357">
        <v>117</v>
      </c>
      <c r="C119" s="351">
        <v>4.3968783446145743E-2</v>
      </c>
      <c r="D119" s="351">
        <v>3.74167645848296E-2</v>
      </c>
      <c r="E119" s="351">
        <v>3.6116833068493101E-2</v>
      </c>
      <c r="F119" s="351">
        <v>3.62459519826435E-2</v>
      </c>
      <c r="G119" s="352">
        <v>3.6167014137275202E-2</v>
      </c>
    </row>
    <row r="120" spans="2:7" x14ac:dyDescent="0.25">
      <c r="B120" s="357">
        <v>118</v>
      </c>
      <c r="C120" s="351">
        <v>4.3952087224957248E-2</v>
      </c>
      <c r="D120" s="351">
        <v>3.7455514166491802E-2</v>
      </c>
      <c r="E120" s="351">
        <v>3.61665335612915E-2</v>
      </c>
      <c r="F120" s="351">
        <v>3.6294578620143202E-2</v>
      </c>
      <c r="G120" s="352">
        <v>3.6216265237603504E-2</v>
      </c>
    </row>
    <row r="121" spans="2:7" x14ac:dyDescent="0.25">
      <c r="B121" s="357">
        <v>119</v>
      </c>
      <c r="C121" s="351">
        <v>4.3935671495132445E-2</v>
      </c>
      <c r="D121" s="351">
        <v>3.7493614537908802E-2</v>
      </c>
      <c r="E121" s="351">
        <v>3.6215402683356504E-2</v>
      </c>
      <c r="F121" s="351">
        <v>3.6342390505611902E-2</v>
      </c>
      <c r="G121" s="352">
        <v>3.6264694979560898E-2</v>
      </c>
    </row>
    <row r="122" spans="2:7" x14ac:dyDescent="0.25">
      <c r="B122" s="357">
        <v>120</v>
      </c>
      <c r="C122" s="351">
        <v>4.3919529273592328E-2</v>
      </c>
      <c r="D122" s="351">
        <v>3.7531081833680903E-2</v>
      </c>
      <c r="E122" s="351">
        <v>3.6263461009960397E-2</v>
      </c>
      <c r="F122" s="351">
        <v>3.63894079246374E-2</v>
      </c>
      <c r="G122" s="352">
        <v>3.6312323453383304E-2</v>
      </c>
    </row>
    <row r="123" spans="2:7" x14ac:dyDescent="0.25">
      <c r="B123" s="357">
        <v>121</v>
      </c>
      <c r="C123" s="351">
        <v>4.390365380494865E-2</v>
      </c>
      <c r="D123" s="351">
        <v>3.7567931662012104E-2</v>
      </c>
      <c r="E123" s="351">
        <v>3.6310728452367602E-2</v>
      </c>
      <c r="F123" s="351">
        <v>3.6435650496867297E-2</v>
      </c>
      <c r="G123" s="352">
        <v>3.6359170123532798E-2</v>
      </c>
    </row>
    <row r="124" spans="2:7" x14ac:dyDescent="0.25">
      <c r="B124" s="357">
        <v>122</v>
      </c>
      <c r="C124" s="351">
        <v>4.3888038552478692E-2</v>
      </c>
      <c r="D124" s="351">
        <v>3.7604179125676901E-2</v>
      </c>
      <c r="E124" s="351">
        <v>3.6357224283624298E-2</v>
      </c>
      <c r="F124" s="351">
        <v>3.6481137202939398E-2</v>
      </c>
      <c r="G124" s="352">
        <v>3.6405253850830196E-2</v>
      </c>
    </row>
    <row r="125" spans="2:7" x14ac:dyDescent="0.25">
      <c r="B125" s="357">
        <v>123</v>
      </c>
      <c r="C125" s="351">
        <v>4.3872677189520592E-2</v>
      </c>
      <c r="D125" s="351">
        <v>3.7639838842020698E-2</v>
      </c>
      <c r="E125" s="351">
        <v>3.6402967163219099E-2</v>
      </c>
      <c r="F125" s="351">
        <v>3.65258864101312E-2</v>
      </c>
      <c r="G125" s="352">
        <v>3.6450592913821495E-2</v>
      </c>
    </row>
    <row r="126" spans="2:7" x14ac:dyDescent="0.25">
      <c r="B126" s="357">
        <v>124</v>
      </c>
      <c r="C126" s="351">
        <v>4.3857563591244819E-2</v>
      </c>
      <c r="D126" s="351">
        <v>3.7674924962040501E-2</v>
      </c>
      <c r="E126" s="351">
        <v>3.64479751606748E-2</v>
      </c>
      <c r="F126" s="351">
        <v>3.6569915896796298E-2</v>
      </c>
      <c r="G126" s="352">
        <v>3.6495205029421801E-2</v>
      </c>
    </row>
    <row r="127" spans="2:7" ht="15.75" thickBot="1" x14ac:dyDescent="0.3">
      <c r="B127" s="358">
        <v>125</v>
      </c>
      <c r="C127" s="353">
        <v>4.3842691826805336E-2</v>
      </c>
      <c r="D127" s="353">
        <v>3.7709451188597802E-2</v>
      </c>
      <c r="E127" s="353">
        <v>3.6492265778105298E-2</v>
      </c>
      <c r="F127" s="353">
        <v>3.66132428756554E-2</v>
      </c>
      <c r="G127" s="354">
        <v>3.6539107372827402E-2</v>
      </c>
    </row>
  </sheetData>
  <hyperlinks>
    <hyperlink ref="A1" location="Indeks!A1" display="Indeks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06"/>
  <sheetViews>
    <sheetView zoomScale="70" zoomScaleNormal="7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8" sqref="F8"/>
    </sheetView>
  </sheetViews>
  <sheetFormatPr defaultRowHeight="15" x14ac:dyDescent="0.25"/>
  <sheetData>
    <row r="1" spans="1:104" x14ac:dyDescent="0.25">
      <c r="A1" s="414" t="s">
        <v>525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0"/>
      <c r="X1" s="330"/>
      <c r="Y1" s="330"/>
      <c r="Z1" s="330"/>
      <c r="AA1" s="330"/>
      <c r="AB1" s="330"/>
      <c r="AC1" s="330"/>
      <c r="AD1" s="330"/>
      <c r="AE1" s="330"/>
      <c r="AF1" s="330"/>
      <c r="AG1" s="330"/>
      <c r="AH1" s="330"/>
      <c r="AI1" s="330"/>
      <c r="AJ1" s="330"/>
      <c r="AK1" s="330"/>
      <c r="AL1" s="330"/>
      <c r="AM1" s="330"/>
      <c r="AN1" s="330"/>
      <c r="AO1" s="330"/>
      <c r="AP1" s="330"/>
      <c r="AQ1" s="330"/>
      <c r="AR1" s="330"/>
      <c r="AS1" s="330"/>
      <c r="AT1" s="330"/>
      <c r="AU1" s="330"/>
      <c r="AV1" s="330"/>
      <c r="AW1" s="330"/>
      <c r="AX1" s="330"/>
      <c r="AY1" s="330"/>
      <c r="AZ1" s="330"/>
      <c r="BA1" s="330"/>
      <c r="BB1" s="330"/>
      <c r="BC1" s="330"/>
      <c r="BD1" s="330"/>
      <c r="BE1" s="330"/>
      <c r="BF1" s="330"/>
      <c r="BG1" s="330"/>
      <c r="BH1" s="330"/>
      <c r="BI1" s="330"/>
      <c r="BJ1" s="330"/>
      <c r="BK1" s="330"/>
      <c r="BL1" s="330"/>
      <c r="BM1" s="330"/>
      <c r="BN1" s="330"/>
      <c r="BO1" s="330"/>
      <c r="BP1" s="330"/>
      <c r="BQ1" s="330"/>
      <c r="BR1" s="330"/>
      <c r="BS1" s="330"/>
      <c r="BT1" s="330"/>
      <c r="BU1" s="330"/>
      <c r="BV1" s="330"/>
      <c r="BW1" s="330"/>
      <c r="BX1" s="330"/>
      <c r="BY1" s="330"/>
      <c r="BZ1" s="330"/>
      <c r="CA1" s="330"/>
      <c r="CB1" s="330"/>
      <c r="CC1" s="330"/>
      <c r="CD1" s="330"/>
      <c r="CE1" s="330"/>
      <c r="CF1" s="330"/>
      <c r="CG1" s="330"/>
      <c r="CH1" s="330"/>
      <c r="CI1" s="330"/>
      <c r="CJ1" s="330"/>
      <c r="CK1" s="330"/>
      <c r="CL1" s="330"/>
      <c r="CM1" s="330"/>
      <c r="CN1" s="330"/>
      <c r="CO1" s="330"/>
      <c r="CP1" s="330"/>
      <c r="CQ1" s="330"/>
      <c r="CR1" s="330"/>
      <c r="CS1" s="330"/>
      <c r="CT1" s="330"/>
      <c r="CU1" s="330"/>
      <c r="CV1" s="330"/>
      <c r="CW1" s="330"/>
      <c r="CX1" s="330"/>
      <c r="CY1" s="330"/>
      <c r="CZ1" s="330"/>
    </row>
    <row r="2" spans="1:104" ht="26.25" x14ac:dyDescent="0.25">
      <c r="A2" s="330"/>
      <c r="B2" s="330"/>
      <c r="C2" s="331" t="s">
        <v>581</v>
      </c>
      <c r="D2" s="330"/>
      <c r="E2" s="332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30"/>
      <c r="AP2" s="330"/>
      <c r="AQ2" s="330"/>
      <c r="AR2" s="330"/>
      <c r="AS2" s="330"/>
      <c r="AT2" s="330"/>
      <c r="AU2" s="330"/>
      <c r="AV2" s="330"/>
      <c r="AW2" s="330"/>
      <c r="AX2" s="330"/>
      <c r="AY2" s="330"/>
      <c r="AZ2" s="330"/>
      <c r="BA2" s="330"/>
      <c r="BB2" s="330"/>
      <c r="BC2" s="330"/>
      <c r="BD2" s="330"/>
      <c r="BE2" s="330"/>
      <c r="BF2" s="330"/>
      <c r="BG2" s="330"/>
      <c r="BH2" s="330"/>
      <c r="BI2" s="330"/>
      <c r="BJ2" s="330"/>
      <c r="BK2" s="330"/>
      <c r="BL2" s="330"/>
      <c r="BM2" s="330"/>
      <c r="BN2" s="330"/>
      <c r="BO2" s="330"/>
      <c r="BP2" s="330"/>
      <c r="BQ2" s="330"/>
      <c r="BR2" s="330"/>
      <c r="BS2" s="330"/>
      <c r="BT2" s="330"/>
      <c r="BU2" s="330"/>
      <c r="BV2" s="330"/>
      <c r="BW2" s="330"/>
      <c r="BX2" s="330"/>
      <c r="BY2" s="330"/>
      <c r="BZ2" s="330"/>
      <c r="CA2" s="330"/>
      <c r="CB2" s="330"/>
      <c r="CC2" s="330"/>
      <c r="CD2" s="330"/>
      <c r="CE2" s="330"/>
      <c r="CF2" s="330"/>
      <c r="CG2" s="330"/>
      <c r="CH2" s="330"/>
      <c r="CI2" s="330"/>
      <c r="CJ2" s="330"/>
      <c r="CK2" s="330"/>
      <c r="CL2" s="330"/>
      <c r="CM2" s="330"/>
      <c r="CN2" s="330"/>
      <c r="CO2" s="330"/>
      <c r="CP2" s="330"/>
      <c r="CQ2" s="330"/>
      <c r="CR2" s="330"/>
      <c r="CS2" s="330"/>
      <c r="CT2" s="330"/>
      <c r="CU2" s="330"/>
      <c r="CV2" s="330"/>
      <c r="CW2" s="330"/>
      <c r="CX2" s="330"/>
      <c r="CY2" s="330"/>
      <c r="CZ2" s="330"/>
    </row>
    <row r="3" spans="1:104" x14ac:dyDescent="0.25">
      <c r="A3" s="330"/>
      <c r="B3" s="330"/>
      <c r="C3" s="330"/>
      <c r="D3" s="330"/>
      <c r="E3" s="330"/>
      <c r="F3" s="333"/>
      <c r="G3" s="333"/>
      <c r="H3" s="334"/>
      <c r="I3" s="333"/>
      <c r="J3" s="333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30"/>
      <c r="AY3" s="330"/>
      <c r="AZ3" s="330"/>
      <c r="BA3" s="330"/>
      <c r="BB3" s="330"/>
      <c r="BC3" s="330"/>
      <c r="BD3" s="330"/>
      <c r="BE3" s="330"/>
      <c r="BF3" s="330"/>
      <c r="BG3" s="330"/>
      <c r="BH3" s="330"/>
      <c r="BI3" s="330"/>
      <c r="BJ3" s="330"/>
      <c r="BK3" s="330"/>
      <c r="BL3" s="330"/>
      <c r="BM3" s="330"/>
      <c r="BN3" s="330"/>
      <c r="BO3" s="330"/>
      <c r="BP3" s="330"/>
      <c r="BQ3" s="330"/>
      <c r="BR3" s="330"/>
      <c r="BS3" s="330"/>
      <c r="BT3" s="330"/>
      <c r="BU3" s="330"/>
      <c r="BV3" s="330"/>
      <c r="BW3" s="330"/>
      <c r="BX3" s="330"/>
      <c r="BY3" s="330"/>
      <c r="BZ3" s="330"/>
      <c r="CA3" s="330"/>
      <c r="CB3" s="330"/>
      <c r="CC3" s="330"/>
      <c r="CD3" s="330"/>
      <c r="CE3" s="330"/>
      <c r="CF3" s="330"/>
      <c r="CG3" s="330"/>
      <c r="CH3" s="330"/>
      <c r="CI3" s="330"/>
      <c r="CJ3" s="330"/>
      <c r="CK3" s="330"/>
      <c r="CL3" s="330"/>
      <c r="CM3" s="330"/>
      <c r="CN3" s="330"/>
      <c r="CO3" s="330"/>
      <c r="CP3" s="330"/>
      <c r="CQ3" s="330"/>
      <c r="CR3" s="330"/>
      <c r="CS3" s="330"/>
      <c r="CT3" s="330"/>
      <c r="CU3" s="330"/>
      <c r="CV3" s="330"/>
      <c r="CW3" s="330"/>
      <c r="CX3" s="330"/>
      <c r="CY3" s="330"/>
      <c r="CZ3" s="330"/>
    </row>
    <row r="4" spans="1:104" x14ac:dyDescent="0.25">
      <c r="A4" s="330"/>
      <c r="B4" s="330"/>
      <c r="C4" s="335">
        <v>1.6000000000000001E-3</v>
      </c>
      <c r="D4" s="330"/>
      <c r="E4" s="330"/>
      <c r="F4" s="336"/>
      <c r="G4" s="336"/>
      <c r="H4" s="336"/>
      <c r="I4" s="336"/>
      <c r="J4" s="336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30"/>
      <c r="AY4" s="330"/>
      <c r="AZ4" s="330"/>
      <c r="BA4" s="330"/>
      <c r="BB4" s="330"/>
      <c r="BC4" s="330"/>
      <c r="BD4" s="330"/>
      <c r="BE4" s="330"/>
      <c r="BF4" s="330"/>
      <c r="BG4" s="330"/>
      <c r="BH4" s="330"/>
      <c r="BI4" s="330"/>
      <c r="BJ4" s="330"/>
      <c r="BK4" s="330"/>
      <c r="BL4" s="330"/>
      <c r="BM4" s="330"/>
      <c r="BN4" s="330"/>
      <c r="BO4" s="330"/>
      <c r="BP4" s="330"/>
      <c r="BQ4" s="330"/>
      <c r="BR4" s="330"/>
      <c r="BS4" s="330"/>
      <c r="BT4" s="330"/>
      <c r="BU4" s="330"/>
      <c r="BV4" s="330"/>
      <c r="BW4" s="330"/>
      <c r="BX4" s="330"/>
      <c r="BY4" s="330"/>
      <c r="BZ4" s="330"/>
      <c r="CA4" s="330"/>
      <c r="CB4" s="330"/>
      <c r="CC4" s="330"/>
      <c r="CD4" s="330"/>
      <c r="CE4" s="330"/>
      <c r="CF4" s="330"/>
      <c r="CG4" s="330"/>
      <c r="CH4" s="330"/>
      <c r="CI4" s="330"/>
      <c r="CJ4" s="330"/>
      <c r="CK4" s="330"/>
      <c r="CL4" s="330"/>
      <c r="CM4" s="330"/>
      <c r="CN4" s="330"/>
      <c r="CO4" s="330"/>
      <c r="CP4" s="330"/>
      <c r="CQ4" s="330"/>
      <c r="CR4" s="330"/>
      <c r="CS4" s="330"/>
      <c r="CT4" s="330"/>
      <c r="CU4" s="330"/>
      <c r="CV4" s="330"/>
      <c r="CW4" s="330"/>
      <c r="CX4" s="330"/>
      <c r="CY4" s="330"/>
      <c r="CZ4" s="330"/>
    </row>
    <row r="5" spans="1:104" x14ac:dyDescent="0.25">
      <c r="A5" s="330"/>
      <c r="B5" s="330"/>
      <c r="C5" s="330"/>
      <c r="D5" s="330"/>
      <c r="E5" s="330"/>
      <c r="F5" s="330"/>
      <c r="G5" s="330"/>
      <c r="H5" s="337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330"/>
      <c r="AQ5" s="330"/>
      <c r="AR5" s="330"/>
      <c r="AS5" s="330"/>
      <c r="AT5" s="330"/>
      <c r="AU5" s="330"/>
      <c r="AV5" s="330"/>
      <c r="AW5" s="330"/>
      <c r="AX5" s="330"/>
      <c r="AY5" s="330"/>
      <c r="AZ5" s="330"/>
      <c r="BA5" s="330"/>
      <c r="BB5" s="330"/>
      <c r="BC5" s="330"/>
      <c r="BD5" s="330"/>
      <c r="BE5" s="330"/>
      <c r="BF5" s="330"/>
      <c r="BG5" s="330"/>
      <c r="BH5" s="330"/>
      <c r="BI5" s="330"/>
      <c r="BJ5" s="330"/>
      <c r="BK5" s="330"/>
      <c r="BL5" s="330"/>
      <c r="BM5" s="330"/>
      <c r="BN5" s="330"/>
      <c r="BO5" s="330"/>
      <c r="BP5" s="330"/>
      <c r="BQ5" s="330"/>
      <c r="BR5" s="330"/>
      <c r="BS5" s="330"/>
      <c r="BT5" s="330"/>
      <c r="BU5" s="330"/>
      <c r="BV5" s="330"/>
      <c r="BW5" s="330"/>
      <c r="BX5" s="330"/>
      <c r="BY5" s="330"/>
      <c r="BZ5" s="330"/>
      <c r="CA5" s="330"/>
      <c r="CB5" s="330"/>
      <c r="CC5" s="330"/>
      <c r="CD5" s="330"/>
      <c r="CE5" s="330"/>
      <c r="CF5" s="330"/>
      <c r="CG5" s="330"/>
      <c r="CH5" s="330"/>
      <c r="CI5" s="330"/>
      <c r="CJ5" s="330"/>
      <c r="CK5" s="330"/>
      <c r="CL5" s="330"/>
      <c r="CM5" s="330"/>
      <c r="CN5" s="330"/>
      <c r="CO5" s="330"/>
      <c r="CP5" s="330"/>
      <c r="CQ5" s="330"/>
      <c r="CR5" s="330"/>
      <c r="CS5" s="330"/>
      <c r="CT5" s="330"/>
      <c r="CU5" s="330"/>
      <c r="CV5" s="330"/>
      <c r="CW5" s="330"/>
      <c r="CX5" s="330"/>
      <c r="CY5" s="330"/>
      <c r="CZ5" s="330"/>
    </row>
    <row r="6" spans="1:104" ht="39" x14ac:dyDescent="0.25">
      <c r="A6" s="330"/>
      <c r="B6" s="331" t="s">
        <v>582</v>
      </c>
      <c r="C6" s="331" t="s">
        <v>583</v>
      </c>
      <c r="D6" s="330"/>
      <c r="E6" s="334" t="s">
        <v>584</v>
      </c>
      <c r="F6" s="330"/>
      <c r="G6" s="330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0"/>
      <c r="AA6" s="330"/>
      <c r="AB6" s="330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30"/>
      <c r="AY6" s="330"/>
      <c r="AZ6" s="330"/>
      <c r="BA6" s="330"/>
      <c r="BB6" s="330"/>
      <c r="BC6" s="330"/>
      <c r="BD6" s="330"/>
      <c r="BE6" s="330"/>
      <c r="BF6" s="330"/>
      <c r="BG6" s="330"/>
      <c r="BH6" s="330"/>
      <c r="BI6" s="330"/>
      <c r="BJ6" s="330"/>
      <c r="BK6" s="330"/>
      <c r="BL6" s="330"/>
      <c r="BM6" s="330"/>
      <c r="BN6" s="330"/>
      <c r="BO6" s="330"/>
      <c r="BP6" s="330"/>
      <c r="BQ6" s="330"/>
      <c r="BR6" s="330"/>
      <c r="BS6" s="330"/>
      <c r="BT6" s="330"/>
      <c r="BU6" s="330"/>
      <c r="BV6" s="330"/>
      <c r="BW6" s="330"/>
      <c r="BX6" s="330"/>
      <c r="BY6" s="330"/>
      <c r="BZ6" s="330"/>
      <c r="CA6" s="330"/>
      <c r="CB6" s="330"/>
      <c r="CC6" s="330"/>
      <c r="CD6" s="330"/>
      <c r="CE6" s="330"/>
      <c r="CF6" s="330"/>
      <c r="CG6" s="330"/>
      <c r="CH6" s="330"/>
      <c r="CI6" s="330"/>
      <c r="CJ6" s="330"/>
      <c r="CK6" s="330"/>
      <c r="CL6" s="330"/>
      <c r="CM6" s="330"/>
      <c r="CN6" s="330"/>
      <c r="CO6" s="330"/>
      <c r="CP6" s="330"/>
      <c r="CQ6" s="330"/>
      <c r="CR6" s="330"/>
      <c r="CS6" s="330"/>
      <c r="CT6" s="330"/>
      <c r="CU6" s="330"/>
      <c r="CV6" s="330"/>
      <c r="CW6" s="330"/>
      <c r="CX6" s="330"/>
      <c r="CY6" s="330"/>
      <c r="CZ6" s="330"/>
    </row>
    <row r="7" spans="1:104" x14ac:dyDescent="0.25">
      <c r="A7" s="330"/>
      <c r="B7" s="330"/>
      <c r="C7" s="330"/>
      <c r="D7" s="330"/>
      <c r="E7" s="330"/>
      <c r="F7" s="338" t="s">
        <v>585</v>
      </c>
      <c r="G7" s="338" t="s">
        <v>586</v>
      </c>
      <c r="H7" s="338" t="s">
        <v>587</v>
      </c>
      <c r="I7" s="338" t="s">
        <v>588</v>
      </c>
      <c r="J7" s="338" t="s">
        <v>589</v>
      </c>
      <c r="K7" s="338" t="s">
        <v>590</v>
      </c>
      <c r="L7" s="338" t="s">
        <v>591</v>
      </c>
      <c r="M7" s="338" t="s">
        <v>592</v>
      </c>
      <c r="N7" s="338" t="s">
        <v>593</v>
      </c>
      <c r="O7" s="338" t="s">
        <v>594</v>
      </c>
      <c r="P7" s="338" t="s">
        <v>595</v>
      </c>
      <c r="Q7" s="338" t="s">
        <v>596</v>
      </c>
      <c r="R7" s="338" t="s">
        <v>597</v>
      </c>
      <c r="S7" s="338" t="s">
        <v>598</v>
      </c>
      <c r="T7" s="338" t="s">
        <v>599</v>
      </c>
      <c r="U7" s="338" t="s">
        <v>600</v>
      </c>
      <c r="V7" s="338" t="s">
        <v>601</v>
      </c>
      <c r="W7" s="338" t="s">
        <v>602</v>
      </c>
      <c r="X7" s="338" t="s">
        <v>603</v>
      </c>
      <c r="Y7" s="338" t="s">
        <v>604</v>
      </c>
      <c r="Z7" s="338" t="s">
        <v>605</v>
      </c>
      <c r="AA7" s="338" t="s">
        <v>606</v>
      </c>
      <c r="AB7" s="338" t="s">
        <v>607</v>
      </c>
      <c r="AC7" s="338" t="s">
        <v>608</v>
      </c>
      <c r="AD7" s="338" t="s">
        <v>609</v>
      </c>
      <c r="AE7" s="338" t="s">
        <v>610</v>
      </c>
      <c r="AF7" s="338" t="s">
        <v>611</v>
      </c>
      <c r="AG7" s="338" t="s">
        <v>612</v>
      </c>
      <c r="AH7" s="338" t="s">
        <v>613</v>
      </c>
      <c r="AI7" s="338" t="s">
        <v>614</v>
      </c>
      <c r="AJ7" s="338" t="s">
        <v>615</v>
      </c>
      <c r="AK7" s="338" t="s">
        <v>616</v>
      </c>
      <c r="AL7" s="338" t="s">
        <v>617</v>
      </c>
      <c r="AM7" s="338" t="s">
        <v>618</v>
      </c>
      <c r="AN7" s="338" t="s">
        <v>619</v>
      </c>
      <c r="AO7" s="338" t="s">
        <v>620</v>
      </c>
      <c r="AP7" s="338" t="s">
        <v>621</v>
      </c>
      <c r="AQ7" s="338" t="s">
        <v>622</v>
      </c>
      <c r="AR7" s="338" t="s">
        <v>623</v>
      </c>
      <c r="AS7" s="338" t="s">
        <v>624</v>
      </c>
      <c r="AT7" s="338" t="s">
        <v>625</v>
      </c>
      <c r="AU7" s="338" t="s">
        <v>626</v>
      </c>
      <c r="AV7" s="338" t="s">
        <v>627</v>
      </c>
      <c r="AW7" s="338" t="s">
        <v>628</v>
      </c>
      <c r="AX7" s="338" t="s">
        <v>629</v>
      </c>
      <c r="AY7" s="338" t="s">
        <v>630</v>
      </c>
      <c r="AZ7" s="338" t="s">
        <v>631</v>
      </c>
      <c r="BA7" s="338" t="s">
        <v>632</v>
      </c>
      <c r="BB7" s="338" t="s">
        <v>633</v>
      </c>
      <c r="BC7" s="338" t="s">
        <v>634</v>
      </c>
      <c r="BD7" s="338" t="s">
        <v>635</v>
      </c>
      <c r="BE7" s="338" t="s">
        <v>636</v>
      </c>
      <c r="BF7" s="338" t="s">
        <v>637</v>
      </c>
      <c r="BG7" s="338" t="s">
        <v>638</v>
      </c>
      <c r="BH7" s="338" t="s">
        <v>639</v>
      </c>
      <c r="BI7" s="338" t="s">
        <v>640</v>
      </c>
      <c r="BJ7" s="338" t="s">
        <v>641</v>
      </c>
      <c r="BK7" s="338" t="s">
        <v>642</v>
      </c>
      <c r="BL7" s="338" t="s">
        <v>643</v>
      </c>
      <c r="BM7" s="338" t="s">
        <v>644</v>
      </c>
      <c r="BN7" s="338" t="s">
        <v>645</v>
      </c>
      <c r="BO7" s="338" t="s">
        <v>646</v>
      </c>
      <c r="BP7" s="338" t="s">
        <v>647</v>
      </c>
      <c r="BQ7" s="338" t="s">
        <v>648</v>
      </c>
      <c r="BR7" s="338" t="s">
        <v>649</v>
      </c>
      <c r="BS7" s="338" t="s">
        <v>650</v>
      </c>
      <c r="BT7" s="338" t="s">
        <v>651</v>
      </c>
      <c r="BU7" s="338" t="s">
        <v>652</v>
      </c>
      <c r="BV7" s="338" t="s">
        <v>653</v>
      </c>
      <c r="BW7" s="338" t="s">
        <v>654</v>
      </c>
      <c r="BX7" s="338" t="s">
        <v>655</v>
      </c>
      <c r="BY7" s="338" t="s">
        <v>656</v>
      </c>
      <c r="BZ7" s="338" t="s">
        <v>657</v>
      </c>
      <c r="CA7" s="338" t="s">
        <v>658</v>
      </c>
      <c r="CB7" s="338" t="s">
        <v>659</v>
      </c>
      <c r="CC7" s="338" t="s">
        <v>660</v>
      </c>
      <c r="CD7" s="338" t="s">
        <v>661</v>
      </c>
      <c r="CE7" s="338" t="s">
        <v>662</v>
      </c>
      <c r="CF7" s="338" t="s">
        <v>663</v>
      </c>
      <c r="CG7" s="338" t="s">
        <v>664</v>
      </c>
      <c r="CH7" s="338" t="s">
        <v>665</v>
      </c>
      <c r="CI7" s="338" t="s">
        <v>666</v>
      </c>
      <c r="CJ7" s="338" t="s">
        <v>667</v>
      </c>
      <c r="CK7" s="338" t="s">
        <v>668</v>
      </c>
      <c r="CL7" s="338" t="s">
        <v>669</v>
      </c>
      <c r="CM7" s="338" t="s">
        <v>670</v>
      </c>
      <c r="CN7" s="338" t="s">
        <v>671</v>
      </c>
      <c r="CO7" s="338" t="s">
        <v>672</v>
      </c>
      <c r="CP7" s="338" t="s">
        <v>673</v>
      </c>
      <c r="CQ7" s="338" t="s">
        <v>674</v>
      </c>
      <c r="CR7" s="338" t="s">
        <v>675</v>
      </c>
      <c r="CS7" s="338" t="s">
        <v>676</v>
      </c>
      <c r="CT7" s="338" t="s">
        <v>677</v>
      </c>
      <c r="CU7" s="338" t="s">
        <v>678</v>
      </c>
      <c r="CV7" s="338" t="s">
        <v>679</v>
      </c>
      <c r="CW7" s="338" t="s">
        <v>680</v>
      </c>
      <c r="CX7" s="338" t="s">
        <v>681</v>
      </c>
      <c r="CY7" s="338" t="s">
        <v>682</v>
      </c>
      <c r="CZ7" s="338" t="s">
        <v>683</v>
      </c>
    </row>
    <row r="8" spans="1:104" x14ac:dyDescent="0.25">
      <c r="A8" s="330"/>
      <c r="B8" s="333" t="s">
        <v>684</v>
      </c>
      <c r="C8" s="339">
        <v>0.43</v>
      </c>
      <c r="D8" s="340"/>
      <c r="E8" s="333" t="s">
        <v>585</v>
      </c>
      <c r="F8" s="339">
        <v>1</v>
      </c>
      <c r="G8" s="339">
        <v>1</v>
      </c>
      <c r="H8" s="339">
        <v>0.75</v>
      </c>
      <c r="I8" s="339">
        <v>0.75</v>
      </c>
      <c r="J8" s="339">
        <v>0.75</v>
      </c>
      <c r="K8" s="339">
        <v>0.75</v>
      </c>
      <c r="L8" s="339">
        <v>0.75</v>
      </c>
      <c r="M8" s="339">
        <v>0.5</v>
      </c>
      <c r="N8" s="339">
        <v>0.5</v>
      </c>
      <c r="O8" s="339">
        <v>0.5</v>
      </c>
      <c r="P8" s="339">
        <v>0</v>
      </c>
      <c r="Q8" s="339">
        <v>0</v>
      </c>
      <c r="R8" s="339">
        <v>0</v>
      </c>
      <c r="S8" s="339">
        <v>0.25</v>
      </c>
      <c r="T8" s="339">
        <v>0</v>
      </c>
      <c r="U8" s="339">
        <v>0</v>
      </c>
      <c r="V8" s="339">
        <v>0</v>
      </c>
      <c r="W8" s="339">
        <v>0</v>
      </c>
      <c r="X8" s="339">
        <v>0.25</v>
      </c>
      <c r="Y8" s="339">
        <v>0</v>
      </c>
      <c r="Z8" s="339">
        <v>0</v>
      </c>
      <c r="AA8" s="339">
        <v>0</v>
      </c>
      <c r="AB8" s="339">
        <v>0</v>
      </c>
      <c r="AC8" s="339">
        <v>0.25</v>
      </c>
      <c r="AD8" s="339">
        <v>0.5</v>
      </c>
      <c r="AE8" s="339">
        <v>0.25</v>
      </c>
      <c r="AF8" s="339">
        <v>0.25</v>
      </c>
      <c r="AG8" s="339">
        <v>0.5</v>
      </c>
      <c r="AH8" s="339">
        <v>0.5</v>
      </c>
      <c r="AI8" s="339">
        <v>0.5</v>
      </c>
      <c r="AJ8" s="339">
        <v>0.5</v>
      </c>
      <c r="AK8" s="339">
        <v>0.5</v>
      </c>
      <c r="AL8" s="339">
        <v>0.5</v>
      </c>
      <c r="AM8" s="339">
        <v>0.5</v>
      </c>
      <c r="AN8" s="339">
        <v>0.5</v>
      </c>
      <c r="AO8" s="339">
        <v>0.25</v>
      </c>
      <c r="AP8" s="339">
        <v>0.5</v>
      </c>
      <c r="AQ8" s="339">
        <v>0.25</v>
      </c>
      <c r="AR8" s="339">
        <v>0.25</v>
      </c>
      <c r="AS8" s="339">
        <v>0.5</v>
      </c>
      <c r="AT8" s="339">
        <v>0.25</v>
      </c>
      <c r="AU8" s="339">
        <v>0.25</v>
      </c>
      <c r="AV8" s="339">
        <v>0.25</v>
      </c>
      <c r="AW8" s="339">
        <v>0.5</v>
      </c>
      <c r="AX8" s="339">
        <v>0.25</v>
      </c>
      <c r="AY8" s="339">
        <v>0.25</v>
      </c>
      <c r="AZ8" s="339">
        <v>0</v>
      </c>
      <c r="BA8" s="339">
        <v>0.25</v>
      </c>
      <c r="BB8" s="339">
        <v>0.25</v>
      </c>
      <c r="BC8" s="339">
        <v>0.25</v>
      </c>
      <c r="BD8" s="339">
        <v>0.25</v>
      </c>
      <c r="BE8" s="339">
        <v>0.25</v>
      </c>
      <c r="BF8" s="339">
        <v>0.25</v>
      </c>
      <c r="BG8" s="339">
        <v>0.25</v>
      </c>
      <c r="BH8" s="339">
        <v>0.25</v>
      </c>
      <c r="BI8" s="339">
        <v>0.25</v>
      </c>
      <c r="BJ8" s="339">
        <v>0.25</v>
      </c>
      <c r="BK8" s="339">
        <v>0.25</v>
      </c>
      <c r="BL8" s="339">
        <v>0.25</v>
      </c>
      <c r="BM8" s="339">
        <v>0.25</v>
      </c>
      <c r="BN8" s="339">
        <v>0</v>
      </c>
      <c r="BO8" s="339">
        <v>0</v>
      </c>
      <c r="BP8" s="339">
        <v>0</v>
      </c>
      <c r="BQ8" s="339">
        <v>0</v>
      </c>
      <c r="BR8" s="339">
        <v>0</v>
      </c>
      <c r="BS8" s="339">
        <v>0.25</v>
      </c>
      <c r="BT8" s="339">
        <v>0.25</v>
      </c>
      <c r="BU8" s="339">
        <v>0.25</v>
      </c>
      <c r="BV8" s="339">
        <v>0</v>
      </c>
      <c r="BW8" s="339">
        <v>0</v>
      </c>
      <c r="BX8" s="339">
        <v>0</v>
      </c>
      <c r="BY8" s="339">
        <v>0</v>
      </c>
      <c r="BZ8" s="339">
        <v>0</v>
      </c>
      <c r="CA8" s="339">
        <v>0</v>
      </c>
      <c r="CB8" s="339">
        <v>0</v>
      </c>
      <c r="CC8" s="339">
        <v>0</v>
      </c>
      <c r="CD8" s="339">
        <v>0</v>
      </c>
      <c r="CE8" s="339">
        <v>0</v>
      </c>
      <c r="CF8" s="339">
        <v>0</v>
      </c>
      <c r="CG8" s="339">
        <v>0</v>
      </c>
      <c r="CH8" s="339">
        <v>0</v>
      </c>
      <c r="CI8" s="339">
        <v>0.5</v>
      </c>
      <c r="CJ8" s="339">
        <v>0.5</v>
      </c>
      <c r="CK8" s="339">
        <v>0.25</v>
      </c>
      <c r="CL8" s="339">
        <v>0.5</v>
      </c>
      <c r="CM8" s="339">
        <v>0.5</v>
      </c>
      <c r="CN8" s="339">
        <v>0.5</v>
      </c>
      <c r="CO8" s="339">
        <v>0.25</v>
      </c>
      <c r="CP8" s="339">
        <v>0.25</v>
      </c>
      <c r="CQ8" s="339">
        <v>0.5</v>
      </c>
      <c r="CR8" s="339">
        <v>0.25</v>
      </c>
      <c r="CS8" s="339">
        <v>0.5</v>
      </c>
      <c r="CT8" s="339">
        <v>0.25</v>
      </c>
      <c r="CU8" s="339">
        <v>0.25</v>
      </c>
      <c r="CV8" s="339">
        <v>0.25</v>
      </c>
      <c r="CW8" s="339">
        <v>0.5</v>
      </c>
      <c r="CX8" s="339">
        <v>0.25</v>
      </c>
      <c r="CY8" s="339">
        <v>0.25</v>
      </c>
      <c r="CZ8" s="339">
        <v>0.25</v>
      </c>
    </row>
    <row r="9" spans="1:104" x14ac:dyDescent="0.25">
      <c r="A9" s="330"/>
      <c r="B9" s="333" t="s">
        <v>685</v>
      </c>
      <c r="C9" s="339">
        <v>0.09</v>
      </c>
      <c r="D9" s="340"/>
      <c r="E9" s="333" t="s">
        <v>586</v>
      </c>
      <c r="F9" s="339">
        <v>1</v>
      </c>
      <c r="G9" s="339">
        <v>1</v>
      </c>
      <c r="H9" s="339">
        <v>0.75</v>
      </c>
      <c r="I9" s="339">
        <v>0.75</v>
      </c>
      <c r="J9" s="339">
        <v>0.75</v>
      </c>
      <c r="K9" s="339">
        <v>0.75</v>
      </c>
      <c r="L9" s="339">
        <v>0.75</v>
      </c>
      <c r="M9" s="339">
        <v>0.5</v>
      </c>
      <c r="N9" s="339">
        <v>0.5</v>
      </c>
      <c r="O9" s="339">
        <v>0.75</v>
      </c>
      <c r="P9" s="339">
        <v>0</v>
      </c>
      <c r="Q9" s="339">
        <v>0</v>
      </c>
      <c r="R9" s="339">
        <v>0</v>
      </c>
      <c r="S9" s="339">
        <v>0.25</v>
      </c>
      <c r="T9" s="339">
        <v>0</v>
      </c>
      <c r="U9" s="339">
        <v>0</v>
      </c>
      <c r="V9" s="339">
        <v>0</v>
      </c>
      <c r="W9" s="339">
        <v>0</v>
      </c>
      <c r="X9" s="339">
        <v>0.25</v>
      </c>
      <c r="Y9" s="339">
        <v>0</v>
      </c>
      <c r="Z9" s="339">
        <v>0</v>
      </c>
      <c r="AA9" s="339">
        <v>0</v>
      </c>
      <c r="AB9" s="339">
        <v>0</v>
      </c>
      <c r="AC9" s="339">
        <v>0.25</v>
      </c>
      <c r="AD9" s="339">
        <v>0.5</v>
      </c>
      <c r="AE9" s="339">
        <v>0.25</v>
      </c>
      <c r="AF9" s="339">
        <v>0.25</v>
      </c>
      <c r="AG9" s="339">
        <v>0.25</v>
      </c>
      <c r="AH9" s="339">
        <v>0.5</v>
      </c>
      <c r="AI9" s="339">
        <v>0.5</v>
      </c>
      <c r="AJ9" s="339">
        <v>0.5</v>
      </c>
      <c r="AK9" s="339">
        <v>0.5</v>
      </c>
      <c r="AL9" s="339">
        <v>0.5</v>
      </c>
      <c r="AM9" s="339">
        <v>0.5</v>
      </c>
      <c r="AN9" s="339">
        <v>0.5</v>
      </c>
      <c r="AO9" s="339">
        <v>0.25</v>
      </c>
      <c r="AP9" s="339">
        <v>0.5</v>
      </c>
      <c r="AQ9" s="339">
        <v>0.25</v>
      </c>
      <c r="AR9" s="339">
        <v>0.5</v>
      </c>
      <c r="AS9" s="339">
        <v>0.5</v>
      </c>
      <c r="AT9" s="339">
        <v>0.25</v>
      </c>
      <c r="AU9" s="339">
        <v>0.25</v>
      </c>
      <c r="AV9" s="339">
        <v>0.25</v>
      </c>
      <c r="AW9" s="339">
        <v>0.5</v>
      </c>
      <c r="AX9" s="339">
        <v>0.25</v>
      </c>
      <c r="AY9" s="339">
        <v>0.25</v>
      </c>
      <c r="AZ9" s="339">
        <v>0</v>
      </c>
      <c r="BA9" s="339">
        <v>0.25</v>
      </c>
      <c r="BB9" s="339">
        <v>0.25</v>
      </c>
      <c r="BC9" s="339">
        <v>0.25</v>
      </c>
      <c r="BD9" s="339">
        <v>0.25</v>
      </c>
      <c r="BE9" s="339">
        <v>0.25</v>
      </c>
      <c r="BF9" s="339">
        <v>0.25</v>
      </c>
      <c r="BG9" s="339">
        <v>0.25</v>
      </c>
      <c r="BH9" s="339">
        <v>0.25</v>
      </c>
      <c r="BI9" s="339">
        <v>0.25</v>
      </c>
      <c r="BJ9" s="339">
        <v>0.25</v>
      </c>
      <c r="BK9" s="339">
        <v>0.25</v>
      </c>
      <c r="BL9" s="339">
        <v>0.25</v>
      </c>
      <c r="BM9" s="339">
        <v>0.25</v>
      </c>
      <c r="BN9" s="339">
        <v>0</v>
      </c>
      <c r="BO9" s="339">
        <v>0</v>
      </c>
      <c r="BP9" s="339">
        <v>0</v>
      </c>
      <c r="BQ9" s="339">
        <v>0</v>
      </c>
      <c r="BR9" s="339">
        <v>0</v>
      </c>
      <c r="BS9" s="339">
        <v>0.25</v>
      </c>
      <c r="BT9" s="339">
        <v>0.25</v>
      </c>
      <c r="BU9" s="339">
        <v>0.25</v>
      </c>
      <c r="BV9" s="339">
        <v>0</v>
      </c>
      <c r="BW9" s="339">
        <v>0</v>
      </c>
      <c r="BX9" s="339">
        <v>0</v>
      </c>
      <c r="BY9" s="339">
        <v>0</v>
      </c>
      <c r="BZ9" s="339">
        <v>0</v>
      </c>
      <c r="CA9" s="339">
        <v>0</v>
      </c>
      <c r="CB9" s="339">
        <v>0</v>
      </c>
      <c r="CC9" s="339">
        <v>0</v>
      </c>
      <c r="CD9" s="339">
        <v>0</v>
      </c>
      <c r="CE9" s="339">
        <v>0</v>
      </c>
      <c r="CF9" s="339">
        <v>0</v>
      </c>
      <c r="CG9" s="339">
        <v>0</v>
      </c>
      <c r="CH9" s="339">
        <v>0</v>
      </c>
      <c r="CI9" s="339">
        <v>0.5</v>
      </c>
      <c r="CJ9" s="339">
        <v>0.5</v>
      </c>
      <c r="CK9" s="339">
        <v>0.25</v>
      </c>
      <c r="CL9" s="339">
        <v>0.5</v>
      </c>
      <c r="CM9" s="339">
        <v>0.5</v>
      </c>
      <c r="CN9" s="339">
        <v>0.5</v>
      </c>
      <c r="CO9" s="339">
        <v>0.25</v>
      </c>
      <c r="CP9" s="339">
        <v>0.25</v>
      </c>
      <c r="CQ9" s="339">
        <v>0.5</v>
      </c>
      <c r="CR9" s="339">
        <v>0.5</v>
      </c>
      <c r="CS9" s="339">
        <v>0.5</v>
      </c>
      <c r="CT9" s="339">
        <v>0.25</v>
      </c>
      <c r="CU9" s="339">
        <v>0.5</v>
      </c>
      <c r="CV9" s="339">
        <v>0.25</v>
      </c>
      <c r="CW9" s="339">
        <v>0.5</v>
      </c>
      <c r="CX9" s="339">
        <v>0.25</v>
      </c>
      <c r="CY9" s="339">
        <v>0.25</v>
      </c>
      <c r="CZ9" s="339">
        <v>0.25</v>
      </c>
    </row>
    <row r="10" spans="1:104" x14ac:dyDescent="0.25">
      <c r="A10" s="330"/>
      <c r="B10" s="333" t="s">
        <v>686</v>
      </c>
      <c r="C10" s="339">
        <v>0.09</v>
      </c>
      <c r="D10" s="340"/>
      <c r="E10" s="333" t="s">
        <v>587</v>
      </c>
      <c r="F10" s="339">
        <v>0.75</v>
      </c>
      <c r="G10" s="339">
        <v>0.75</v>
      </c>
      <c r="H10" s="339">
        <v>1</v>
      </c>
      <c r="I10" s="339">
        <v>0.75</v>
      </c>
      <c r="J10" s="339">
        <v>0.75</v>
      </c>
      <c r="K10" s="339">
        <v>0.75</v>
      </c>
      <c r="L10" s="339">
        <v>0.75</v>
      </c>
      <c r="M10" s="339">
        <v>0.5</v>
      </c>
      <c r="N10" s="339">
        <v>0.5</v>
      </c>
      <c r="O10" s="339">
        <v>0.5</v>
      </c>
      <c r="P10" s="339">
        <v>0</v>
      </c>
      <c r="Q10" s="339">
        <v>0</v>
      </c>
      <c r="R10" s="339">
        <v>0</v>
      </c>
      <c r="S10" s="339">
        <v>0.25</v>
      </c>
      <c r="T10" s="339">
        <v>0</v>
      </c>
      <c r="U10" s="339">
        <v>0</v>
      </c>
      <c r="V10" s="339">
        <v>0</v>
      </c>
      <c r="W10" s="339">
        <v>0.25</v>
      </c>
      <c r="X10" s="339">
        <v>0.25</v>
      </c>
      <c r="Y10" s="339">
        <v>0</v>
      </c>
      <c r="Z10" s="339">
        <v>0</v>
      </c>
      <c r="AA10" s="339">
        <v>0</v>
      </c>
      <c r="AB10" s="339">
        <v>0</v>
      </c>
      <c r="AC10" s="339">
        <v>0.25</v>
      </c>
      <c r="AD10" s="339">
        <v>0.5</v>
      </c>
      <c r="AE10" s="339">
        <v>0.25</v>
      </c>
      <c r="AF10" s="339">
        <v>0.25</v>
      </c>
      <c r="AG10" s="339">
        <v>0.5</v>
      </c>
      <c r="AH10" s="339">
        <v>0.5</v>
      </c>
      <c r="AI10" s="339">
        <v>0.5</v>
      </c>
      <c r="AJ10" s="339">
        <v>0.5</v>
      </c>
      <c r="AK10" s="339">
        <v>0.5</v>
      </c>
      <c r="AL10" s="339">
        <v>0.5</v>
      </c>
      <c r="AM10" s="339">
        <v>0.5</v>
      </c>
      <c r="AN10" s="339">
        <v>0.5</v>
      </c>
      <c r="AO10" s="339">
        <v>0.25</v>
      </c>
      <c r="AP10" s="339">
        <v>0.5</v>
      </c>
      <c r="AQ10" s="339">
        <v>0.25</v>
      </c>
      <c r="AR10" s="339">
        <v>0.5</v>
      </c>
      <c r="AS10" s="339">
        <v>0.5</v>
      </c>
      <c r="AT10" s="339">
        <v>0.25</v>
      </c>
      <c r="AU10" s="339">
        <v>0.25</v>
      </c>
      <c r="AV10" s="339">
        <v>0.25</v>
      </c>
      <c r="AW10" s="339">
        <v>0.5</v>
      </c>
      <c r="AX10" s="339">
        <v>0.25</v>
      </c>
      <c r="AY10" s="339">
        <v>0.25</v>
      </c>
      <c r="AZ10" s="339">
        <v>0</v>
      </c>
      <c r="BA10" s="339">
        <v>0.25</v>
      </c>
      <c r="BB10" s="339">
        <v>0.25</v>
      </c>
      <c r="BC10" s="339">
        <v>0.25</v>
      </c>
      <c r="BD10" s="339">
        <v>0.25</v>
      </c>
      <c r="BE10" s="339">
        <v>0.25</v>
      </c>
      <c r="BF10" s="339">
        <v>0.25</v>
      </c>
      <c r="BG10" s="339">
        <v>0.25</v>
      </c>
      <c r="BH10" s="339">
        <v>0.25</v>
      </c>
      <c r="BI10" s="339">
        <v>0.25</v>
      </c>
      <c r="BJ10" s="339">
        <v>0.25</v>
      </c>
      <c r="BK10" s="339">
        <v>0.25</v>
      </c>
      <c r="BL10" s="339">
        <v>0.25</v>
      </c>
      <c r="BM10" s="339">
        <v>0.25</v>
      </c>
      <c r="BN10" s="339">
        <v>0</v>
      </c>
      <c r="BO10" s="339">
        <v>0</v>
      </c>
      <c r="BP10" s="339">
        <v>0</v>
      </c>
      <c r="BQ10" s="339">
        <v>0</v>
      </c>
      <c r="BR10" s="339">
        <v>0</v>
      </c>
      <c r="BS10" s="339">
        <v>0.25</v>
      </c>
      <c r="BT10" s="339">
        <v>0.25</v>
      </c>
      <c r="BU10" s="339">
        <v>0.25</v>
      </c>
      <c r="BV10" s="339">
        <v>0</v>
      </c>
      <c r="BW10" s="339">
        <v>0</v>
      </c>
      <c r="BX10" s="339">
        <v>0</v>
      </c>
      <c r="BY10" s="339">
        <v>0</v>
      </c>
      <c r="BZ10" s="339">
        <v>0</v>
      </c>
      <c r="CA10" s="339">
        <v>0</v>
      </c>
      <c r="CB10" s="339">
        <v>0</v>
      </c>
      <c r="CC10" s="339">
        <v>0</v>
      </c>
      <c r="CD10" s="339">
        <v>0</v>
      </c>
      <c r="CE10" s="339">
        <v>0</v>
      </c>
      <c r="CF10" s="339">
        <v>0</v>
      </c>
      <c r="CG10" s="339">
        <v>0</v>
      </c>
      <c r="CH10" s="339">
        <v>0</v>
      </c>
      <c r="CI10" s="339">
        <v>0.5</v>
      </c>
      <c r="CJ10" s="339">
        <v>0.5</v>
      </c>
      <c r="CK10" s="339">
        <v>0.25</v>
      </c>
      <c r="CL10" s="339">
        <v>0.5</v>
      </c>
      <c r="CM10" s="339">
        <v>0.5</v>
      </c>
      <c r="CN10" s="339">
        <v>0.5</v>
      </c>
      <c r="CO10" s="339">
        <v>0.25</v>
      </c>
      <c r="CP10" s="339">
        <v>0.25</v>
      </c>
      <c r="CQ10" s="339">
        <v>0.25</v>
      </c>
      <c r="CR10" s="339">
        <v>0.25</v>
      </c>
      <c r="CS10" s="339">
        <v>0.5</v>
      </c>
      <c r="CT10" s="339">
        <v>0.25</v>
      </c>
      <c r="CU10" s="339">
        <v>0.25</v>
      </c>
      <c r="CV10" s="339">
        <v>0.25</v>
      </c>
      <c r="CW10" s="339">
        <v>0.5</v>
      </c>
      <c r="CX10" s="339">
        <v>0.25</v>
      </c>
      <c r="CY10" s="339">
        <v>0.25</v>
      </c>
      <c r="CZ10" s="339">
        <v>0.25</v>
      </c>
    </row>
    <row r="11" spans="1:104" x14ac:dyDescent="0.25">
      <c r="A11" s="330"/>
      <c r="B11" s="333" t="s">
        <v>687</v>
      </c>
      <c r="C11" s="339">
        <v>1.74</v>
      </c>
      <c r="D11" s="340"/>
      <c r="E11" s="333" t="s">
        <v>588</v>
      </c>
      <c r="F11" s="339">
        <v>0.75</v>
      </c>
      <c r="G11" s="339">
        <v>0.75</v>
      </c>
      <c r="H11" s="339">
        <v>0.75</v>
      </c>
      <c r="I11" s="339">
        <v>1</v>
      </c>
      <c r="J11" s="339">
        <v>0.75</v>
      </c>
      <c r="K11" s="339">
        <v>0.75</v>
      </c>
      <c r="L11" s="339">
        <v>0.75</v>
      </c>
      <c r="M11" s="339">
        <v>0.75</v>
      </c>
      <c r="N11" s="339">
        <v>0.5</v>
      </c>
      <c r="O11" s="339">
        <v>0.5</v>
      </c>
      <c r="P11" s="339">
        <v>0</v>
      </c>
      <c r="Q11" s="339">
        <v>0</v>
      </c>
      <c r="R11" s="339">
        <v>0</v>
      </c>
      <c r="S11" s="339">
        <v>0.25</v>
      </c>
      <c r="T11" s="339">
        <v>0</v>
      </c>
      <c r="U11" s="339">
        <v>0</v>
      </c>
      <c r="V11" s="339">
        <v>0</v>
      </c>
      <c r="W11" s="339">
        <v>0.25</v>
      </c>
      <c r="X11" s="339">
        <v>0.25</v>
      </c>
      <c r="Y11" s="339">
        <v>0</v>
      </c>
      <c r="Z11" s="339">
        <v>0</v>
      </c>
      <c r="AA11" s="339">
        <v>0</v>
      </c>
      <c r="AB11" s="339">
        <v>0</v>
      </c>
      <c r="AC11" s="339">
        <v>0.25</v>
      </c>
      <c r="AD11" s="339">
        <v>0.5</v>
      </c>
      <c r="AE11" s="339">
        <v>0.25</v>
      </c>
      <c r="AF11" s="339">
        <v>0.25</v>
      </c>
      <c r="AG11" s="339">
        <v>0.25</v>
      </c>
      <c r="AH11" s="339">
        <v>0.25</v>
      </c>
      <c r="AI11" s="339">
        <v>0.25</v>
      </c>
      <c r="AJ11" s="339">
        <v>0.25</v>
      </c>
      <c r="AK11" s="339">
        <v>0.25</v>
      </c>
      <c r="AL11" s="339">
        <v>0.25</v>
      </c>
      <c r="AM11" s="339">
        <v>0.25</v>
      </c>
      <c r="AN11" s="339">
        <v>0.25</v>
      </c>
      <c r="AO11" s="339">
        <v>0.25</v>
      </c>
      <c r="AP11" s="339">
        <v>0.25</v>
      </c>
      <c r="AQ11" s="339">
        <v>0.25</v>
      </c>
      <c r="AR11" s="339">
        <v>0.25</v>
      </c>
      <c r="AS11" s="339">
        <v>0.25</v>
      </c>
      <c r="AT11" s="339">
        <v>0.25</v>
      </c>
      <c r="AU11" s="339">
        <v>0.25</v>
      </c>
      <c r="AV11" s="339">
        <v>0.25</v>
      </c>
      <c r="AW11" s="339">
        <v>0.25</v>
      </c>
      <c r="AX11" s="339">
        <v>0.25</v>
      </c>
      <c r="AY11" s="339">
        <v>0.25</v>
      </c>
      <c r="AZ11" s="339">
        <v>0</v>
      </c>
      <c r="BA11" s="339">
        <v>0.25</v>
      </c>
      <c r="BB11" s="339">
        <v>0.25</v>
      </c>
      <c r="BC11" s="339">
        <v>0.25</v>
      </c>
      <c r="BD11" s="339">
        <v>0.25</v>
      </c>
      <c r="BE11" s="339">
        <v>0.25</v>
      </c>
      <c r="BF11" s="339">
        <v>0.25</v>
      </c>
      <c r="BG11" s="339">
        <v>0.25</v>
      </c>
      <c r="BH11" s="339">
        <v>0.25</v>
      </c>
      <c r="BI11" s="339">
        <v>0.25</v>
      </c>
      <c r="BJ11" s="339">
        <v>0.25</v>
      </c>
      <c r="BK11" s="339">
        <v>0.25</v>
      </c>
      <c r="BL11" s="339">
        <v>0.25</v>
      </c>
      <c r="BM11" s="339">
        <v>0.25</v>
      </c>
      <c r="BN11" s="339">
        <v>0</v>
      </c>
      <c r="BO11" s="339">
        <v>0</v>
      </c>
      <c r="BP11" s="339">
        <v>0</v>
      </c>
      <c r="BQ11" s="339">
        <v>0</v>
      </c>
      <c r="BR11" s="339">
        <v>0</v>
      </c>
      <c r="BS11" s="339">
        <v>0.25</v>
      </c>
      <c r="BT11" s="339">
        <v>0.25</v>
      </c>
      <c r="BU11" s="339">
        <v>0.25</v>
      </c>
      <c r="BV11" s="339">
        <v>0</v>
      </c>
      <c r="BW11" s="339">
        <v>0</v>
      </c>
      <c r="BX11" s="339">
        <v>0</v>
      </c>
      <c r="BY11" s="339">
        <v>0</v>
      </c>
      <c r="BZ11" s="339">
        <v>0</v>
      </c>
      <c r="CA11" s="339">
        <v>0</v>
      </c>
      <c r="CB11" s="339">
        <v>0</v>
      </c>
      <c r="CC11" s="339">
        <v>0</v>
      </c>
      <c r="CD11" s="339">
        <v>0</v>
      </c>
      <c r="CE11" s="339">
        <v>0</v>
      </c>
      <c r="CF11" s="339">
        <v>0</v>
      </c>
      <c r="CG11" s="339">
        <v>0</v>
      </c>
      <c r="CH11" s="339">
        <v>0</v>
      </c>
      <c r="CI11" s="339">
        <v>0.5</v>
      </c>
      <c r="CJ11" s="339">
        <v>0.5</v>
      </c>
      <c r="CK11" s="339">
        <v>0.25</v>
      </c>
      <c r="CL11" s="339">
        <v>0.5</v>
      </c>
      <c r="CM11" s="339">
        <v>0.5</v>
      </c>
      <c r="CN11" s="339">
        <v>0.5</v>
      </c>
      <c r="CO11" s="339">
        <v>0.25</v>
      </c>
      <c r="CP11" s="339">
        <v>0.25</v>
      </c>
      <c r="CQ11" s="339">
        <v>0.25</v>
      </c>
      <c r="CR11" s="339">
        <v>0.25</v>
      </c>
      <c r="CS11" s="339">
        <v>0.5</v>
      </c>
      <c r="CT11" s="339">
        <v>0.25</v>
      </c>
      <c r="CU11" s="339">
        <v>0.25</v>
      </c>
      <c r="CV11" s="339">
        <v>0.25</v>
      </c>
      <c r="CW11" s="339">
        <v>0.5</v>
      </c>
      <c r="CX11" s="339">
        <v>0.25</v>
      </c>
      <c r="CY11" s="339">
        <v>0.25</v>
      </c>
      <c r="CZ11" s="339">
        <v>0.25</v>
      </c>
    </row>
    <row r="12" spans="1:104" x14ac:dyDescent="0.25">
      <c r="A12" s="330"/>
      <c r="B12" s="333" t="s">
        <v>688</v>
      </c>
      <c r="C12" s="339">
        <v>0.78</v>
      </c>
      <c r="D12" s="340"/>
      <c r="E12" s="333" t="s">
        <v>589</v>
      </c>
      <c r="F12" s="339">
        <v>0.75</v>
      </c>
      <c r="G12" s="339">
        <v>0.75</v>
      </c>
      <c r="H12" s="339">
        <v>0.75</v>
      </c>
      <c r="I12" s="339">
        <v>0.75</v>
      </c>
      <c r="J12" s="339">
        <v>1</v>
      </c>
      <c r="K12" s="339">
        <v>0.75</v>
      </c>
      <c r="L12" s="339">
        <v>0.75</v>
      </c>
      <c r="M12" s="339">
        <v>0.5</v>
      </c>
      <c r="N12" s="339">
        <v>0.5</v>
      </c>
      <c r="O12" s="339">
        <v>0.5</v>
      </c>
      <c r="P12" s="339">
        <v>0</v>
      </c>
      <c r="Q12" s="339">
        <v>0</v>
      </c>
      <c r="R12" s="339">
        <v>0</v>
      </c>
      <c r="S12" s="339">
        <v>0.25</v>
      </c>
      <c r="T12" s="339">
        <v>0</v>
      </c>
      <c r="U12" s="339">
        <v>0</v>
      </c>
      <c r="V12" s="339">
        <v>0</v>
      </c>
      <c r="W12" s="339">
        <v>0.25</v>
      </c>
      <c r="X12" s="339">
        <v>0.25</v>
      </c>
      <c r="Y12" s="339">
        <v>0</v>
      </c>
      <c r="Z12" s="339">
        <v>0.25</v>
      </c>
      <c r="AA12" s="339">
        <v>0</v>
      </c>
      <c r="AB12" s="339">
        <v>0</v>
      </c>
      <c r="AC12" s="339">
        <v>0.25</v>
      </c>
      <c r="AD12" s="339">
        <v>0.5</v>
      </c>
      <c r="AE12" s="339">
        <v>0.25</v>
      </c>
      <c r="AF12" s="339">
        <v>0.25</v>
      </c>
      <c r="AG12" s="339">
        <v>0.5</v>
      </c>
      <c r="AH12" s="339">
        <v>0.5</v>
      </c>
      <c r="AI12" s="339">
        <v>0.5</v>
      </c>
      <c r="AJ12" s="339">
        <v>0.5</v>
      </c>
      <c r="AK12" s="339">
        <v>0.5</v>
      </c>
      <c r="AL12" s="339">
        <v>0.5</v>
      </c>
      <c r="AM12" s="339">
        <v>0.5</v>
      </c>
      <c r="AN12" s="339">
        <v>0.5</v>
      </c>
      <c r="AO12" s="339">
        <v>0.25</v>
      </c>
      <c r="AP12" s="339">
        <v>0.5</v>
      </c>
      <c r="AQ12" s="339">
        <v>0.25</v>
      </c>
      <c r="AR12" s="339">
        <v>0.5</v>
      </c>
      <c r="AS12" s="339">
        <v>0.5</v>
      </c>
      <c r="AT12" s="339">
        <v>0.25</v>
      </c>
      <c r="AU12" s="339">
        <v>0.25</v>
      </c>
      <c r="AV12" s="339">
        <v>0.25</v>
      </c>
      <c r="AW12" s="339">
        <v>0.5</v>
      </c>
      <c r="AX12" s="339">
        <v>0.25</v>
      </c>
      <c r="AY12" s="339">
        <v>0.25</v>
      </c>
      <c r="AZ12" s="339">
        <v>0</v>
      </c>
      <c r="BA12" s="339">
        <v>0.25</v>
      </c>
      <c r="BB12" s="339">
        <v>0.25</v>
      </c>
      <c r="BC12" s="339">
        <v>0.25</v>
      </c>
      <c r="BD12" s="339">
        <v>0.25</v>
      </c>
      <c r="BE12" s="339">
        <v>0.25</v>
      </c>
      <c r="BF12" s="339">
        <v>0.25</v>
      </c>
      <c r="BG12" s="339">
        <v>0.25</v>
      </c>
      <c r="BH12" s="339">
        <v>0.25</v>
      </c>
      <c r="BI12" s="339">
        <v>0.25</v>
      </c>
      <c r="BJ12" s="339">
        <v>0.25</v>
      </c>
      <c r="BK12" s="339">
        <v>0.25</v>
      </c>
      <c r="BL12" s="339">
        <v>0.25</v>
      </c>
      <c r="BM12" s="339">
        <v>0.25</v>
      </c>
      <c r="BN12" s="339">
        <v>0</v>
      </c>
      <c r="BO12" s="339">
        <v>0</v>
      </c>
      <c r="BP12" s="339">
        <v>0</v>
      </c>
      <c r="BQ12" s="339">
        <v>0</v>
      </c>
      <c r="BR12" s="339">
        <v>0</v>
      </c>
      <c r="BS12" s="339">
        <v>0.25</v>
      </c>
      <c r="BT12" s="339">
        <v>0.25</v>
      </c>
      <c r="BU12" s="339">
        <v>0.25</v>
      </c>
      <c r="BV12" s="339">
        <v>0</v>
      </c>
      <c r="BW12" s="339">
        <v>0</v>
      </c>
      <c r="BX12" s="339">
        <v>0</v>
      </c>
      <c r="BY12" s="339">
        <v>0</v>
      </c>
      <c r="BZ12" s="339">
        <v>0</v>
      </c>
      <c r="CA12" s="339">
        <v>0</v>
      </c>
      <c r="CB12" s="339">
        <v>0</v>
      </c>
      <c r="CC12" s="339">
        <v>0</v>
      </c>
      <c r="CD12" s="339">
        <v>0</v>
      </c>
      <c r="CE12" s="339">
        <v>0</v>
      </c>
      <c r="CF12" s="339">
        <v>0</v>
      </c>
      <c r="CG12" s="339">
        <v>0</v>
      </c>
      <c r="CH12" s="339">
        <v>0</v>
      </c>
      <c r="CI12" s="339">
        <v>0.5</v>
      </c>
      <c r="CJ12" s="339">
        <v>0.5</v>
      </c>
      <c r="CK12" s="339">
        <v>0.25</v>
      </c>
      <c r="CL12" s="339">
        <v>0.5</v>
      </c>
      <c r="CM12" s="339">
        <v>0.5</v>
      </c>
      <c r="CN12" s="339">
        <v>0.5</v>
      </c>
      <c r="CO12" s="339">
        <v>0.25</v>
      </c>
      <c r="CP12" s="339">
        <v>0.25</v>
      </c>
      <c r="CQ12" s="339">
        <v>0.25</v>
      </c>
      <c r="CR12" s="339">
        <v>0.25</v>
      </c>
      <c r="CS12" s="339">
        <v>0.5</v>
      </c>
      <c r="CT12" s="339">
        <v>0.25</v>
      </c>
      <c r="CU12" s="339">
        <v>0.25</v>
      </c>
      <c r="CV12" s="339">
        <v>0.25</v>
      </c>
      <c r="CW12" s="339">
        <v>0.5</v>
      </c>
      <c r="CX12" s="339">
        <v>0.25</v>
      </c>
      <c r="CY12" s="339">
        <v>0.25</v>
      </c>
      <c r="CZ12" s="339">
        <v>0.25</v>
      </c>
    </row>
    <row r="13" spans="1:104" x14ac:dyDescent="0.25">
      <c r="A13" s="330"/>
      <c r="B13" s="333" t="s">
        <v>689</v>
      </c>
      <c r="C13" s="339">
        <v>0.68</v>
      </c>
      <c r="D13" s="340"/>
      <c r="E13" s="333" t="s">
        <v>590</v>
      </c>
      <c r="F13" s="339">
        <v>0.75</v>
      </c>
      <c r="G13" s="339">
        <v>0.75</v>
      </c>
      <c r="H13" s="339">
        <v>0.75</v>
      </c>
      <c r="I13" s="339">
        <v>0.75</v>
      </c>
      <c r="J13" s="339">
        <v>0.75</v>
      </c>
      <c r="K13" s="339">
        <v>1</v>
      </c>
      <c r="L13" s="339">
        <v>0.75</v>
      </c>
      <c r="M13" s="339">
        <v>0.5</v>
      </c>
      <c r="N13" s="339">
        <v>0.5</v>
      </c>
      <c r="O13" s="339">
        <v>1</v>
      </c>
      <c r="P13" s="339">
        <v>0</v>
      </c>
      <c r="Q13" s="339">
        <v>0</v>
      </c>
      <c r="R13" s="339">
        <v>0</v>
      </c>
      <c r="S13" s="339">
        <v>0.25</v>
      </c>
      <c r="T13" s="339">
        <v>0</v>
      </c>
      <c r="U13" s="339">
        <v>0.25</v>
      </c>
      <c r="V13" s="339">
        <v>0.25</v>
      </c>
      <c r="W13" s="339">
        <v>0.5</v>
      </c>
      <c r="X13" s="339">
        <v>0.5</v>
      </c>
      <c r="Y13" s="339">
        <v>0.25</v>
      </c>
      <c r="Z13" s="339">
        <v>0.5</v>
      </c>
      <c r="AA13" s="339">
        <v>0.5</v>
      </c>
      <c r="AB13" s="339">
        <v>0.25</v>
      </c>
      <c r="AC13" s="339">
        <v>0.5</v>
      </c>
      <c r="AD13" s="339">
        <v>0.5</v>
      </c>
      <c r="AE13" s="339">
        <v>0.25</v>
      </c>
      <c r="AF13" s="339">
        <v>0.5</v>
      </c>
      <c r="AG13" s="339">
        <v>0.5</v>
      </c>
      <c r="AH13" s="339">
        <v>0.5</v>
      </c>
      <c r="AI13" s="339">
        <v>0.5</v>
      </c>
      <c r="AJ13" s="339">
        <v>0.5</v>
      </c>
      <c r="AK13" s="339">
        <v>0.5</v>
      </c>
      <c r="AL13" s="339">
        <v>0.5</v>
      </c>
      <c r="AM13" s="339">
        <v>0.5</v>
      </c>
      <c r="AN13" s="339">
        <v>0.5</v>
      </c>
      <c r="AO13" s="339">
        <v>0.25</v>
      </c>
      <c r="AP13" s="339">
        <v>0.5</v>
      </c>
      <c r="AQ13" s="339">
        <v>0.25</v>
      </c>
      <c r="AR13" s="339">
        <v>0.25</v>
      </c>
      <c r="AS13" s="339">
        <v>0.5</v>
      </c>
      <c r="AT13" s="339">
        <v>0.25</v>
      </c>
      <c r="AU13" s="339">
        <v>0.25</v>
      </c>
      <c r="AV13" s="339">
        <v>0.25</v>
      </c>
      <c r="AW13" s="339">
        <v>0.5</v>
      </c>
      <c r="AX13" s="339">
        <v>0.25</v>
      </c>
      <c r="AY13" s="339">
        <v>0.25</v>
      </c>
      <c r="AZ13" s="339">
        <v>0.25</v>
      </c>
      <c r="BA13" s="339">
        <v>0.25</v>
      </c>
      <c r="BB13" s="339">
        <v>0.25</v>
      </c>
      <c r="BC13" s="339">
        <v>0.25</v>
      </c>
      <c r="BD13" s="339">
        <v>0.25</v>
      </c>
      <c r="BE13" s="339">
        <v>0.25</v>
      </c>
      <c r="BF13" s="339">
        <v>0.25</v>
      </c>
      <c r="BG13" s="339">
        <v>0.25</v>
      </c>
      <c r="BH13" s="339">
        <v>0.25</v>
      </c>
      <c r="BI13" s="339">
        <v>0.25</v>
      </c>
      <c r="BJ13" s="339">
        <v>0.25</v>
      </c>
      <c r="BK13" s="339">
        <v>0.25</v>
      </c>
      <c r="BL13" s="339">
        <v>0.25</v>
      </c>
      <c r="BM13" s="339">
        <v>0.25</v>
      </c>
      <c r="BN13" s="339">
        <v>0</v>
      </c>
      <c r="BO13" s="339">
        <v>0</v>
      </c>
      <c r="BP13" s="339">
        <v>0</v>
      </c>
      <c r="BQ13" s="339">
        <v>0</v>
      </c>
      <c r="BR13" s="339">
        <v>0</v>
      </c>
      <c r="BS13" s="339">
        <v>0.25</v>
      </c>
      <c r="BT13" s="339">
        <v>0.25</v>
      </c>
      <c r="BU13" s="339">
        <v>0.25</v>
      </c>
      <c r="BV13" s="339">
        <v>0</v>
      </c>
      <c r="BW13" s="339">
        <v>0.25</v>
      </c>
      <c r="BX13" s="339">
        <v>0</v>
      </c>
      <c r="BY13" s="339">
        <v>0</v>
      </c>
      <c r="BZ13" s="339">
        <v>0</v>
      </c>
      <c r="CA13" s="339">
        <v>0.25</v>
      </c>
      <c r="CB13" s="339">
        <v>0</v>
      </c>
      <c r="CC13" s="339">
        <v>0</v>
      </c>
      <c r="CD13" s="339">
        <v>0</v>
      </c>
      <c r="CE13" s="339">
        <v>0</v>
      </c>
      <c r="CF13" s="339">
        <v>0</v>
      </c>
      <c r="CG13" s="339">
        <v>0</v>
      </c>
      <c r="CH13" s="339">
        <v>0</v>
      </c>
      <c r="CI13" s="339">
        <v>0.75</v>
      </c>
      <c r="CJ13" s="339">
        <v>0.75</v>
      </c>
      <c r="CK13" s="339">
        <v>0.25</v>
      </c>
      <c r="CL13" s="339">
        <v>0.75</v>
      </c>
      <c r="CM13" s="339">
        <v>0.75</v>
      </c>
      <c r="CN13" s="339">
        <v>0.75</v>
      </c>
      <c r="CO13" s="339">
        <v>0.25</v>
      </c>
      <c r="CP13" s="339">
        <v>0.25</v>
      </c>
      <c r="CQ13" s="339">
        <v>0.5</v>
      </c>
      <c r="CR13" s="339">
        <v>0.5</v>
      </c>
      <c r="CS13" s="339">
        <v>0.5</v>
      </c>
      <c r="CT13" s="339">
        <v>0.5</v>
      </c>
      <c r="CU13" s="339">
        <v>0.5</v>
      </c>
      <c r="CV13" s="339">
        <v>0.5</v>
      </c>
      <c r="CW13" s="339">
        <v>0.5</v>
      </c>
      <c r="CX13" s="339">
        <v>0.25</v>
      </c>
      <c r="CY13" s="339">
        <v>0.25</v>
      </c>
      <c r="CZ13" s="339">
        <v>0.25</v>
      </c>
    </row>
    <row r="14" spans="1:104" x14ac:dyDescent="0.25">
      <c r="A14" s="330"/>
      <c r="B14" s="333" t="s">
        <v>690</v>
      </c>
      <c r="C14" s="339">
        <v>2.39</v>
      </c>
      <c r="D14" s="340"/>
      <c r="E14" s="333" t="s">
        <v>591</v>
      </c>
      <c r="F14" s="339">
        <v>0.75</v>
      </c>
      <c r="G14" s="339">
        <v>0.75</v>
      </c>
      <c r="H14" s="339">
        <v>0.75</v>
      </c>
      <c r="I14" s="339">
        <v>0.75</v>
      </c>
      <c r="J14" s="339">
        <v>0.75</v>
      </c>
      <c r="K14" s="339">
        <v>0.75</v>
      </c>
      <c r="L14" s="339">
        <v>1</v>
      </c>
      <c r="M14" s="339">
        <v>0.75</v>
      </c>
      <c r="N14" s="339">
        <v>0.5</v>
      </c>
      <c r="O14" s="339">
        <v>0.5</v>
      </c>
      <c r="P14" s="339">
        <v>0.5</v>
      </c>
      <c r="Q14" s="339">
        <v>0.5</v>
      </c>
      <c r="R14" s="339">
        <v>0.5</v>
      </c>
      <c r="S14" s="339">
        <v>0.5</v>
      </c>
      <c r="T14" s="339">
        <v>0.5</v>
      </c>
      <c r="U14" s="339">
        <v>0.5</v>
      </c>
      <c r="V14" s="339">
        <v>0.5</v>
      </c>
      <c r="W14" s="339">
        <v>0.5</v>
      </c>
      <c r="X14" s="339">
        <v>0.5</v>
      </c>
      <c r="Y14" s="339">
        <v>0.5</v>
      </c>
      <c r="Z14" s="339">
        <v>0.25</v>
      </c>
      <c r="AA14" s="339">
        <v>0.5</v>
      </c>
      <c r="AB14" s="339">
        <v>0.25</v>
      </c>
      <c r="AC14" s="339">
        <v>0.25</v>
      </c>
      <c r="AD14" s="339">
        <v>0.5</v>
      </c>
      <c r="AE14" s="339">
        <v>0.25</v>
      </c>
      <c r="AF14" s="339">
        <v>0.5</v>
      </c>
      <c r="AG14" s="339">
        <v>0.25</v>
      </c>
      <c r="AH14" s="339">
        <v>0.25</v>
      </c>
      <c r="AI14" s="339">
        <v>0.25</v>
      </c>
      <c r="AJ14" s="339">
        <v>0.25</v>
      </c>
      <c r="AK14" s="339">
        <v>0.25</v>
      </c>
      <c r="AL14" s="339">
        <v>0.25</v>
      </c>
      <c r="AM14" s="339">
        <v>0.25</v>
      </c>
      <c r="AN14" s="339">
        <v>0.25</v>
      </c>
      <c r="AO14" s="339">
        <v>0.25</v>
      </c>
      <c r="AP14" s="339">
        <v>0.25</v>
      </c>
      <c r="AQ14" s="339">
        <v>0.25</v>
      </c>
      <c r="AR14" s="339">
        <v>0.25</v>
      </c>
      <c r="AS14" s="339">
        <v>0.25</v>
      </c>
      <c r="AT14" s="339">
        <v>0</v>
      </c>
      <c r="AU14" s="339">
        <v>0</v>
      </c>
      <c r="AV14" s="339">
        <v>0.25</v>
      </c>
      <c r="AW14" s="339">
        <v>0.25</v>
      </c>
      <c r="AX14" s="339">
        <v>0.25</v>
      </c>
      <c r="AY14" s="339">
        <v>0.25</v>
      </c>
      <c r="AZ14" s="339">
        <v>0.25</v>
      </c>
      <c r="BA14" s="339">
        <v>0.25</v>
      </c>
      <c r="BB14" s="339">
        <v>0.25</v>
      </c>
      <c r="BC14" s="339">
        <v>0.25</v>
      </c>
      <c r="BD14" s="339">
        <v>0.25</v>
      </c>
      <c r="BE14" s="339">
        <v>0.25</v>
      </c>
      <c r="BF14" s="339">
        <v>0.25</v>
      </c>
      <c r="BG14" s="339">
        <v>0.25</v>
      </c>
      <c r="BH14" s="339">
        <v>0.25</v>
      </c>
      <c r="BI14" s="339">
        <v>0.25</v>
      </c>
      <c r="BJ14" s="339">
        <v>0.25</v>
      </c>
      <c r="BK14" s="339">
        <v>0.25</v>
      </c>
      <c r="BL14" s="339">
        <v>0.25</v>
      </c>
      <c r="BM14" s="339">
        <v>0.25</v>
      </c>
      <c r="BN14" s="339">
        <v>0</v>
      </c>
      <c r="BO14" s="339">
        <v>0</v>
      </c>
      <c r="BP14" s="339">
        <v>0</v>
      </c>
      <c r="BQ14" s="339">
        <v>0</v>
      </c>
      <c r="BR14" s="339">
        <v>0</v>
      </c>
      <c r="BS14" s="339">
        <v>0.25</v>
      </c>
      <c r="BT14" s="339">
        <v>0.25</v>
      </c>
      <c r="BU14" s="339">
        <v>0.25</v>
      </c>
      <c r="BV14" s="339">
        <v>0</v>
      </c>
      <c r="BW14" s="339">
        <v>0</v>
      </c>
      <c r="BX14" s="339">
        <v>0</v>
      </c>
      <c r="BY14" s="339">
        <v>0</v>
      </c>
      <c r="BZ14" s="339">
        <v>0</v>
      </c>
      <c r="CA14" s="339">
        <v>0</v>
      </c>
      <c r="CB14" s="339">
        <v>0</v>
      </c>
      <c r="CC14" s="339">
        <v>0</v>
      </c>
      <c r="CD14" s="339">
        <v>0</v>
      </c>
      <c r="CE14" s="339">
        <v>0</v>
      </c>
      <c r="CF14" s="339">
        <v>0</v>
      </c>
      <c r="CG14" s="339">
        <v>0</v>
      </c>
      <c r="CH14" s="339">
        <v>0</v>
      </c>
      <c r="CI14" s="339">
        <v>0.5</v>
      </c>
      <c r="CJ14" s="339">
        <v>0.5</v>
      </c>
      <c r="CK14" s="339">
        <v>0.25</v>
      </c>
      <c r="CL14" s="339">
        <v>0.25</v>
      </c>
      <c r="CM14" s="339">
        <v>0.25</v>
      </c>
      <c r="CN14" s="339">
        <v>0.5</v>
      </c>
      <c r="CO14" s="339">
        <v>0.25</v>
      </c>
      <c r="CP14" s="339">
        <v>0.25</v>
      </c>
      <c r="CQ14" s="339">
        <v>0.25</v>
      </c>
      <c r="CR14" s="339">
        <v>0.25</v>
      </c>
      <c r="CS14" s="339">
        <v>0.25</v>
      </c>
      <c r="CT14" s="339">
        <v>0.25</v>
      </c>
      <c r="CU14" s="339">
        <v>0.25</v>
      </c>
      <c r="CV14" s="339">
        <v>0.25</v>
      </c>
      <c r="CW14" s="339">
        <v>0.5</v>
      </c>
      <c r="CX14" s="339">
        <v>0</v>
      </c>
      <c r="CY14" s="339">
        <v>0</v>
      </c>
      <c r="CZ14" s="339">
        <v>0</v>
      </c>
    </row>
    <row r="15" spans="1:104" x14ac:dyDescent="0.25">
      <c r="A15" s="330"/>
      <c r="B15" s="333" t="s">
        <v>691</v>
      </c>
      <c r="C15" s="339">
        <v>0.97</v>
      </c>
      <c r="D15" s="340"/>
      <c r="E15" s="333" t="s">
        <v>592</v>
      </c>
      <c r="F15" s="339">
        <v>0.5</v>
      </c>
      <c r="G15" s="339">
        <v>0.5</v>
      </c>
      <c r="H15" s="339">
        <v>0.5</v>
      </c>
      <c r="I15" s="339">
        <v>0.75</v>
      </c>
      <c r="J15" s="339">
        <v>0.5</v>
      </c>
      <c r="K15" s="339">
        <v>0.5</v>
      </c>
      <c r="L15" s="339">
        <v>0.75</v>
      </c>
      <c r="M15" s="339">
        <v>1</v>
      </c>
      <c r="N15" s="339">
        <v>0.5</v>
      </c>
      <c r="O15" s="339">
        <v>0.5</v>
      </c>
      <c r="P15" s="339">
        <v>0.5</v>
      </c>
      <c r="Q15" s="339">
        <v>0.5</v>
      </c>
      <c r="R15" s="339">
        <v>0.5</v>
      </c>
      <c r="S15" s="339">
        <v>0.5</v>
      </c>
      <c r="T15" s="339">
        <v>0.25</v>
      </c>
      <c r="U15" s="339">
        <v>0.25</v>
      </c>
      <c r="V15" s="339">
        <v>0.5</v>
      </c>
      <c r="W15" s="339">
        <v>0.5</v>
      </c>
      <c r="X15" s="339">
        <v>0.5</v>
      </c>
      <c r="Y15" s="339">
        <v>0.5</v>
      </c>
      <c r="Z15" s="339">
        <v>0.25</v>
      </c>
      <c r="AA15" s="339">
        <v>0.5</v>
      </c>
      <c r="AB15" s="339">
        <v>0.5</v>
      </c>
      <c r="AC15" s="339">
        <v>0.5</v>
      </c>
      <c r="AD15" s="339">
        <v>0.5</v>
      </c>
      <c r="AE15" s="339">
        <v>0.25</v>
      </c>
      <c r="AF15" s="339">
        <v>0.5</v>
      </c>
      <c r="AG15" s="339">
        <v>0.25</v>
      </c>
      <c r="AH15" s="339">
        <v>0.25</v>
      </c>
      <c r="AI15" s="339">
        <v>0.25</v>
      </c>
      <c r="AJ15" s="339">
        <v>0.25</v>
      </c>
      <c r="AK15" s="339">
        <v>0.25</v>
      </c>
      <c r="AL15" s="339">
        <v>0.25</v>
      </c>
      <c r="AM15" s="339">
        <v>0.25</v>
      </c>
      <c r="AN15" s="339">
        <v>0.25</v>
      </c>
      <c r="AO15" s="339">
        <v>0.25</v>
      </c>
      <c r="AP15" s="339">
        <v>0.25</v>
      </c>
      <c r="AQ15" s="339">
        <v>0.25</v>
      </c>
      <c r="AR15" s="339">
        <v>0.25</v>
      </c>
      <c r="AS15" s="339">
        <v>0.25</v>
      </c>
      <c r="AT15" s="339">
        <v>0</v>
      </c>
      <c r="AU15" s="339">
        <v>0</v>
      </c>
      <c r="AV15" s="339">
        <v>0.25</v>
      </c>
      <c r="AW15" s="339">
        <v>0.25</v>
      </c>
      <c r="AX15" s="339">
        <v>0.25</v>
      </c>
      <c r="AY15" s="339">
        <v>0.25</v>
      </c>
      <c r="AZ15" s="339">
        <v>0.25</v>
      </c>
      <c r="BA15" s="339">
        <v>0.25</v>
      </c>
      <c r="BB15" s="339">
        <v>0.25</v>
      </c>
      <c r="BC15" s="339">
        <v>0.25</v>
      </c>
      <c r="BD15" s="339">
        <v>0.25</v>
      </c>
      <c r="BE15" s="339">
        <v>0.25</v>
      </c>
      <c r="BF15" s="339">
        <v>0.25</v>
      </c>
      <c r="BG15" s="339">
        <v>0.25</v>
      </c>
      <c r="BH15" s="339">
        <v>0.25</v>
      </c>
      <c r="BI15" s="339">
        <v>0.25</v>
      </c>
      <c r="BJ15" s="339">
        <v>0.25</v>
      </c>
      <c r="BK15" s="339">
        <v>0.25</v>
      </c>
      <c r="BL15" s="339">
        <v>0.25</v>
      </c>
      <c r="BM15" s="339">
        <v>0.25</v>
      </c>
      <c r="BN15" s="339">
        <v>0</v>
      </c>
      <c r="BO15" s="339">
        <v>0</v>
      </c>
      <c r="BP15" s="339">
        <v>0</v>
      </c>
      <c r="BQ15" s="339">
        <v>0</v>
      </c>
      <c r="BR15" s="339">
        <v>0</v>
      </c>
      <c r="BS15" s="339">
        <v>0</v>
      </c>
      <c r="BT15" s="339">
        <v>0.25</v>
      </c>
      <c r="BU15" s="339">
        <v>0.25</v>
      </c>
      <c r="BV15" s="339">
        <v>0</v>
      </c>
      <c r="BW15" s="339">
        <v>0</v>
      </c>
      <c r="BX15" s="339">
        <v>0</v>
      </c>
      <c r="BY15" s="339">
        <v>0</v>
      </c>
      <c r="BZ15" s="339">
        <v>0</v>
      </c>
      <c r="CA15" s="339">
        <v>0</v>
      </c>
      <c r="CB15" s="339">
        <v>0</v>
      </c>
      <c r="CC15" s="339">
        <v>0</v>
      </c>
      <c r="CD15" s="339">
        <v>0</v>
      </c>
      <c r="CE15" s="339">
        <v>0</v>
      </c>
      <c r="CF15" s="339">
        <v>0</v>
      </c>
      <c r="CG15" s="339">
        <v>0</v>
      </c>
      <c r="CH15" s="339">
        <v>0</v>
      </c>
      <c r="CI15" s="339">
        <v>0.5</v>
      </c>
      <c r="CJ15" s="339">
        <v>0.5</v>
      </c>
      <c r="CK15" s="339">
        <v>0.25</v>
      </c>
      <c r="CL15" s="339">
        <v>0.25</v>
      </c>
      <c r="CM15" s="339">
        <v>0.25</v>
      </c>
      <c r="CN15" s="339">
        <v>0.5</v>
      </c>
      <c r="CO15" s="339">
        <v>0.25</v>
      </c>
      <c r="CP15" s="339">
        <v>0.25</v>
      </c>
      <c r="CQ15" s="339">
        <v>0.25</v>
      </c>
      <c r="CR15" s="339">
        <v>0.25</v>
      </c>
      <c r="CS15" s="339">
        <v>0.25</v>
      </c>
      <c r="CT15" s="339">
        <v>0.25</v>
      </c>
      <c r="CU15" s="339">
        <v>0.25</v>
      </c>
      <c r="CV15" s="339">
        <v>0.25</v>
      </c>
      <c r="CW15" s="339">
        <v>0.5</v>
      </c>
      <c r="CX15" s="339">
        <v>0</v>
      </c>
      <c r="CY15" s="339">
        <v>0</v>
      </c>
      <c r="CZ15" s="339">
        <v>0</v>
      </c>
    </row>
    <row r="16" spans="1:104" x14ac:dyDescent="0.25">
      <c r="A16" s="330"/>
      <c r="B16" s="333" t="s">
        <v>692</v>
      </c>
      <c r="C16" s="339">
        <v>0.84</v>
      </c>
      <c r="D16" s="340"/>
      <c r="E16" s="333" t="s">
        <v>593</v>
      </c>
      <c r="F16" s="339">
        <v>0.5</v>
      </c>
      <c r="G16" s="339">
        <v>0.5</v>
      </c>
      <c r="H16" s="339">
        <v>0.5</v>
      </c>
      <c r="I16" s="339">
        <v>0.5</v>
      </c>
      <c r="J16" s="339">
        <v>0.5</v>
      </c>
      <c r="K16" s="339">
        <v>0.5</v>
      </c>
      <c r="L16" s="339">
        <v>0.5</v>
      </c>
      <c r="M16" s="339">
        <v>0.5</v>
      </c>
      <c r="N16" s="339">
        <v>1</v>
      </c>
      <c r="O16" s="339">
        <v>0.5</v>
      </c>
      <c r="P16" s="339">
        <v>0</v>
      </c>
      <c r="Q16" s="339">
        <v>0</v>
      </c>
      <c r="R16" s="339">
        <v>0</v>
      </c>
      <c r="S16" s="339">
        <v>0</v>
      </c>
      <c r="T16" s="339">
        <v>0</v>
      </c>
      <c r="U16" s="339">
        <v>0.25</v>
      </c>
      <c r="V16" s="339">
        <v>0.25</v>
      </c>
      <c r="W16" s="339">
        <v>0.5</v>
      </c>
      <c r="X16" s="339">
        <v>0.5</v>
      </c>
      <c r="Y16" s="339">
        <v>0.25</v>
      </c>
      <c r="Z16" s="339">
        <v>0.5</v>
      </c>
      <c r="AA16" s="339">
        <v>0.75</v>
      </c>
      <c r="AB16" s="339">
        <v>0.25</v>
      </c>
      <c r="AC16" s="339">
        <v>0.5</v>
      </c>
      <c r="AD16" s="339">
        <v>0.5</v>
      </c>
      <c r="AE16" s="339">
        <v>0.25</v>
      </c>
      <c r="AF16" s="339">
        <v>0.5</v>
      </c>
      <c r="AG16" s="339">
        <v>0.25</v>
      </c>
      <c r="AH16" s="339">
        <v>0.25</v>
      </c>
      <c r="AI16" s="339">
        <v>0.25</v>
      </c>
      <c r="AJ16" s="339">
        <v>0.5</v>
      </c>
      <c r="AK16" s="339">
        <v>0.5</v>
      </c>
      <c r="AL16" s="339">
        <v>0.5</v>
      </c>
      <c r="AM16" s="339">
        <v>0.5</v>
      </c>
      <c r="AN16" s="339">
        <v>0.5</v>
      </c>
      <c r="AO16" s="339">
        <v>0.25</v>
      </c>
      <c r="AP16" s="339">
        <v>0.5</v>
      </c>
      <c r="AQ16" s="339">
        <v>0.5</v>
      </c>
      <c r="AR16" s="339">
        <v>0.5</v>
      </c>
      <c r="AS16" s="339">
        <v>0.5</v>
      </c>
      <c r="AT16" s="339">
        <v>0.25</v>
      </c>
      <c r="AU16" s="339">
        <v>0.25</v>
      </c>
      <c r="AV16" s="339">
        <v>0.25</v>
      </c>
      <c r="AW16" s="339">
        <v>0.5</v>
      </c>
      <c r="AX16" s="339">
        <v>0.25</v>
      </c>
      <c r="AY16" s="339">
        <v>0.25</v>
      </c>
      <c r="AZ16" s="339">
        <v>0.25</v>
      </c>
      <c r="BA16" s="339">
        <v>0.25</v>
      </c>
      <c r="BB16" s="339">
        <v>0.25</v>
      </c>
      <c r="BC16" s="339">
        <v>0.25</v>
      </c>
      <c r="BD16" s="339">
        <v>0.25</v>
      </c>
      <c r="BE16" s="339">
        <v>0.25</v>
      </c>
      <c r="BF16" s="339">
        <v>0.25</v>
      </c>
      <c r="BG16" s="339">
        <v>0.25</v>
      </c>
      <c r="BH16" s="339">
        <v>0.25</v>
      </c>
      <c r="BI16" s="339">
        <v>0.25</v>
      </c>
      <c r="BJ16" s="339">
        <v>0.25</v>
      </c>
      <c r="BK16" s="339">
        <v>0.25</v>
      </c>
      <c r="BL16" s="339">
        <v>0.25</v>
      </c>
      <c r="BM16" s="339">
        <v>0.25</v>
      </c>
      <c r="BN16" s="339">
        <v>0</v>
      </c>
      <c r="BO16" s="339">
        <v>0</v>
      </c>
      <c r="BP16" s="339">
        <v>0</v>
      </c>
      <c r="BQ16" s="339">
        <v>0</v>
      </c>
      <c r="BR16" s="339">
        <v>0</v>
      </c>
      <c r="BS16" s="339">
        <v>0</v>
      </c>
      <c r="BT16" s="339">
        <v>0</v>
      </c>
      <c r="BU16" s="339">
        <v>0.25</v>
      </c>
      <c r="BV16" s="339">
        <v>0</v>
      </c>
      <c r="BW16" s="339">
        <v>0</v>
      </c>
      <c r="BX16" s="339">
        <v>0</v>
      </c>
      <c r="BY16" s="339">
        <v>0</v>
      </c>
      <c r="BZ16" s="339">
        <v>0</v>
      </c>
      <c r="CA16" s="339">
        <v>0</v>
      </c>
      <c r="CB16" s="339">
        <v>0</v>
      </c>
      <c r="CC16" s="339">
        <v>0</v>
      </c>
      <c r="CD16" s="339">
        <v>0</v>
      </c>
      <c r="CE16" s="339">
        <v>0</v>
      </c>
      <c r="CF16" s="339">
        <v>0</v>
      </c>
      <c r="CG16" s="339">
        <v>0</v>
      </c>
      <c r="CH16" s="339">
        <v>0</v>
      </c>
      <c r="CI16" s="339">
        <v>0.25</v>
      </c>
      <c r="CJ16" s="339">
        <v>0.25</v>
      </c>
      <c r="CK16" s="339">
        <v>0.25</v>
      </c>
      <c r="CL16" s="339">
        <v>0.25</v>
      </c>
      <c r="CM16" s="339">
        <v>0.25</v>
      </c>
      <c r="CN16" s="339">
        <v>0.5</v>
      </c>
      <c r="CO16" s="339">
        <v>0.25</v>
      </c>
      <c r="CP16" s="339">
        <v>0.25</v>
      </c>
      <c r="CQ16" s="339">
        <v>0.25</v>
      </c>
      <c r="CR16" s="339">
        <v>0.25</v>
      </c>
      <c r="CS16" s="339">
        <v>0.25</v>
      </c>
      <c r="CT16" s="339">
        <v>0.25</v>
      </c>
      <c r="CU16" s="339">
        <v>0.25</v>
      </c>
      <c r="CV16" s="339">
        <v>0.25</v>
      </c>
      <c r="CW16" s="339">
        <v>0.5</v>
      </c>
      <c r="CX16" s="339">
        <v>0</v>
      </c>
      <c r="CY16" s="339">
        <v>0</v>
      </c>
      <c r="CZ16" s="339">
        <v>0</v>
      </c>
    </row>
    <row r="17" spans="1:104" x14ac:dyDescent="0.25">
      <c r="A17" s="330"/>
      <c r="B17" s="333" t="s">
        <v>693</v>
      </c>
      <c r="C17" s="339">
        <v>2.5099999999999998</v>
      </c>
      <c r="D17" s="340"/>
      <c r="E17" s="333" t="s">
        <v>594</v>
      </c>
      <c r="F17" s="339">
        <v>0.5</v>
      </c>
      <c r="G17" s="339">
        <v>0.75</v>
      </c>
      <c r="H17" s="339">
        <v>0.5</v>
      </c>
      <c r="I17" s="339">
        <v>0.5</v>
      </c>
      <c r="J17" s="339">
        <v>0.5</v>
      </c>
      <c r="K17" s="339">
        <v>1</v>
      </c>
      <c r="L17" s="339">
        <v>0.5</v>
      </c>
      <c r="M17" s="339">
        <v>0.5</v>
      </c>
      <c r="N17" s="339">
        <v>0.5</v>
      </c>
      <c r="O17" s="339">
        <v>1</v>
      </c>
      <c r="P17" s="339">
        <v>0.25</v>
      </c>
      <c r="Q17" s="339">
        <v>0.25</v>
      </c>
      <c r="R17" s="339">
        <v>0.25</v>
      </c>
      <c r="S17" s="339">
        <v>0.5</v>
      </c>
      <c r="T17" s="339">
        <v>0.5</v>
      </c>
      <c r="U17" s="339">
        <v>0.25</v>
      </c>
      <c r="V17" s="339">
        <v>0.25</v>
      </c>
      <c r="W17" s="339">
        <v>0.25</v>
      </c>
      <c r="X17" s="339">
        <v>0.25</v>
      </c>
      <c r="Y17" s="339">
        <v>0.25</v>
      </c>
      <c r="Z17" s="339">
        <v>0.25</v>
      </c>
      <c r="AA17" s="339">
        <v>0.25</v>
      </c>
      <c r="AB17" s="339">
        <v>0.25</v>
      </c>
      <c r="AC17" s="339">
        <v>0.5</v>
      </c>
      <c r="AD17" s="339">
        <v>0.5</v>
      </c>
      <c r="AE17" s="339">
        <v>0.25</v>
      </c>
      <c r="AF17" s="339">
        <v>0.25</v>
      </c>
      <c r="AG17" s="339">
        <v>0.5</v>
      </c>
      <c r="AH17" s="339">
        <v>0.5</v>
      </c>
      <c r="AI17" s="339">
        <v>0.5</v>
      </c>
      <c r="AJ17" s="339">
        <v>0.5</v>
      </c>
      <c r="AK17" s="339">
        <v>0.5</v>
      </c>
      <c r="AL17" s="339">
        <v>0.5</v>
      </c>
      <c r="AM17" s="339">
        <v>0.5</v>
      </c>
      <c r="AN17" s="339">
        <v>0.5</v>
      </c>
      <c r="AO17" s="339">
        <v>0.25</v>
      </c>
      <c r="AP17" s="339">
        <v>0.5</v>
      </c>
      <c r="AQ17" s="339">
        <v>0.5</v>
      </c>
      <c r="AR17" s="339">
        <v>0.25</v>
      </c>
      <c r="AS17" s="339">
        <v>0.5</v>
      </c>
      <c r="AT17" s="339">
        <v>0.5</v>
      </c>
      <c r="AU17" s="339">
        <v>0.5</v>
      </c>
      <c r="AV17" s="339">
        <v>0.5</v>
      </c>
      <c r="AW17" s="339">
        <v>0.5</v>
      </c>
      <c r="AX17" s="339">
        <v>0.25</v>
      </c>
      <c r="AY17" s="339">
        <v>0.25</v>
      </c>
      <c r="AZ17" s="339">
        <v>0.25</v>
      </c>
      <c r="BA17" s="339">
        <v>0.25</v>
      </c>
      <c r="BB17" s="339">
        <v>0.25</v>
      </c>
      <c r="BC17" s="339">
        <v>0.25</v>
      </c>
      <c r="BD17" s="339">
        <v>0.25</v>
      </c>
      <c r="BE17" s="339">
        <v>0.25</v>
      </c>
      <c r="BF17" s="339">
        <v>0.25</v>
      </c>
      <c r="BG17" s="339">
        <v>0.25</v>
      </c>
      <c r="BH17" s="339">
        <v>0.25</v>
      </c>
      <c r="BI17" s="339">
        <v>0.25</v>
      </c>
      <c r="BJ17" s="339">
        <v>0.25</v>
      </c>
      <c r="BK17" s="339">
        <v>0.25</v>
      </c>
      <c r="BL17" s="339">
        <v>0.25</v>
      </c>
      <c r="BM17" s="339">
        <v>0.25</v>
      </c>
      <c r="BN17" s="339">
        <v>0</v>
      </c>
      <c r="BO17" s="339">
        <v>0</v>
      </c>
      <c r="BP17" s="339">
        <v>0</v>
      </c>
      <c r="BQ17" s="339">
        <v>0</v>
      </c>
      <c r="BR17" s="339">
        <v>0</v>
      </c>
      <c r="BS17" s="339">
        <v>0.25</v>
      </c>
      <c r="BT17" s="339">
        <v>0.25</v>
      </c>
      <c r="BU17" s="339">
        <v>0.25</v>
      </c>
      <c r="BV17" s="339">
        <v>0</v>
      </c>
      <c r="BW17" s="339">
        <v>0.25</v>
      </c>
      <c r="BX17" s="339">
        <v>0.25</v>
      </c>
      <c r="BY17" s="339">
        <v>0.25</v>
      </c>
      <c r="BZ17" s="339">
        <v>0.25</v>
      </c>
      <c r="CA17" s="339">
        <v>0.25</v>
      </c>
      <c r="CB17" s="339">
        <v>0.25</v>
      </c>
      <c r="CC17" s="339">
        <v>0</v>
      </c>
      <c r="CD17" s="339">
        <v>0</v>
      </c>
      <c r="CE17" s="339">
        <v>0</v>
      </c>
      <c r="CF17" s="339">
        <v>0</v>
      </c>
      <c r="CG17" s="339">
        <v>0</v>
      </c>
      <c r="CH17" s="339">
        <v>0</v>
      </c>
      <c r="CI17" s="339">
        <v>0.75</v>
      </c>
      <c r="CJ17" s="339">
        <v>0.75</v>
      </c>
      <c r="CK17" s="339">
        <v>0.25</v>
      </c>
      <c r="CL17" s="339">
        <v>0.75</v>
      </c>
      <c r="CM17" s="339">
        <v>0.75</v>
      </c>
      <c r="CN17" s="339">
        <v>0.75</v>
      </c>
      <c r="CO17" s="339">
        <v>0.25</v>
      </c>
      <c r="CP17" s="339">
        <v>0.25</v>
      </c>
      <c r="CQ17" s="339">
        <v>0.5</v>
      </c>
      <c r="CR17" s="339">
        <v>0.5</v>
      </c>
      <c r="CS17" s="339">
        <v>0.5</v>
      </c>
      <c r="CT17" s="339">
        <v>0.5</v>
      </c>
      <c r="CU17" s="339">
        <v>0.5</v>
      </c>
      <c r="CV17" s="339">
        <v>0.5</v>
      </c>
      <c r="CW17" s="339">
        <v>0.75</v>
      </c>
      <c r="CX17" s="339">
        <v>0.5</v>
      </c>
      <c r="CY17" s="339">
        <v>0.5</v>
      </c>
      <c r="CZ17" s="339">
        <v>0.5</v>
      </c>
    </row>
    <row r="18" spans="1:104" x14ac:dyDescent="0.25">
      <c r="A18" s="330"/>
      <c r="B18" s="333" t="s">
        <v>694</v>
      </c>
      <c r="C18" s="339">
        <v>1.01</v>
      </c>
      <c r="D18" s="340"/>
      <c r="E18" s="333" t="s">
        <v>595</v>
      </c>
      <c r="F18" s="339">
        <v>0</v>
      </c>
      <c r="G18" s="339">
        <v>0</v>
      </c>
      <c r="H18" s="339">
        <v>0</v>
      </c>
      <c r="I18" s="339">
        <v>0</v>
      </c>
      <c r="J18" s="339">
        <v>0</v>
      </c>
      <c r="K18" s="339">
        <v>0</v>
      </c>
      <c r="L18" s="339">
        <v>0.5</v>
      </c>
      <c r="M18" s="339">
        <v>0.5</v>
      </c>
      <c r="N18" s="339">
        <v>0</v>
      </c>
      <c r="O18" s="339">
        <v>0.25</v>
      </c>
      <c r="P18" s="339">
        <v>1</v>
      </c>
      <c r="Q18" s="339">
        <v>0.5</v>
      </c>
      <c r="R18" s="339">
        <v>0.5</v>
      </c>
      <c r="S18" s="339">
        <v>0.5</v>
      </c>
      <c r="T18" s="339">
        <v>0.75</v>
      </c>
      <c r="U18" s="339">
        <v>0.25</v>
      </c>
      <c r="V18" s="339">
        <v>0.25</v>
      </c>
      <c r="W18" s="339">
        <v>0.25</v>
      </c>
      <c r="X18" s="339">
        <v>0.25</v>
      </c>
      <c r="Y18" s="339">
        <v>0.25</v>
      </c>
      <c r="Z18" s="339">
        <v>0</v>
      </c>
      <c r="AA18" s="339">
        <v>0</v>
      </c>
      <c r="AB18" s="339">
        <v>0</v>
      </c>
      <c r="AC18" s="339">
        <v>0</v>
      </c>
      <c r="AD18" s="339">
        <v>0</v>
      </c>
      <c r="AE18" s="339">
        <v>0</v>
      </c>
      <c r="AF18" s="339">
        <v>0</v>
      </c>
      <c r="AG18" s="339">
        <v>0</v>
      </c>
      <c r="AH18" s="339">
        <v>0</v>
      </c>
      <c r="AI18" s="339">
        <v>0</v>
      </c>
      <c r="AJ18" s="339">
        <v>0</v>
      </c>
      <c r="AK18" s="339">
        <v>0</v>
      </c>
      <c r="AL18" s="339">
        <v>0</v>
      </c>
      <c r="AM18" s="339">
        <v>0</v>
      </c>
      <c r="AN18" s="339">
        <v>0</v>
      </c>
      <c r="AO18" s="339">
        <v>0</v>
      </c>
      <c r="AP18" s="339">
        <v>0</v>
      </c>
      <c r="AQ18" s="339">
        <v>0</v>
      </c>
      <c r="AR18" s="339">
        <v>0</v>
      </c>
      <c r="AS18" s="339">
        <v>0</v>
      </c>
      <c r="AT18" s="339">
        <v>0</v>
      </c>
      <c r="AU18" s="339">
        <v>0</v>
      </c>
      <c r="AV18" s="339">
        <v>0</v>
      </c>
      <c r="AW18" s="339">
        <v>0</v>
      </c>
      <c r="AX18" s="339">
        <v>0</v>
      </c>
      <c r="AY18" s="339">
        <v>0</v>
      </c>
      <c r="AZ18" s="339">
        <v>0</v>
      </c>
      <c r="BA18" s="339">
        <v>0</v>
      </c>
      <c r="BB18" s="339">
        <v>0</v>
      </c>
      <c r="BC18" s="339">
        <v>0</v>
      </c>
      <c r="BD18" s="339">
        <v>0</v>
      </c>
      <c r="BE18" s="339">
        <v>0</v>
      </c>
      <c r="BF18" s="339">
        <v>0</v>
      </c>
      <c r="BG18" s="339">
        <v>0</v>
      </c>
      <c r="BH18" s="339">
        <v>0</v>
      </c>
      <c r="BI18" s="339">
        <v>0</v>
      </c>
      <c r="BJ18" s="339">
        <v>0</v>
      </c>
      <c r="BK18" s="339">
        <v>0</v>
      </c>
      <c r="BL18" s="339">
        <v>0</v>
      </c>
      <c r="BM18" s="339">
        <v>0</v>
      </c>
      <c r="BN18" s="339">
        <v>0</v>
      </c>
      <c r="BO18" s="339">
        <v>0</v>
      </c>
      <c r="BP18" s="339">
        <v>0</v>
      </c>
      <c r="BQ18" s="339">
        <v>0</v>
      </c>
      <c r="BR18" s="339">
        <v>0</v>
      </c>
      <c r="BS18" s="339">
        <v>0</v>
      </c>
      <c r="BT18" s="339">
        <v>0</v>
      </c>
      <c r="BU18" s="339">
        <v>0</v>
      </c>
      <c r="BV18" s="339">
        <v>0</v>
      </c>
      <c r="BW18" s="339">
        <v>0</v>
      </c>
      <c r="BX18" s="339">
        <v>0</v>
      </c>
      <c r="BY18" s="339">
        <v>0</v>
      </c>
      <c r="BZ18" s="339">
        <v>0</v>
      </c>
      <c r="CA18" s="339">
        <v>0.25</v>
      </c>
      <c r="CB18" s="339">
        <v>0</v>
      </c>
      <c r="CC18" s="339">
        <v>0</v>
      </c>
      <c r="CD18" s="339">
        <v>0</v>
      </c>
      <c r="CE18" s="339">
        <v>0</v>
      </c>
      <c r="CF18" s="339">
        <v>0</v>
      </c>
      <c r="CG18" s="339">
        <v>0</v>
      </c>
      <c r="CH18" s="339">
        <v>0</v>
      </c>
      <c r="CI18" s="339">
        <v>0.25</v>
      </c>
      <c r="CJ18" s="339">
        <v>0.25</v>
      </c>
      <c r="CK18" s="339">
        <v>0</v>
      </c>
      <c r="CL18" s="339">
        <v>0.25</v>
      </c>
      <c r="CM18" s="339">
        <v>0.25</v>
      </c>
      <c r="CN18" s="339">
        <v>0.5</v>
      </c>
      <c r="CO18" s="339">
        <v>0</v>
      </c>
      <c r="CP18" s="339">
        <v>0</v>
      </c>
      <c r="CQ18" s="339">
        <v>0</v>
      </c>
      <c r="CR18" s="339">
        <v>0</v>
      </c>
      <c r="CS18" s="339">
        <v>0</v>
      </c>
      <c r="CT18" s="339">
        <v>0</v>
      </c>
      <c r="CU18" s="339">
        <v>0</v>
      </c>
      <c r="CV18" s="339">
        <v>0</v>
      </c>
      <c r="CW18" s="339">
        <v>0.5</v>
      </c>
      <c r="CX18" s="339">
        <v>0</v>
      </c>
      <c r="CY18" s="339">
        <v>0</v>
      </c>
      <c r="CZ18" s="339">
        <v>0</v>
      </c>
    </row>
    <row r="19" spans="1:104" x14ac:dyDescent="0.25">
      <c r="A19" s="330"/>
      <c r="B19" s="333" t="s">
        <v>695</v>
      </c>
      <c r="C19" s="339">
        <v>1.99</v>
      </c>
      <c r="D19" s="340"/>
      <c r="E19" s="333" t="s">
        <v>596</v>
      </c>
      <c r="F19" s="339">
        <v>0</v>
      </c>
      <c r="G19" s="339">
        <v>0</v>
      </c>
      <c r="H19" s="339">
        <v>0</v>
      </c>
      <c r="I19" s="339">
        <v>0</v>
      </c>
      <c r="J19" s="339">
        <v>0</v>
      </c>
      <c r="K19" s="339">
        <v>0</v>
      </c>
      <c r="L19" s="339">
        <v>0.5</v>
      </c>
      <c r="M19" s="339">
        <v>0.5</v>
      </c>
      <c r="N19" s="339">
        <v>0</v>
      </c>
      <c r="O19" s="339">
        <v>0.25</v>
      </c>
      <c r="P19" s="339">
        <v>0.5</v>
      </c>
      <c r="Q19" s="339">
        <v>1</v>
      </c>
      <c r="R19" s="339">
        <v>0.75</v>
      </c>
      <c r="S19" s="339">
        <v>0.5</v>
      </c>
      <c r="T19" s="339">
        <v>0.5</v>
      </c>
      <c r="U19" s="339">
        <v>0.25</v>
      </c>
      <c r="V19" s="339">
        <v>0.5</v>
      </c>
      <c r="W19" s="339">
        <v>0</v>
      </c>
      <c r="X19" s="339">
        <v>0.25</v>
      </c>
      <c r="Y19" s="339">
        <v>0.5</v>
      </c>
      <c r="Z19" s="339">
        <v>0</v>
      </c>
      <c r="AA19" s="339">
        <v>0</v>
      </c>
      <c r="AB19" s="339">
        <v>0</v>
      </c>
      <c r="AC19" s="339">
        <v>0</v>
      </c>
      <c r="AD19" s="339">
        <v>0</v>
      </c>
      <c r="AE19" s="339">
        <v>0</v>
      </c>
      <c r="AF19" s="339">
        <v>0</v>
      </c>
      <c r="AG19" s="339">
        <v>0</v>
      </c>
      <c r="AH19" s="339">
        <v>0</v>
      </c>
      <c r="AI19" s="339">
        <v>0</v>
      </c>
      <c r="AJ19" s="339">
        <v>0</v>
      </c>
      <c r="AK19" s="339">
        <v>0</v>
      </c>
      <c r="AL19" s="339">
        <v>0</v>
      </c>
      <c r="AM19" s="339">
        <v>0</v>
      </c>
      <c r="AN19" s="339">
        <v>0</v>
      </c>
      <c r="AO19" s="339">
        <v>0</v>
      </c>
      <c r="AP19" s="339">
        <v>0</v>
      </c>
      <c r="AQ19" s="339">
        <v>0</v>
      </c>
      <c r="AR19" s="339">
        <v>0</v>
      </c>
      <c r="AS19" s="339">
        <v>0</v>
      </c>
      <c r="AT19" s="339">
        <v>0</v>
      </c>
      <c r="AU19" s="339">
        <v>0</v>
      </c>
      <c r="AV19" s="339">
        <v>0</v>
      </c>
      <c r="AW19" s="339">
        <v>0</v>
      </c>
      <c r="AX19" s="339">
        <v>0</v>
      </c>
      <c r="AY19" s="339">
        <v>0</v>
      </c>
      <c r="AZ19" s="339">
        <v>0</v>
      </c>
      <c r="BA19" s="339">
        <v>0</v>
      </c>
      <c r="BB19" s="339">
        <v>0</v>
      </c>
      <c r="BC19" s="339">
        <v>0</v>
      </c>
      <c r="BD19" s="339">
        <v>0</v>
      </c>
      <c r="BE19" s="339">
        <v>0</v>
      </c>
      <c r="BF19" s="339">
        <v>0</v>
      </c>
      <c r="BG19" s="339">
        <v>0</v>
      </c>
      <c r="BH19" s="339">
        <v>0</v>
      </c>
      <c r="BI19" s="339">
        <v>0</v>
      </c>
      <c r="BJ19" s="339">
        <v>0</v>
      </c>
      <c r="BK19" s="339">
        <v>0</v>
      </c>
      <c r="BL19" s="339">
        <v>0</v>
      </c>
      <c r="BM19" s="339">
        <v>0</v>
      </c>
      <c r="BN19" s="339">
        <v>0</v>
      </c>
      <c r="BO19" s="339">
        <v>0</v>
      </c>
      <c r="BP19" s="339">
        <v>0</v>
      </c>
      <c r="BQ19" s="339">
        <v>0</v>
      </c>
      <c r="BR19" s="339">
        <v>0</v>
      </c>
      <c r="BS19" s="339">
        <v>0</v>
      </c>
      <c r="BT19" s="339">
        <v>0</v>
      </c>
      <c r="BU19" s="339">
        <v>0</v>
      </c>
      <c r="BV19" s="339">
        <v>0</v>
      </c>
      <c r="BW19" s="339">
        <v>0</v>
      </c>
      <c r="BX19" s="339">
        <v>0</v>
      </c>
      <c r="BY19" s="339">
        <v>0</v>
      </c>
      <c r="BZ19" s="339">
        <v>0</v>
      </c>
      <c r="CA19" s="339">
        <v>0</v>
      </c>
      <c r="CB19" s="339">
        <v>0</v>
      </c>
      <c r="CC19" s="339">
        <v>0</v>
      </c>
      <c r="CD19" s="339">
        <v>0</v>
      </c>
      <c r="CE19" s="339">
        <v>0</v>
      </c>
      <c r="CF19" s="339">
        <v>0</v>
      </c>
      <c r="CG19" s="339">
        <v>0</v>
      </c>
      <c r="CH19" s="339">
        <v>0</v>
      </c>
      <c r="CI19" s="339">
        <v>0.5</v>
      </c>
      <c r="CJ19" s="339">
        <v>0.5</v>
      </c>
      <c r="CK19" s="339">
        <v>0</v>
      </c>
      <c r="CL19" s="339">
        <v>0.25</v>
      </c>
      <c r="CM19" s="339">
        <v>0.25</v>
      </c>
      <c r="CN19" s="339">
        <v>0.5</v>
      </c>
      <c r="CO19" s="339">
        <v>0</v>
      </c>
      <c r="CP19" s="339">
        <v>0</v>
      </c>
      <c r="CQ19" s="339">
        <v>0</v>
      </c>
      <c r="CR19" s="339">
        <v>0</v>
      </c>
      <c r="CS19" s="339">
        <v>0</v>
      </c>
      <c r="CT19" s="339">
        <v>0</v>
      </c>
      <c r="CU19" s="339">
        <v>0</v>
      </c>
      <c r="CV19" s="339">
        <v>0</v>
      </c>
      <c r="CW19" s="339">
        <v>0.25</v>
      </c>
      <c r="CX19" s="339">
        <v>0</v>
      </c>
      <c r="CY19" s="339">
        <v>0</v>
      </c>
      <c r="CZ19" s="339">
        <v>0</v>
      </c>
    </row>
    <row r="20" spans="1:104" x14ac:dyDescent="0.25">
      <c r="A20" s="330"/>
      <c r="B20" s="333" t="s">
        <v>696</v>
      </c>
      <c r="C20" s="339">
        <v>2.56</v>
      </c>
      <c r="D20" s="340"/>
      <c r="E20" s="333" t="s">
        <v>597</v>
      </c>
      <c r="F20" s="339">
        <v>0</v>
      </c>
      <c r="G20" s="339">
        <v>0</v>
      </c>
      <c r="H20" s="339">
        <v>0</v>
      </c>
      <c r="I20" s="339">
        <v>0</v>
      </c>
      <c r="J20" s="339">
        <v>0</v>
      </c>
      <c r="K20" s="339">
        <v>0</v>
      </c>
      <c r="L20" s="339">
        <v>0.5</v>
      </c>
      <c r="M20" s="339">
        <v>0.5</v>
      </c>
      <c r="N20" s="339">
        <v>0</v>
      </c>
      <c r="O20" s="339">
        <v>0.25</v>
      </c>
      <c r="P20" s="339">
        <v>0.5</v>
      </c>
      <c r="Q20" s="339">
        <v>0.75</v>
      </c>
      <c r="R20" s="339">
        <v>1</v>
      </c>
      <c r="S20" s="339">
        <v>0.25</v>
      </c>
      <c r="T20" s="339">
        <v>0.25</v>
      </c>
      <c r="U20" s="339">
        <v>0.25</v>
      </c>
      <c r="V20" s="339">
        <v>0.25</v>
      </c>
      <c r="W20" s="339">
        <v>0.25</v>
      </c>
      <c r="X20" s="339">
        <v>0.5</v>
      </c>
      <c r="Y20" s="339">
        <v>0.5</v>
      </c>
      <c r="Z20" s="339">
        <v>0</v>
      </c>
      <c r="AA20" s="339">
        <v>0</v>
      </c>
      <c r="AB20" s="339">
        <v>0</v>
      </c>
      <c r="AC20" s="339">
        <v>0</v>
      </c>
      <c r="AD20" s="339">
        <v>0</v>
      </c>
      <c r="AE20" s="339">
        <v>0</v>
      </c>
      <c r="AF20" s="339">
        <v>0</v>
      </c>
      <c r="AG20" s="339">
        <v>0</v>
      </c>
      <c r="AH20" s="339">
        <v>0</v>
      </c>
      <c r="AI20" s="339">
        <v>0</v>
      </c>
      <c r="AJ20" s="339">
        <v>0</v>
      </c>
      <c r="AK20" s="339">
        <v>0</v>
      </c>
      <c r="AL20" s="339">
        <v>0</v>
      </c>
      <c r="AM20" s="339">
        <v>0</v>
      </c>
      <c r="AN20" s="339">
        <v>0</v>
      </c>
      <c r="AO20" s="339">
        <v>0</v>
      </c>
      <c r="AP20" s="339">
        <v>0</v>
      </c>
      <c r="AQ20" s="339">
        <v>0</v>
      </c>
      <c r="AR20" s="339">
        <v>0</v>
      </c>
      <c r="AS20" s="339">
        <v>0</v>
      </c>
      <c r="AT20" s="339">
        <v>0</v>
      </c>
      <c r="AU20" s="339">
        <v>0</v>
      </c>
      <c r="AV20" s="339">
        <v>0</v>
      </c>
      <c r="AW20" s="339">
        <v>0</v>
      </c>
      <c r="AX20" s="339">
        <v>0</v>
      </c>
      <c r="AY20" s="339">
        <v>0</v>
      </c>
      <c r="AZ20" s="339">
        <v>0</v>
      </c>
      <c r="BA20" s="339">
        <v>0</v>
      </c>
      <c r="BB20" s="339">
        <v>0</v>
      </c>
      <c r="BC20" s="339">
        <v>0</v>
      </c>
      <c r="BD20" s="339">
        <v>0</v>
      </c>
      <c r="BE20" s="339">
        <v>0</v>
      </c>
      <c r="BF20" s="339">
        <v>0</v>
      </c>
      <c r="BG20" s="339">
        <v>0</v>
      </c>
      <c r="BH20" s="339">
        <v>0</v>
      </c>
      <c r="BI20" s="339">
        <v>0</v>
      </c>
      <c r="BJ20" s="339">
        <v>0</v>
      </c>
      <c r="BK20" s="339">
        <v>0</v>
      </c>
      <c r="BL20" s="339">
        <v>0</v>
      </c>
      <c r="BM20" s="339">
        <v>0</v>
      </c>
      <c r="BN20" s="339">
        <v>0</v>
      </c>
      <c r="BO20" s="339">
        <v>0</v>
      </c>
      <c r="BP20" s="339">
        <v>0</v>
      </c>
      <c r="BQ20" s="339">
        <v>0</v>
      </c>
      <c r="BR20" s="339">
        <v>0</v>
      </c>
      <c r="BS20" s="339">
        <v>0</v>
      </c>
      <c r="BT20" s="339">
        <v>0</v>
      </c>
      <c r="BU20" s="339">
        <v>0</v>
      </c>
      <c r="BV20" s="339">
        <v>0</v>
      </c>
      <c r="BW20" s="339">
        <v>0</v>
      </c>
      <c r="BX20" s="339">
        <v>0</v>
      </c>
      <c r="BY20" s="339">
        <v>0</v>
      </c>
      <c r="BZ20" s="339">
        <v>0</v>
      </c>
      <c r="CA20" s="339">
        <v>0</v>
      </c>
      <c r="CB20" s="339">
        <v>0</v>
      </c>
      <c r="CC20" s="339">
        <v>0</v>
      </c>
      <c r="CD20" s="339">
        <v>0</v>
      </c>
      <c r="CE20" s="339">
        <v>0</v>
      </c>
      <c r="CF20" s="339">
        <v>0</v>
      </c>
      <c r="CG20" s="339">
        <v>0</v>
      </c>
      <c r="CH20" s="339">
        <v>0</v>
      </c>
      <c r="CI20" s="339">
        <v>0.5</v>
      </c>
      <c r="CJ20" s="339">
        <v>0.5</v>
      </c>
      <c r="CK20" s="339">
        <v>0</v>
      </c>
      <c r="CL20" s="339">
        <v>0.25</v>
      </c>
      <c r="CM20" s="339">
        <v>0.25</v>
      </c>
      <c r="CN20" s="339">
        <v>0.5</v>
      </c>
      <c r="CO20" s="339">
        <v>0</v>
      </c>
      <c r="CP20" s="339">
        <v>0</v>
      </c>
      <c r="CQ20" s="339">
        <v>0</v>
      </c>
      <c r="CR20" s="339">
        <v>0</v>
      </c>
      <c r="CS20" s="339">
        <v>0</v>
      </c>
      <c r="CT20" s="339">
        <v>0</v>
      </c>
      <c r="CU20" s="339">
        <v>0</v>
      </c>
      <c r="CV20" s="339">
        <v>0</v>
      </c>
      <c r="CW20" s="339">
        <v>0.25</v>
      </c>
      <c r="CX20" s="339">
        <v>0</v>
      </c>
      <c r="CY20" s="339">
        <v>0</v>
      </c>
      <c r="CZ20" s="339">
        <v>0</v>
      </c>
    </row>
    <row r="21" spans="1:104" x14ac:dyDescent="0.25">
      <c r="A21" s="330"/>
      <c r="B21" s="333" t="s">
        <v>697</v>
      </c>
      <c r="C21" s="339">
        <v>2.2400000000000002</v>
      </c>
      <c r="D21" s="340"/>
      <c r="E21" s="333" t="s">
        <v>598</v>
      </c>
      <c r="F21" s="339">
        <v>0.25</v>
      </c>
      <c r="G21" s="339">
        <v>0.25</v>
      </c>
      <c r="H21" s="339">
        <v>0.25</v>
      </c>
      <c r="I21" s="339">
        <v>0.25</v>
      </c>
      <c r="J21" s="339">
        <v>0.25</v>
      </c>
      <c r="K21" s="339">
        <v>0.25</v>
      </c>
      <c r="L21" s="339">
        <v>0.5</v>
      </c>
      <c r="M21" s="339">
        <v>0.5</v>
      </c>
      <c r="N21" s="339">
        <v>0</v>
      </c>
      <c r="O21" s="339">
        <v>0.5</v>
      </c>
      <c r="P21" s="339">
        <v>0.5</v>
      </c>
      <c r="Q21" s="339">
        <v>0.5</v>
      </c>
      <c r="R21" s="339">
        <v>0.25</v>
      </c>
      <c r="S21" s="339">
        <v>1</v>
      </c>
      <c r="T21" s="339">
        <v>0.5</v>
      </c>
      <c r="U21" s="339">
        <v>0.25</v>
      </c>
      <c r="V21" s="339">
        <v>0.25</v>
      </c>
      <c r="W21" s="339">
        <v>0.25</v>
      </c>
      <c r="X21" s="339">
        <v>0.25</v>
      </c>
      <c r="Y21" s="339">
        <v>0.25</v>
      </c>
      <c r="Z21" s="339">
        <v>0</v>
      </c>
      <c r="AA21" s="339">
        <v>0</v>
      </c>
      <c r="AB21" s="339">
        <v>0</v>
      </c>
      <c r="AC21" s="339">
        <v>0</v>
      </c>
      <c r="AD21" s="339">
        <v>0</v>
      </c>
      <c r="AE21" s="339">
        <v>0</v>
      </c>
      <c r="AF21" s="339">
        <v>0</v>
      </c>
      <c r="AG21" s="339">
        <v>0</v>
      </c>
      <c r="AH21" s="339">
        <v>0</v>
      </c>
      <c r="AI21" s="339">
        <v>0</v>
      </c>
      <c r="AJ21" s="339">
        <v>0</v>
      </c>
      <c r="AK21" s="339">
        <v>0</v>
      </c>
      <c r="AL21" s="339">
        <v>0</v>
      </c>
      <c r="AM21" s="339">
        <v>0</v>
      </c>
      <c r="AN21" s="339">
        <v>0</v>
      </c>
      <c r="AO21" s="339">
        <v>0</v>
      </c>
      <c r="AP21" s="339">
        <v>0</v>
      </c>
      <c r="AQ21" s="339">
        <v>0</v>
      </c>
      <c r="AR21" s="339">
        <v>0</v>
      </c>
      <c r="AS21" s="339">
        <v>0</v>
      </c>
      <c r="AT21" s="339">
        <v>0</v>
      </c>
      <c r="AU21" s="339">
        <v>0</v>
      </c>
      <c r="AV21" s="339">
        <v>0</v>
      </c>
      <c r="AW21" s="339">
        <v>0</v>
      </c>
      <c r="AX21" s="339">
        <v>0</v>
      </c>
      <c r="AY21" s="339">
        <v>0</v>
      </c>
      <c r="AZ21" s="339">
        <v>0</v>
      </c>
      <c r="BA21" s="339">
        <v>0</v>
      </c>
      <c r="BB21" s="339">
        <v>0</v>
      </c>
      <c r="BC21" s="339">
        <v>0</v>
      </c>
      <c r="BD21" s="339">
        <v>0</v>
      </c>
      <c r="BE21" s="339">
        <v>0</v>
      </c>
      <c r="BF21" s="339">
        <v>0</v>
      </c>
      <c r="BG21" s="339">
        <v>0</v>
      </c>
      <c r="BH21" s="339">
        <v>0</v>
      </c>
      <c r="BI21" s="339">
        <v>0</v>
      </c>
      <c r="BJ21" s="339">
        <v>0</v>
      </c>
      <c r="BK21" s="339">
        <v>0</v>
      </c>
      <c r="BL21" s="339">
        <v>0</v>
      </c>
      <c r="BM21" s="339">
        <v>0</v>
      </c>
      <c r="BN21" s="339">
        <v>0</v>
      </c>
      <c r="BO21" s="339">
        <v>0</v>
      </c>
      <c r="BP21" s="339">
        <v>0</v>
      </c>
      <c r="BQ21" s="339">
        <v>0</v>
      </c>
      <c r="BR21" s="339">
        <v>0</v>
      </c>
      <c r="BS21" s="339">
        <v>0</v>
      </c>
      <c r="BT21" s="339">
        <v>0</v>
      </c>
      <c r="BU21" s="339">
        <v>0</v>
      </c>
      <c r="BV21" s="339">
        <v>0</v>
      </c>
      <c r="BW21" s="339">
        <v>0</v>
      </c>
      <c r="BX21" s="339">
        <v>0</v>
      </c>
      <c r="BY21" s="339">
        <v>0</v>
      </c>
      <c r="BZ21" s="339">
        <v>0</v>
      </c>
      <c r="CA21" s="339">
        <v>0</v>
      </c>
      <c r="CB21" s="339">
        <v>0</v>
      </c>
      <c r="CC21" s="339">
        <v>0</v>
      </c>
      <c r="CD21" s="339">
        <v>0</v>
      </c>
      <c r="CE21" s="339">
        <v>0</v>
      </c>
      <c r="CF21" s="339">
        <v>0</v>
      </c>
      <c r="CG21" s="339">
        <v>0</v>
      </c>
      <c r="CH21" s="339">
        <v>0</v>
      </c>
      <c r="CI21" s="339">
        <v>0.5</v>
      </c>
      <c r="CJ21" s="339">
        <v>0.5</v>
      </c>
      <c r="CK21" s="339">
        <v>0</v>
      </c>
      <c r="CL21" s="339">
        <v>0.5</v>
      </c>
      <c r="CM21" s="339">
        <v>0.5</v>
      </c>
      <c r="CN21" s="339">
        <v>0.5</v>
      </c>
      <c r="CO21" s="339">
        <v>0</v>
      </c>
      <c r="CP21" s="339">
        <v>0</v>
      </c>
      <c r="CQ21" s="339">
        <v>0.25</v>
      </c>
      <c r="CR21" s="339">
        <v>0.25</v>
      </c>
      <c r="CS21" s="339">
        <v>0.25</v>
      </c>
      <c r="CT21" s="339">
        <v>0</v>
      </c>
      <c r="CU21" s="339">
        <v>0.25</v>
      </c>
      <c r="CV21" s="339">
        <v>0</v>
      </c>
      <c r="CW21" s="339">
        <v>0.5</v>
      </c>
      <c r="CX21" s="339">
        <v>0</v>
      </c>
      <c r="CY21" s="339">
        <v>0</v>
      </c>
      <c r="CZ21" s="339">
        <v>0.25</v>
      </c>
    </row>
    <row r="22" spans="1:104" x14ac:dyDescent="0.25">
      <c r="A22" s="330"/>
      <c r="B22" s="333" t="s">
        <v>698</v>
      </c>
      <c r="C22" s="339">
        <v>1.19</v>
      </c>
      <c r="D22" s="340"/>
      <c r="E22" s="333" t="s">
        <v>599</v>
      </c>
      <c r="F22" s="339">
        <v>0</v>
      </c>
      <c r="G22" s="339">
        <v>0</v>
      </c>
      <c r="H22" s="339">
        <v>0</v>
      </c>
      <c r="I22" s="339">
        <v>0</v>
      </c>
      <c r="J22" s="339">
        <v>0</v>
      </c>
      <c r="K22" s="339">
        <v>0</v>
      </c>
      <c r="L22" s="339">
        <v>0.5</v>
      </c>
      <c r="M22" s="339">
        <v>0.25</v>
      </c>
      <c r="N22" s="339">
        <v>0</v>
      </c>
      <c r="O22" s="339">
        <v>0.5</v>
      </c>
      <c r="P22" s="339">
        <v>0.75</v>
      </c>
      <c r="Q22" s="339">
        <v>0.5</v>
      </c>
      <c r="R22" s="339">
        <v>0.25</v>
      </c>
      <c r="S22" s="339">
        <v>0.5</v>
      </c>
      <c r="T22" s="339">
        <v>1</v>
      </c>
      <c r="U22" s="339">
        <v>0.25</v>
      </c>
      <c r="V22" s="339">
        <v>0.25</v>
      </c>
      <c r="W22" s="339">
        <v>0.25</v>
      </c>
      <c r="X22" s="339">
        <v>0.25</v>
      </c>
      <c r="Y22" s="339">
        <v>0.25</v>
      </c>
      <c r="Z22" s="339">
        <v>0</v>
      </c>
      <c r="AA22" s="339">
        <v>0</v>
      </c>
      <c r="AB22" s="339">
        <v>0</v>
      </c>
      <c r="AC22" s="339">
        <v>0</v>
      </c>
      <c r="AD22" s="339">
        <v>0</v>
      </c>
      <c r="AE22" s="339">
        <v>0</v>
      </c>
      <c r="AF22" s="339">
        <v>0</v>
      </c>
      <c r="AG22" s="339">
        <v>0</v>
      </c>
      <c r="AH22" s="339">
        <v>0</v>
      </c>
      <c r="AI22" s="339">
        <v>0</v>
      </c>
      <c r="AJ22" s="339">
        <v>0</v>
      </c>
      <c r="AK22" s="339">
        <v>0</v>
      </c>
      <c r="AL22" s="339">
        <v>0</v>
      </c>
      <c r="AM22" s="339">
        <v>0</v>
      </c>
      <c r="AN22" s="339">
        <v>0</v>
      </c>
      <c r="AO22" s="339">
        <v>0</v>
      </c>
      <c r="AP22" s="339">
        <v>0</v>
      </c>
      <c r="AQ22" s="339">
        <v>0</v>
      </c>
      <c r="AR22" s="339">
        <v>0</v>
      </c>
      <c r="AS22" s="339">
        <v>0</v>
      </c>
      <c r="AT22" s="339">
        <v>0</v>
      </c>
      <c r="AU22" s="339">
        <v>0</v>
      </c>
      <c r="AV22" s="339">
        <v>0</v>
      </c>
      <c r="AW22" s="339">
        <v>0</v>
      </c>
      <c r="AX22" s="339">
        <v>0</v>
      </c>
      <c r="AY22" s="339">
        <v>0</v>
      </c>
      <c r="AZ22" s="339">
        <v>0</v>
      </c>
      <c r="BA22" s="339">
        <v>0</v>
      </c>
      <c r="BB22" s="339">
        <v>0</v>
      </c>
      <c r="BC22" s="339">
        <v>0</v>
      </c>
      <c r="BD22" s="339">
        <v>0</v>
      </c>
      <c r="BE22" s="339">
        <v>0</v>
      </c>
      <c r="BF22" s="339">
        <v>0</v>
      </c>
      <c r="BG22" s="339">
        <v>0</v>
      </c>
      <c r="BH22" s="339">
        <v>0</v>
      </c>
      <c r="BI22" s="339">
        <v>0</v>
      </c>
      <c r="BJ22" s="339">
        <v>0</v>
      </c>
      <c r="BK22" s="339">
        <v>0</v>
      </c>
      <c r="BL22" s="339">
        <v>0</v>
      </c>
      <c r="BM22" s="339">
        <v>0</v>
      </c>
      <c r="BN22" s="339">
        <v>0</v>
      </c>
      <c r="BO22" s="339">
        <v>0</v>
      </c>
      <c r="BP22" s="339">
        <v>0</v>
      </c>
      <c r="BQ22" s="339">
        <v>0</v>
      </c>
      <c r="BR22" s="339">
        <v>0</v>
      </c>
      <c r="BS22" s="339">
        <v>0</v>
      </c>
      <c r="BT22" s="339">
        <v>0</v>
      </c>
      <c r="BU22" s="339">
        <v>0</v>
      </c>
      <c r="BV22" s="339">
        <v>0</v>
      </c>
      <c r="BW22" s="339">
        <v>0</v>
      </c>
      <c r="BX22" s="339">
        <v>0</v>
      </c>
      <c r="BY22" s="339">
        <v>0</v>
      </c>
      <c r="BZ22" s="339">
        <v>0</v>
      </c>
      <c r="CA22" s="339">
        <v>0</v>
      </c>
      <c r="CB22" s="339">
        <v>0</v>
      </c>
      <c r="CC22" s="339">
        <v>0</v>
      </c>
      <c r="CD22" s="339">
        <v>0</v>
      </c>
      <c r="CE22" s="339">
        <v>0</v>
      </c>
      <c r="CF22" s="339">
        <v>0</v>
      </c>
      <c r="CG22" s="339">
        <v>0.25</v>
      </c>
      <c r="CH22" s="339">
        <v>0</v>
      </c>
      <c r="CI22" s="339">
        <v>0.5</v>
      </c>
      <c r="CJ22" s="339">
        <v>0.5</v>
      </c>
      <c r="CK22" s="339">
        <v>0</v>
      </c>
      <c r="CL22" s="339">
        <v>0.25</v>
      </c>
      <c r="CM22" s="339">
        <v>0.25</v>
      </c>
      <c r="CN22" s="339">
        <v>0.5</v>
      </c>
      <c r="CO22" s="339">
        <v>0</v>
      </c>
      <c r="CP22" s="339">
        <v>0</v>
      </c>
      <c r="CQ22" s="339">
        <v>0</v>
      </c>
      <c r="CR22" s="339">
        <v>0</v>
      </c>
      <c r="CS22" s="339">
        <v>0</v>
      </c>
      <c r="CT22" s="339">
        <v>0</v>
      </c>
      <c r="CU22" s="339">
        <v>0</v>
      </c>
      <c r="CV22" s="339">
        <v>0</v>
      </c>
      <c r="CW22" s="339">
        <v>0.25</v>
      </c>
      <c r="CX22" s="339">
        <v>0</v>
      </c>
      <c r="CY22" s="339">
        <v>0</v>
      </c>
      <c r="CZ22" s="339">
        <v>0</v>
      </c>
    </row>
    <row r="23" spans="1:104" x14ac:dyDescent="0.25">
      <c r="A23" s="330"/>
      <c r="B23" s="333" t="s">
        <v>699</v>
      </c>
      <c r="C23" s="339">
        <v>0</v>
      </c>
      <c r="D23" s="340"/>
      <c r="E23" s="333" t="s">
        <v>600</v>
      </c>
      <c r="F23" s="339">
        <v>0</v>
      </c>
      <c r="G23" s="339">
        <v>0</v>
      </c>
      <c r="H23" s="339">
        <v>0</v>
      </c>
      <c r="I23" s="339">
        <v>0</v>
      </c>
      <c r="J23" s="339">
        <v>0</v>
      </c>
      <c r="K23" s="339">
        <v>0.25</v>
      </c>
      <c r="L23" s="339">
        <v>0.5</v>
      </c>
      <c r="M23" s="339">
        <v>0.25</v>
      </c>
      <c r="N23" s="339">
        <v>0.25</v>
      </c>
      <c r="O23" s="339">
        <v>0.25</v>
      </c>
      <c r="P23" s="339">
        <v>0.25</v>
      </c>
      <c r="Q23" s="339">
        <v>0.25</v>
      </c>
      <c r="R23" s="339">
        <v>0.25</v>
      </c>
      <c r="S23" s="339">
        <v>0.25</v>
      </c>
      <c r="T23" s="339">
        <v>0.25</v>
      </c>
      <c r="U23" s="339">
        <v>1</v>
      </c>
      <c r="V23" s="339">
        <v>0.5</v>
      </c>
      <c r="W23" s="339">
        <v>0.5</v>
      </c>
      <c r="X23" s="339">
        <v>0.5</v>
      </c>
      <c r="Y23" s="339">
        <v>0.5</v>
      </c>
      <c r="Z23" s="339">
        <v>0</v>
      </c>
      <c r="AA23" s="339">
        <v>0</v>
      </c>
      <c r="AB23" s="339">
        <v>0</v>
      </c>
      <c r="AC23" s="339">
        <v>0</v>
      </c>
      <c r="AD23" s="339">
        <v>0</v>
      </c>
      <c r="AE23" s="339">
        <v>0</v>
      </c>
      <c r="AF23" s="339">
        <v>0</v>
      </c>
      <c r="AG23" s="339">
        <v>0</v>
      </c>
      <c r="AH23" s="339">
        <v>0</v>
      </c>
      <c r="AI23" s="339">
        <v>0</v>
      </c>
      <c r="AJ23" s="339">
        <v>0</v>
      </c>
      <c r="AK23" s="339">
        <v>0</v>
      </c>
      <c r="AL23" s="339">
        <v>0</v>
      </c>
      <c r="AM23" s="339">
        <v>0</v>
      </c>
      <c r="AN23" s="339">
        <v>0</v>
      </c>
      <c r="AO23" s="339">
        <v>0</v>
      </c>
      <c r="AP23" s="339">
        <v>0</v>
      </c>
      <c r="AQ23" s="339">
        <v>0</v>
      </c>
      <c r="AR23" s="339">
        <v>0</v>
      </c>
      <c r="AS23" s="339">
        <v>0</v>
      </c>
      <c r="AT23" s="339">
        <v>0</v>
      </c>
      <c r="AU23" s="339">
        <v>0</v>
      </c>
      <c r="AV23" s="339">
        <v>0</v>
      </c>
      <c r="AW23" s="339">
        <v>0</v>
      </c>
      <c r="AX23" s="339">
        <v>0</v>
      </c>
      <c r="AY23" s="339">
        <v>0</v>
      </c>
      <c r="AZ23" s="339">
        <v>0</v>
      </c>
      <c r="BA23" s="339">
        <v>0</v>
      </c>
      <c r="BB23" s="339">
        <v>0</v>
      </c>
      <c r="BC23" s="339">
        <v>0</v>
      </c>
      <c r="BD23" s="339">
        <v>0</v>
      </c>
      <c r="BE23" s="339">
        <v>0</v>
      </c>
      <c r="BF23" s="339">
        <v>0</v>
      </c>
      <c r="BG23" s="339">
        <v>0</v>
      </c>
      <c r="BH23" s="339">
        <v>0</v>
      </c>
      <c r="BI23" s="339">
        <v>0</v>
      </c>
      <c r="BJ23" s="339">
        <v>0</v>
      </c>
      <c r="BK23" s="339">
        <v>0</v>
      </c>
      <c r="BL23" s="339">
        <v>0</v>
      </c>
      <c r="BM23" s="339">
        <v>0</v>
      </c>
      <c r="BN23" s="339">
        <v>0</v>
      </c>
      <c r="BO23" s="339">
        <v>0</v>
      </c>
      <c r="BP23" s="339">
        <v>0</v>
      </c>
      <c r="BQ23" s="339">
        <v>0</v>
      </c>
      <c r="BR23" s="339">
        <v>0</v>
      </c>
      <c r="BS23" s="339">
        <v>0</v>
      </c>
      <c r="BT23" s="339">
        <v>0</v>
      </c>
      <c r="BU23" s="339">
        <v>0</v>
      </c>
      <c r="BV23" s="339">
        <v>0</v>
      </c>
      <c r="BW23" s="339">
        <v>0</v>
      </c>
      <c r="BX23" s="339">
        <v>0</v>
      </c>
      <c r="BY23" s="339">
        <v>0</v>
      </c>
      <c r="BZ23" s="339">
        <v>0</v>
      </c>
      <c r="CA23" s="339">
        <v>0</v>
      </c>
      <c r="CB23" s="339">
        <v>0</v>
      </c>
      <c r="CC23" s="339">
        <v>0</v>
      </c>
      <c r="CD23" s="339">
        <v>0</v>
      </c>
      <c r="CE23" s="339">
        <v>0</v>
      </c>
      <c r="CF23" s="339">
        <v>0</v>
      </c>
      <c r="CG23" s="339">
        <v>0</v>
      </c>
      <c r="CH23" s="339">
        <v>0</v>
      </c>
      <c r="CI23" s="339">
        <v>0.25</v>
      </c>
      <c r="CJ23" s="339">
        <v>0.25</v>
      </c>
      <c r="CK23" s="339">
        <v>0</v>
      </c>
      <c r="CL23" s="339">
        <v>0.25</v>
      </c>
      <c r="CM23" s="339">
        <v>0.25</v>
      </c>
      <c r="CN23" s="339">
        <v>0.25</v>
      </c>
      <c r="CO23" s="339">
        <v>0</v>
      </c>
      <c r="CP23" s="339">
        <v>0</v>
      </c>
      <c r="CQ23" s="339">
        <v>0</v>
      </c>
      <c r="CR23" s="339">
        <v>0</v>
      </c>
      <c r="CS23" s="339">
        <v>0</v>
      </c>
      <c r="CT23" s="339">
        <v>0</v>
      </c>
      <c r="CU23" s="339">
        <v>0</v>
      </c>
      <c r="CV23" s="339">
        <v>0</v>
      </c>
      <c r="CW23" s="339">
        <v>0.25</v>
      </c>
      <c r="CX23" s="339">
        <v>0</v>
      </c>
      <c r="CY23" s="339">
        <v>0</v>
      </c>
      <c r="CZ23" s="339">
        <v>0</v>
      </c>
    </row>
    <row r="24" spans="1:104" x14ac:dyDescent="0.25">
      <c r="A24" s="330"/>
      <c r="B24" s="333" t="s">
        <v>700</v>
      </c>
      <c r="C24" s="339">
        <v>1.76</v>
      </c>
      <c r="D24" s="340"/>
      <c r="E24" s="333" t="s">
        <v>601</v>
      </c>
      <c r="F24" s="339">
        <v>0</v>
      </c>
      <c r="G24" s="339">
        <v>0</v>
      </c>
      <c r="H24" s="339">
        <v>0</v>
      </c>
      <c r="I24" s="339">
        <v>0</v>
      </c>
      <c r="J24" s="339">
        <v>0</v>
      </c>
      <c r="K24" s="339">
        <v>0.25</v>
      </c>
      <c r="L24" s="339">
        <v>0.5</v>
      </c>
      <c r="M24" s="339">
        <v>0.5</v>
      </c>
      <c r="N24" s="339">
        <v>0.25</v>
      </c>
      <c r="O24" s="339">
        <v>0.25</v>
      </c>
      <c r="P24" s="339">
        <v>0.25</v>
      </c>
      <c r="Q24" s="339">
        <v>0.5</v>
      </c>
      <c r="R24" s="339">
        <v>0.25</v>
      </c>
      <c r="S24" s="339">
        <v>0.25</v>
      </c>
      <c r="T24" s="339">
        <v>0.25</v>
      </c>
      <c r="U24" s="339">
        <v>0.5</v>
      </c>
      <c r="V24" s="339">
        <v>1</v>
      </c>
      <c r="W24" s="339">
        <v>0.5</v>
      </c>
      <c r="X24" s="339">
        <v>0.75</v>
      </c>
      <c r="Y24" s="339">
        <v>0.75</v>
      </c>
      <c r="Z24" s="339">
        <v>0.25</v>
      </c>
      <c r="AA24" s="339">
        <v>0.25</v>
      </c>
      <c r="AB24" s="339">
        <v>0</v>
      </c>
      <c r="AC24" s="339">
        <v>0</v>
      </c>
      <c r="AD24" s="339">
        <v>0</v>
      </c>
      <c r="AE24" s="339">
        <v>0</v>
      </c>
      <c r="AF24" s="339">
        <v>0</v>
      </c>
      <c r="AG24" s="339">
        <v>0</v>
      </c>
      <c r="AH24" s="339">
        <v>0</v>
      </c>
      <c r="AI24" s="339">
        <v>0</v>
      </c>
      <c r="AJ24" s="339">
        <v>0</v>
      </c>
      <c r="AK24" s="339">
        <v>0</v>
      </c>
      <c r="AL24" s="339">
        <v>0</v>
      </c>
      <c r="AM24" s="339">
        <v>0</v>
      </c>
      <c r="AN24" s="339">
        <v>0</v>
      </c>
      <c r="AO24" s="339">
        <v>0</v>
      </c>
      <c r="AP24" s="339">
        <v>0</v>
      </c>
      <c r="AQ24" s="339">
        <v>0</v>
      </c>
      <c r="AR24" s="339">
        <v>0</v>
      </c>
      <c r="AS24" s="339">
        <v>0</v>
      </c>
      <c r="AT24" s="339">
        <v>0</v>
      </c>
      <c r="AU24" s="339">
        <v>0</v>
      </c>
      <c r="AV24" s="339">
        <v>0</v>
      </c>
      <c r="AW24" s="339">
        <v>0</v>
      </c>
      <c r="AX24" s="339">
        <v>0</v>
      </c>
      <c r="AY24" s="339">
        <v>0</v>
      </c>
      <c r="AZ24" s="339">
        <v>0</v>
      </c>
      <c r="BA24" s="339">
        <v>0</v>
      </c>
      <c r="BB24" s="339">
        <v>0</v>
      </c>
      <c r="BC24" s="339">
        <v>0</v>
      </c>
      <c r="BD24" s="339">
        <v>0</v>
      </c>
      <c r="BE24" s="339">
        <v>0</v>
      </c>
      <c r="BF24" s="339">
        <v>0</v>
      </c>
      <c r="BG24" s="339">
        <v>0</v>
      </c>
      <c r="BH24" s="339">
        <v>0</v>
      </c>
      <c r="BI24" s="339">
        <v>0</v>
      </c>
      <c r="BJ24" s="339">
        <v>0</v>
      </c>
      <c r="BK24" s="339">
        <v>0</v>
      </c>
      <c r="BL24" s="339">
        <v>0</v>
      </c>
      <c r="BM24" s="339">
        <v>0</v>
      </c>
      <c r="BN24" s="339">
        <v>0</v>
      </c>
      <c r="BO24" s="339">
        <v>0</v>
      </c>
      <c r="BP24" s="339">
        <v>0</v>
      </c>
      <c r="BQ24" s="339">
        <v>0</v>
      </c>
      <c r="BR24" s="339">
        <v>0</v>
      </c>
      <c r="BS24" s="339">
        <v>0</v>
      </c>
      <c r="BT24" s="339">
        <v>0</v>
      </c>
      <c r="BU24" s="339">
        <v>0</v>
      </c>
      <c r="BV24" s="339">
        <v>0</v>
      </c>
      <c r="BW24" s="339">
        <v>0</v>
      </c>
      <c r="BX24" s="339">
        <v>0</v>
      </c>
      <c r="BY24" s="339">
        <v>0</v>
      </c>
      <c r="BZ24" s="339">
        <v>0</v>
      </c>
      <c r="CA24" s="339">
        <v>0</v>
      </c>
      <c r="CB24" s="339">
        <v>0</v>
      </c>
      <c r="CC24" s="339">
        <v>0</v>
      </c>
      <c r="CD24" s="339">
        <v>0</v>
      </c>
      <c r="CE24" s="339">
        <v>0</v>
      </c>
      <c r="CF24" s="339">
        <v>0</v>
      </c>
      <c r="CG24" s="339">
        <v>0</v>
      </c>
      <c r="CH24" s="339">
        <v>0</v>
      </c>
      <c r="CI24" s="339">
        <v>0.25</v>
      </c>
      <c r="CJ24" s="339">
        <v>0.25</v>
      </c>
      <c r="CK24" s="339">
        <v>0</v>
      </c>
      <c r="CL24" s="339">
        <v>0.25</v>
      </c>
      <c r="CM24" s="339">
        <v>0.25</v>
      </c>
      <c r="CN24" s="339">
        <v>0.25</v>
      </c>
      <c r="CO24" s="339">
        <v>0</v>
      </c>
      <c r="CP24" s="339">
        <v>0</v>
      </c>
      <c r="CQ24" s="339">
        <v>0</v>
      </c>
      <c r="CR24" s="339">
        <v>0</v>
      </c>
      <c r="CS24" s="339">
        <v>0</v>
      </c>
      <c r="CT24" s="339">
        <v>0</v>
      </c>
      <c r="CU24" s="339">
        <v>0</v>
      </c>
      <c r="CV24" s="339">
        <v>0</v>
      </c>
      <c r="CW24" s="339">
        <v>0.25</v>
      </c>
      <c r="CX24" s="339">
        <v>0</v>
      </c>
      <c r="CY24" s="339">
        <v>0</v>
      </c>
      <c r="CZ24" s="339">
        <v>0</v>
      </c>
    </row>
    <row r="25" spans="1:104" x14ac:dyDescent="0.25">
      <c r="A25" s="330"/>
      <c r="B25" s="333" t="s">
        <v>701</v>
      </c>
      <c r="C25" s="339">
        <v>1.27</v>
      </c>
      <c r="D25" s="340"/>
      <c r="E25" s="333" t="s">
        <v>602</v>
      </c>
      <c r="F25" s="339">
        <v>0</v>
      </c>
      <c r="G25" s="339">
        <v>0</v>
      </c>
      <c r="H25" s="339">
        <v>0.25</v>
      </c>
      <c r="I25" s="339">
        <v>0.25</v>
      </c>
      <c r="J25" s="339">
        <v>0.25</v>
      </c>
      <c r="K25" s="339">
        <v>0.5</v>
      </c>
      <c r="L25" s="339">
        <v>0.5</v>
      </c>
      <c r="M25" s="339">
        <v>0.5</v>
      </c>
      <c r="N25" s="339">
        <v>0.5</v>
      </c>
      <c r="O25" s="339">
        <v>0.25</v>
      </c>
      <c r="P25" s="339">
        <v>0.25</v>
      </c>
      <c r="Q25" s="339">
        <v>0</v>
      </c>
      <c r="R25" s="339">
        <v>0.25</v>
      </c>
      <c r="S25" s="339">
        <v>0.25</v>
      </c>
      <c r="T25" s="339">
        <v>0.25</v>
      </c>
      <c r="U25" s="339">
        <v>0.5</v>
      </c>
      <c r="V25" s="339">
        <v>0.5</v>
      </c>
      <c r="W25" s="339">
        <v>1</v>
      </c>
      <c r="X25" s="339">
        <v>0.5</v>
      </c>
      <c r="Y25" s="339">
        <v>0.25</v>
      </c>
      <c r="Z25" s="339">
        <v>0.25</v>
      </c>
      <c r="AA25" s="339">
        <v>0.25</v>
      </c>
      <c r="AB25" s="339">
        <v>0.25</v>
      </c>
      <c r="AC25" s="339">
        <v>0.25</v>
      </c>
      <c r="AD25" s="339">
        <v>0.25</v>
      </c>
      <c r="AE25" s="339">
        <v>0.25</v>
      </c>
      <c r="AF25" s="339">
        <v>0.25</v>
      </c>
      <c r="AG25" s="339">
        <v>0.25</v>
      </c>
      <c r="AH25" s="339">
        <v>0.25</v>
      </c>
      <c r="AI25" s="339">
        <v>0</v>
      </c>
      <c r="AJ25" s="339">
        <v>0</v>
      </c>
      <c r="AK25" s="339">
        <v>0</v>
      </c>
      <c r="AL25" s="339">
        <v>0</v>
      </c>
      <c r="AM25" s="339">
        <v>0</v>
      </c>
      <c r="AN25" s="339">
        <v>0</v>
      </c>
      <c r="AO25" s="339">
        <v>0</v>
      </c>
      <c r="AP25" s="339">
        <v>0</v>
      </c>
      <c r="AQ25" s="339">
        <v>0</v>
      </c>
      <c r="AR25" s="339">
        <v>0</v>
      </c>
      <c r="AS25" s="339">
        <v>0</v>
      </c>
      <c r="AT25" s="339">
        <v>0</v>
      </c>
      <c r="AU25" s="339">
        <v>0</v>
      </c>
      <c r="AV25" s="339">
        <v>0</v>
      </c>
      <c r="AW25" s="339">
        <v>0</v>
      </c>
      <c r="AX25" s="339">
        <v>0</v>
      </c>
      <c r="AY25" s="339">
        <v>0</v>
      </c>
      <c r="AZ25" s="339">
        <v>0</v>
      </c>
      <c r="BA25" s="339">
        <v>0</v>
      </c>
      <c r="BB25" s="339">
        <v>0</v>
      </c>
      <c r="BC25" s="339">
        <v>0</v>
      </c>
      <c r="BD25" s="339">
        <v>0</v>
      </c>
      <c r="BE25" s="339">
        <v>0</v>
      </c>
      <c r="BF25" s="339">
        <v>0</v>
      </c>
      <c r="BG25" s="339">
        <v>0</v>
      </c>
      <c r="BH25" s="339">
        <v>0</v>
      </c>
      <c r="BI25" s="339">
        <v>0</v>
      </c>
      <c r="BJ25" s="339">
        <v>0</v>
      </c>
      <c r="BK25" s="339">
        <v>0</v>
      </c>
      <c r="BL25" s="339">
        <v>0</v>
      </c>
      <c r="BM25" s="339">
        <v>0</v>
      </c>
      <c r="BN25" s="339">
        <v>0</v>
      </c>
      <c r="BO25" s="339">
        <v>0</v>
      </c>
      <c r="BP25" s="339">
        <v>0</v>
      </c>
      <c r="BQ25" s="339">
        <v>0</v>
      </c>
      <c r="BR25" s="339">
        <v>0</v>
      </c>
      <c r="BS25" s="339">
        <v>0</v>
      </c>
      <c r="BT25" s="339">
        <v>0</v>
      </c>
      <c r="BU25" s="339">
        <v>0</v>
      </c>
      <c r="BV25" s="339">
        <v>0</v>
      </c>
      <c r="BW25" s="339">
        <v>0</v>
      </c>
      <c r="BX25" s="339">
        <v>0</v>
      </c>
      <c r="BY25" s="339">
        <v>0</v>
      </c>
      <c r="BZ25" s="339">
        <v>0</v>
      </c>
      <c r="CA25" s="339">
        <v>0</v>
      </c>
      <c r="CB25" s="339">
        <v>0</v>
      </c>
      <c r="CC25" s="339">
        <v>0</v>
      </c>
      <c r="CD25" s="339">
        <v>0</v>
      </c>
      <c r="CE25" s="339">
        <v>0</v>
      </c>
      <c r="CF25" s="339">
        <v>0</v>
      </c>
      <c r="CG25" s="339">
        <v>0</v>
      </c>
      <c r="CH25" s="339">
        <v>0</v>
      </c>
      <c r="CI25" s="339">
        <v>0.25</v>
      </c>
      <c r="CJ25" s="339">
        <v>0.25</v>
      </c>
      <c r="CK25" s="339">
        <v>0</v>
      </c>
      <c r="CL25" s="339">
        <v>0.25</v>
      </c>
      <c r="CM25" s="339">
        <v>0.25</v>
      </c>
      <c r="CN25" s="339">
        <v>0.5</v>
      </c>
      <c r="CO25" s="339">
        <v>0</v>
      </c>
      <c r="CP25" s="339">
        <v>0</v>
      </c>
      <c r="CQ25" s="339">
        <v>0</v>
      </c>
      <c r="CR25" s="339">
        <v>0</v>
      </c>
      <c r="CS25" s="339">
        <v>0</v>
      </c>
      <c r="CT25" s="339">
        <v>0</v>
      </c>
      <c r="CU25" s="339">
        <v>0</v>
      </c>
      <c r="CV25" s="339">
        <v>0</v>
      </c>
      <c r="CW25" s="339">
        <v>0.25</v>
      </c>
      <c r="CX25" s="339">
        <v>0</v>
      </c>
      <c r="CY25" s="339">
        <v>0</v>
      </c>
      <c r="CZ25" s="339">
        <v>0</v>
      </c>
    </row>
    <row r="26" spans="1:104" x14ac:dyDescent="0.25">
      <c r="A26" s="330"/>
      <c r="B26" s="333" t="s">
        <v>702</v>
      </c>
      <c r="C26" s="339">
        <v>1.43</v>
      </c>
      <c r="D26" s="340"/>
      <c r="E26" s="333" t="s">
        <v>603</v>
      </c>
      <c r="F26" s="339">
        <v>0.25</v>
      </c>
      <c r="G26" s="339">
        <v>0.25</v>
      </c>
      <c r="H26" s="339">
        <v>0.25</v>
      </c>
      <c r="I26" s="339">
        <v>0.25</v>
      </c>
      <c r="J26" s="339">
        <v>0.25</v>
      </c>
      <c r="K26" s="339">
        <v>0.5</v>
      </c>
      <c r="L26" s="339">
        <v>0.5</v>
      </c>
      <c r="M26" s="339">
        <v>0.5</v>
      </c>
      <c r="N26" s="339">
        <v>0.5</v>
      </c>
      <c r="O26" s="339">
        <v>0.25</v>
      </c>
      <c r="P26" s="339">
        <v>0.25</v>
      </c>
      <c r="Q26" s="339">
        <v>0.25</v>
      </c>
      <c r="R26" s="339">
        <v>0.5</v>
      </c>
      <c r="S26" s="339">
        <v>0.25</v>
      </c>
      <c r="T26" s="339">
        <v>0.25</v>
      </c>
      <c r="U26" s="339">
        <v>0.5</v>
      </c>
      <c r="V26" s="339">
        <v>0.75</v>
      </c>
      <c r="W26" s="339">
        <v>0.5</v>
      </c>
      <c r="X26" s="339">
        <v>1</v>
      </c>
      <c r="Y26" s="339">
        <v>0.75</v>
      </c>
      <c r="Z26" s="339">
        <v>0</v>
      </c>
      <c r="AA26" s="339">
        <v>0.25</v>
      </c>
      <c r="AB26" s="339">
        <v>0</v>
      </c>
      <c r="AC26" s="339">
        <v>0</v>
      </c>
      <c r="AD26" s="339">
        <v>0</v>
      </c>
      <c r="AE26" s="339">
        <v>0</v>
      </c>
      <c r="AF26" s="339">
        <v>0</v>
      </c>
      <c r="AG26" s="339">
        <v>0</v>
      </c>
      <c r="AH26" s="339">
        <v>0</v>
      </c>
      <c r="AI26" s="339">
        <v>0</v>
      </c>
      <c r="AJ26" s="339">
        <v>0</v>
      </c>
      <c r="AK26" s="339">
        <v>0</v>
      </c>
      <c r="AL26" s="339">
        <v>0</v>
      </c>
      <c r="AM26" s="339">
        <v>0</v>
      </c>
      <c r="AN26" s="339">
        <v>0</v>
      </c>
      <c r="AO26" s="339">
        <v>0</v>
      </c>
      <c r="AP26" s="339">
        <v>0</v>
      </c>
      <c r="AQ26" s="339">
        <v>0</v>
      </c>
      <c r="AR26" s="339">
        <v>0</v>
      </c>
      <c r="AS26" s="339">
        <v>0</v>
      </c>
      <c r="AT26" s="339">
        <v>0</v>
      </c>
      <c r="AU26" s="339">
        <v>0</v>
      </c>
      <c r="AV26" s="339">
        <v>0</v>
      </c>
      <c r="AW26" s="339">
        <v>0</v>
      </c>
      <c r="AX26" s="339">
        <v>0</v>
      </c>
      <c r="AY26" s="339">
        <v>0</v>
      </c>
      <c r="AZ26" s="339">
        <v>0</v>
      </c>
      <c r="BA26" s="339">
        <v>0</v>
      </c>
      <c r="BB26" s="339">
        <v>0</v>
      </c>
      <c r="BC26" s="339">
        <v>0</v>
      </c>
      <c r="BD26" s="339">
        <v>0</v>
      </c>
      <c r="BE26" s="339">
        <v>0</v>
      </c>
      <c r="BF26" s="339">
        <v>0</v>
      </c>
      <c r="BG26" s="339">
        <v>0</v>
      </c>
      <c r="BH26" s="339">
        <v>0</v>
      </c>
      <c r="BI26" s="339">
        <v>0</v>
      </c>
      <c r="BJ26" s="339">
        <v>0</v>
      </c>
      <c r="BK26" s="339">
        <v>0</v>
      </c>
      <c r="BL26" s="339">
        <v>0</v>
      </c>
      <c r="BM26" s="339">
        <v>0</v>
      </c>
      <c r="BN26" s="339">
        <v>0</v>
      </c>
      <c r="BO26" s="339">
        <v>0</v>
      </c>
      <c r="BP26" s="339">
        <v>0</v>
      </c>
      <c r="BQ26" s="339">
        <v>0</v>
      </c>
      <c r="BR26" s="339">
        <v>0</v>
      </c>
      <c r="BS26" s="339">
        <v>0</v>
      </c>
      <c r="BT26" s="339">
        <v>0</v>
      </c>
      <c r="BU26" s="339">
        <v>0</v>
      </c>
      <c r="BV26" s="339">
        <v>0</v>
      </c>
      <c r="BW26" s="339">
        <v>0</v>
      </c>
      <c r="BX26" s="339">
        <v>0</v>
      </c>
      <c r="BY26" s="339">
        <v>0</v>
      </c>
      <c r="BZ26" s="339">
        <v>0</v>
      </c>
      <c r="CA26" s="339">
        <v>0</v>
      </c>
      <c r="CB26" s="339">
        <v>0</v>
      </c>
      <c r="CC26" s="339">
        <v>0</v>
      </c>
      <c r="CD26" s="339">
        <v>0</v>
      </c>
      <c r="CE26" s="339">
        <v>0</v>
      </c>
      <c r="CF26" s="339">
        <v>0</v>
      </c>
      <c r="CG26" s="339">
        <v>0</v>
      </c>
      <c r="CH26" s="339">
        <v>0</v>
      </c>
      <c r="CI26" s="339">
        <v>0.25</v>
      </c>
      <c r="CJ26" s="339">
        <v>0.25</v>
      </c>
      <c r="CK26" s="339">
        <v>0</v>
      </c>
      <c r="CL26" s="339">
        <v>0.25</v>
      </c>
      <c r="CM26" s="339">
        <v>0.25</v>
      </c>
      <c r="CN26" s="339">
        <v>0.5</v>
      </c>
      <c r="CO26" s="339">
        <v>0</v>
      </c>
      <c r="CP26" s="339">
        <v>0</v>
      </c>
      <c r="CQ26" s="339">
        <v>0</v>
      </c>
      <c r="CR26" s="339">
        <v>0</v>
      </c>
      <c r="CS26" s="339">
        <v>0</v>
      </c>
      <c r="CT26" s="339">
        <v>0</v>
      </c>
      <c r="CU26" s="339">
        <v>0</v>
      </c>
      <c r="CV26" s="339">
        <v>0</v>
      </c>
      <c r="CW26" s="339">
        <v>0.25</v>
      </c>
      <c r="CX26" s="339">
        <v>0</v>
      </c>
      <c r="CY26" s="339">
        <v>0</v>
      </c>
      <c r="CZ26" s="339">
        <v>0</v>
      </c>
    </row>
    <row r="27" spans="1:104" x14ac:dyDescent="0.25">
      <c r="A27" s="330"/>
      <c r="B27" s="333" t="s">
        <v>703</v>
      </c>
      <c r="C27" s="339">
        <v>1.83</v>
      </c>
      <c r="D27" s="340"/>
      <c r="E27" s="333" t="s">
        <v>604</v>
      </c>
      <c r="F27" s="339">
        <v>0</v>
      </c>
      <c r="G27" s="339">
        <v>0</v>
      </c>
      <c r="H27" s="339">
        <v>0</v>
      </c>
      <c r="I27" s="339">
        <v>0</v>
      </c>
      <c r="J27" s="339">
        <v>0</v>
      </c>
      <c r="K27" s="339">
        <v>0.25</v>
      </c>
      <c r="L27" s="339">
        <v>0.5</v>
      </c>
      <c r="M27" s="339">
        <v>0.5</v>
      </c>
      <c r="N27" s="339">
        <v>0.25</v>
      </c>
      <c r="O27" s="339">
        <v>0.25</v>
      </c>
      <c r="P27" s="339">
        <v>0.25</v>
      </c>
      <c r="Q27" s="339">
        <v>0.5</v>
      </c>
      <c r="R27" s="339">
        <v>0.5</v>
      </c>
      <c r="S27" s="339">
        <v>0.25</v>
      </c>
      <c r="T27" s="339">
        <v>0.25</v>
      </c>
      <c r="U27" s="339">
        <v>0.5</v>
      </c>
      <c r="V27" s="339">
        <v>0.75</v>
      </c>
      <c r="W27" s="339">
        <v>0.25</v>
      </c>
      <c r="X27" s="339">
        <v>0.75</v>
      </c>
      <c r="Y27" s="339">
        <v>1</v>
      </c>
      <c r="Z27" s="339">
        <v>0</v>
      </c>
      <c r="AA27" s="339">
        <v>0.25</v>
      </c>
      <c r="AB27" s="339">
        <v>0</v>
      </c>
      <c r="AC27" s="339">
        <v>0</v>
      </c>
      <c r="AD27" s="339">
        <v>0</v>
      </c>
      <c r="AE27" s="339">
        <v>0</v>
      </c>
      <c r="AF27" s="339">
        <v>0</v>
      </c>
      <c r="AG27" s="339">
        <v>0</v>
      </c>
      <c r="AH27" s="339">
        <v>0</v>
      </c>
      <c r="AI27" s="339">
        <v>0</v>
      </c>
      <c r="AJ27" s="339">
        <v>0</v>
      </c>
      <c r="AK27" s="339">
        <v>0</v>
      </c>
      <c r="AL27" s="339">
        <v>0</v>
      </c>
      <c r="AM27" s="339">
        <v>0</v>
      </c>
      <c r="AN27" s="339">
        <v>0</v>
      </c>
      <c r="AO27" s="339">
        <v>0</v>
      </c>
      <c r="AP27" s="339">
        <v>0</v>
      </c>
      <c r="AQ27" s="339">
        <v>0</v>
      </c>
      <c r="AR27" s="339">
        <v>0</v>
      </c>
      <c r="AS27" s="339">
        <v>0</v>
      </c>
      <c r="AT27" s="339">
        <v>0</v>
      </c>
      <c r="AU27" s="339">
        <v>0</v>
      </c>
      <c r="AV27" s="339">
        <v>0</v>
      </c>
      <c r="AW27" s="339">
        <v>0</v>
      </c>
      <c r="AX27" s="339">
        <v>0</v>
      </c>
      <c r="AY27" s="339">
        <v>0</v>
      </c>
      <c r="AZ27" s="339">
        <v>0</v>
      </c>
      <c r="BA27" s="339">
        <v>0</v>
      </c>
      <c r="BB27" s="339">
        <v>0</v>
      </c>
      <c r="BC27" s="339">
        <v>0</v>
      </c>
      <c r="BD27" s="339">
        <v>0</v>
      </c>
      <c r="BE27" s="339">
        <v>0</v>
      </c>
      <c r="BF27" s="339">
        <v>0</v>
      </c>
      <c r="BG27" s="339">
        <v>0</v>
      </c>
      <c r="BH27" s="339">
        <v>0</v>
      </c>
      <c r="BI27" s="339">
        <v>0</v>
      </c>
      <c r="BJ27" s="339">
        <v>0</v>
      </c>
      <c r="BK27" s="339">
        <v>0</v>
      </c>
      <c r="BL27" s="339">
        <v>0</v>
      </c>
      <c r="BM27" s="339">
        <v>0</v>
      </c>
      <c r="BN27" s="339">
        <v>0</v>
      </c>
      <c r="BO27" s="339">
        <v>0</v>
      </c>
      <c r="BP27" s="339">
        <v>0</v>
      </c>
      <c r="BQ27" s="339">
        <v>0</v>
      </c>
      <c r="BR27" s="339">
        <v>0</v>
      </c>
      <c r="BS27" s="339">
        <v>0</v>
      </c>
      <c r="BT27" s="339">
        <v>0</v>
      </c>
      <c r="BU27" s="339">
        <v>0</v>
      </c>
      <c r="BV27" s="339">
        <v>0</v>
      </c>
      <c r="BW27" s="339">
        <v>0</v>
      </c>
      <c r="BX27" s="339">
        <v>0</v>
      </c>
      <c r="BY27" s="339">
        <v>0</v>
      </c>
      <c r="BZ27" s="339">
        <v>0</v>
      </c>
      <c r="CA27" s="339">
        <v>0</v>
      </c>
      <c r="CB27" s="339">
        <v>0</v>
      </c>
      <c r="CC27" s="339">
        <v>0</v>
      </c>
      <c r="CD27" s="339">
        <v>0</v>
      </c>
      <c r="CE27" s="339">
        <v>0</v>
      </c>
      <c r="CF27" s="339">
        <v>0</v>
      </c>
      <c r="CG27" s="339">
        <v>0</v>
      </c>
      <c r="CH27" s="339">
        <v>0</v>
      </c>
      <c r="CI27" s="339">
        <v>0.25</v>
      </c>
      <c r="CJ27" s="339">
        <v>0.25</v>
      </c>
      <c r="CK27" s="339">
        <v>0</v>
      </c>
      <c r="CL27" s="339">
        <v>0.25</v>
      </c>
      <c r="CM27" s="339">
        <v>0.25</v>
      </c>
      <c r="CN27" s="339">
        <v>0.5</v>
      </c>
      <c r="CO27" s="339">
        <v>0</v>
      </c>
      <c r="CP27" s="339">
        <v>0</v>
      </c>
      <c r="CQ27" s="339">
        <v>0</v>
      </c>
      <c r="CR27" s="339">
        <v>0</v>
      </c>
      <c r="CS27" s="339">
        <v>0</v>
      </c>
      <c r="CT27" s="339">
        <v>0</v>
      </c>
      <c r="CU27" s="339">
        <v>0</v>
      </c>
      <c r="CV27" s="339">
        <v>0</v>
      </c>
      <c r="CW27" s="339">
        <v>0.25</v>
      </c>
      <c r="CX27" s="339">
        <v>0</v>
      </c>
      <c r="CY27" s="339">
        <v>0</v>
      </c>
      <c r="CZ27" s="339">
        <v>0</v>
      </c>
    </row>
    <row r="28" spans="1:104" x14ac:dyDescent="0.25">
      <c r="A28" s="330"/>
      <c r="B28" s="333" t="s">
        <v>704</v>
      </c>
      <c r="C28" s="339">
        <v>0</v>
      </c>
      <c r="D28" s="340"/>
      <c r="E28" s="333" t="s">
        <v>605</v>
      </c>
      <c r="F28" s="339">
        <v>0</v>
      </c>
      <c r="G28" s="339">
        <v>0</v>
      </c>
      <c r="H28" s="339">
        <v>0</v>
      </c>
      <c r="I28" s="339">
        <v>0</v>
      </c>
      <c r="J28" s="339">
        <v>0.25</v>
      </c>
      <c r="K28" s="339">
        <v>0.5</v>
      </c>
      <c r="L28" s="339">
        <v>0.25</v>
      </c>
      <c r="M28" s="339">
        <v>0.25</v>
      </c>
      <c r="N28" s="339">
        <v>0.5</v>
      </c>
      <c r="O28" s="339">
        <v>0.25</v>
      </c>
      <c r="P28" s="339">
        <v>0</v>
      </c>
      <c r="Q28" s="339">
        <v>0</v>
      </c>
      <c r="R28" s="339">
        <v>0</v>
      </c>
      <c r="S28" s="339">
        <v>0</v>
      </c>
      <c r="T28" s="339">
        <v>0</v>
      </c>
      <c r="U28" s="339">
        <v>0</v>
      </c>
      <c r="V28" s="339">
        <v>0.25</v>
      </c>
      <c r="W28" s="339">
        <v>0.25</v>
      </c>
      <c r="X28" s="339">
        <v>0</v>
      </c>
      <c r="Y28" s="339">
        <v>0</v>
      </c>
      <c r="Z28" s="339">
        <v>1</v>
      </c>
      <c r="AA28" s="339">
        <v>0.75</v>
      </c>
      <c r="AB28" s="339">
        <v>0.5</v>
      </c>
      <c r="AC28" s="339">
        <v>0.5</v>
      </c>
      <c r="AD28" s="339">
        <v>0.5</v>
      </c>
      <c r="AE28" s="339">
        <v>0.25</v>
      </c>
      <c r="AF28" s="339">
        <v>0.25</v>
      </c>
      <c r="AG28" s="339">
        <v>0.5</v>
      </c>
      <c r="AH28" s="339">
        <v>0.25</v>
      </c>
      <c r="AI28" s="339">
        <v>0.25</v>
      </c>
      <c r="AJ28" s="339">
        <v>0.25</v>
      </c>
      <c r="AK28" s="339">
        <v>0.25</v>
      </c>
      <c r="AL28" s="339">
        <v>0.25</v>
      </c>
      <c r="AM28" s="339">
        <v>0.25</v>
      </c>
      <c r="AN28" s="339">
        <v>0.25</v>
      </c>
      <c r="AO28" s="339">
        <v>0.25</v>
      </c>
      <c r="AP28" s="339">
        <v>0.25</v>
      </c>
      <c r="AQ28" s="339">
        <v>0.25</v>
      </c>
      <c r="AR28" s="339">
        <v>0.25</v>
      </c>
      <c r="AS28" s="339">
        <v>0.25</v>
      </c>
      <c r="AT28" s="339">
        <v>0.25</v>
      </c>
      <c r="AU28" s="339">
        <v>0.25</v>
      </c>
      <c r="AV28" s="339">
        <v>0.25</v>
      </c>
      <c r="AW28" s="339">
        <v>0.25</v>
      </c>
      <c r="AX28" s="339">
        <v>0.25</v>
      </c>
      <c r="AY28" s="339">
        <v>0</v>
      </c>
      <c r="AZ28" s="339">
        <v>0</v>
      </c>
      <c r="BA28" s="339">
        <v>0</v>
      </c>
      <c r="BB28" s="339">
        <v>0</v>
      </c>
      <c r="BC28" s="339">
        <v>0</v>
      </c>
      <c r="BD28" s="339">
        <v>0</v>
      </c>
      <c r="BE28" s="339">
        <v>0</v>
      </c>
      <c r="BF28" s="339">
        <v>0</v>
      </c>
      <c r="BG28" s="339">
        <v>0</v>
      </c>
      <c r="BH28" s="339">
        <v>0</v>
      </c>
      <c r="BI28" s="339">
        <v>0</v>
      </c>
      <c r="BJ28" s="339">
        <v>0</v>
      </c>
      <c r="BK28" s="339">
        <v>0</v>
      </c>
      <c r="BL28" s="339">
        <v>0</v>
      </c>
      <c r="BM28" s="339">
        <v>0</v>
      </c>
      <c r="BN28" s="339">
        <v>0</v>
      </c>
      <c r="BO28" s="339">
        <v>0</v>
      </c>
      <c r="BP28" s="339">
        <v>0</v>
      </c>
      <c r="BQ28" s="339">
        <v>0</v>
      </c>
      <c r="BR28" s="339">
        <v>0</v>
      </c>
      <c r="BS28" s="339">
        <v>0</v>
      </c>
      <c r="BT28" s="339">
        <v>0</v>
      </c>
      <c r="BU28" s="339">
        <v>0</v>
      </c>
      <c r="BV28" s="339">
        <v>0</v>
      </c>
      <c r="BW28" s="339">
        <v>0</v>
      </c>
      <c r="BX28" s="339">
        <v>0</v>
      </c>
      <c r="BY28" s="339">
        <v>0</v>
      </c>
      <c r="BZ28" s="339">
        <v>0</v>
      </c>
      <c r="CA28" s="339">
        <v>0</v>
      </c>
      <c r="CB28" s="339">
        <v>0</v>
      </c>
      <c r="CC28" s="339">
        <v>0</v>
      </c>
      <c r="CD28" s="339">
        <v>0</v>
      </c>
      <c r="CE28" s="339">
        <v>0</v>
      </c>
      <c r="CF28" s="339">
        <v>0</v>
      </c>
      <c r="CG28" s="339">
        <v>0</v>
      </c>
      <c r="CH28" s="339">
        <v>0</v>
      </c>
      <c r="CI28" s="339">
        <v>0.25</v>
      </c>
      <c r="CJ28" s="339">
        <v>0.25</v>
      </c>
      <c r="CK28" s="339">
        <v>0</v>
      </c>
      <c r="CL28" s="339">
        <v>0.25</v>
      </c>
      <c r="CM28" s="339">
        <v>0.25</v>
      </c>
      <c r="CN28" s="339">
        <v>0.25</v>
      </c>
      <c r="CO28" s="339">
        <v>0</v>
      </c>
      <c r="CP28" s="339">
        <v>0</v>
      </c>
      <c r="CQ28" s="339">
        <v>0</v>
      </c>
      <c r="CR28" s="339">
        <v>0</v>
      </c>
      <c r="CS28" s="339">
        <v>0</v>
      </c>
      <c r="CT28" s="339">
        <v>0</v>
      </c>
      <c r="CU28" s="339">
        <v>0</v>
      </c>
      <c r="CV28" s="339">
        <v>0</v>
      </c>
      <c r="CW28" s="339">
        <v>0</v>
      </c>
      <c r="CX28" s="339">
        <v>0</v>
      </c>
      <c r="CY28" s="339">
        <v>0</v>
      </c>
      <c r="CZ28" s="339">
        <v>0</v>
      </c>
    </row>
    <row r="29" spans="1:104" x14ac:dyDescent="0.25">
      <c r="A29" s="330"/>
      <c r="B29" s="333" t="s">
        <v>705</v>
      </c>
      <c r="C29" s="339">
        <v>1.31</v>
      </c>
      <c r="D29" s="340"/>
      <c r="E29" s="333" t="s">
        <v>606</v>
      </c>
      <c r="F29" s="339">
        <v>0</v>
      </c>
      <c r="G29" s="339">
        <v>0</v>
      </c>
      <c r="H29" s="339">
        <v>0</v>
      </c>
      <c r="I29" s="339">
        <v>0</v>
      </c>
      <c r="J29" s="339">
        <v>0</v>
      </c>
      <c r="K29" s="339">
        <v>0.5</v>
      </c>
      <c r="L29" s="339">
        <v>0.5</v>
      </c>
      <c r="M29" s="339">
        <v>0.5</v>
      </c>
      <c r="N29" s="339">
        <v>0.75</v>
      </c>
      <c r="O29" s="339">
        <v>0.25</v>
      </c>
      <c r="P29" s="339">
        <v>0</v>
      </c>
      <c r="Q29" s="339">
        <v>0</v>
      </c>
      <c r="R29" s="339">
        <v>0</v>
      </c>
      <c r="S29" s="339">
        <v>0</v>
      </c>
      <c r="T29" s="339">
        <v>0</v>
      </c>
      <c r="U29" s="339">
        <v>0</v>
      </c>
      <c r="V29" s="339">
        <v>0.25</v>
      </c>
      <c r="W29" s="339">
        <v>0.25</v>
      </c>
      <c r="X29" s="339">
        <v>0.25</v>
      </c>
      <c r="Y29" s="339">
        <v>0.25</v>
      </c>
      <c r="Z29" s="339">
        <v>0.75</v>
      </c>
      <c r="AA29" s="339">
        <v>1</v>
      </c>
      <c r="AB29" s="339">
        <v>0.25</v>
      </c>
      <c r="AC29" s="339">
        <v>0.5</v>
      </c>
      <c r="AD29" s="339">
        <v>0.5</v>
      </c>
      <c r="AE29" s="339">
        <v>0.25</v>
      </c>
      <c r="AF29" s="339">
        <v>0.25</v>
      </c>
      <c r="AG29" s="339">
        <v>0.5</v>
      </c>
      <c r="AH29" s="339">
        <v>0.25</v>
      </c>
      <c r="AI29" s="339">
        <v>0.25</v>
      </c>
      <c r="AJ29" s="339">
        <v>0.25</v>
      </c>
      <c r="AK29" s="339">
        <v>0.25</v>
      </c>
      <c r="AL29" s="339">
        <v>0.25</v>
      </c>
      <c r="AM29" s="339">
        <v>0.25</v>
      </c>
      <c r="AN29" s="339">
        <v>0.25</v>
      </c>
      <c r="AO29" s="339">
        <v>0.25</v>
      </c>
      <c r="AP29" s="339">
        <v>0.25</v>
      </c>
      <c r="AQ29" s="339">
        <v>0.25</v>
      </c>
      <c r="AR29" s="339">
        <v>0.25</v>
      </c>
      <c r="AS29" s="339">
        <v>0.25</v>
      </c>
      <c r="AT29" s="339">
        <v>0.25</v>
      </c>
      <c r="AU29" s="339">
        <v>0.25</v>
      </c>
      <c r="AV29" s="339">
        <v>0.25</v>
      </c>
      <c r="AW29" s="339">
        <v>0.25</v>
      </c>
      <c r="AX29" s="339">
        <v>0.25</v>
      </c>
      <c r="AY29" s="339">
        <v>0</v>
      </c>
      <c r="AZ29" s="339">
        <v>0</v>
      </c>
      <c r="BA29" s="339">
        <v>0</v>
      </c>
      <c r="BB29" s="339">
        <v>0</v>
      </c>
      <c r="BC29" s="339">
        <v>0</v>
      </c>
      <c r="BD29" s="339">
        <v>0</v>
      </c>
      <c r="BE29" s="339">
        <v>0</v>
      </c>
      <c r="BF29" s="339">
        <v>0</v>
      </c>
      <c r="BG29" s="339">
        <v>0</v>
      </c>
      <c r="BH29" s="339">
        <v>0</v>
      </c>
      <c r="BI29" s="339">
        <v>0</v>
      </c>
      <c r="BJ29" s="339">
        <v>0</v>
      </c>
      <c r="BK29" s="339">
        <v>0</v>
      </c>
      <c r="BL29" s="339">
        <v>0</v>
      </c>
      <c r="BM29" s="339">
        <v>0</v>
      </c>
      <c r="BN29" s="339">
        <v>0</v>
      </c>
      <c r="BO29" s="339">
        <v>0</v>
      </c>
      <c r="BP29" s="339">
        <v>0</v>
      </c>
      <c r="BQ29" s="339">
        <v>0</v>
      </c>
      <c r="BR29" s="339">
        <v>0</v>
      </c>
      <c r="BS29" s="339">
        <v>0</v>
      </c>
      <c r="BT29" s="339">
        <v>0</v>
      </c>
      <c r="BU29" s="339">
        <v>0</v>
      </c>
      <c r="BV29" s="339">
        <v>0</v>
      </c>
      <c r="BW29" s="339">
        <v>0</v>
      </c>
      <c r="BX29" s="339">
        <v>0</v>
      </c>
      <c r="BY29" s="339">
        <v>0</v>
      </c>
      <c r="BZ29" s="339">
        <v>0</v>
      </c>
      <c r="CA29" s="339">
        <v>0</v>
      </c>
      <c r="CB29" s="339">
        <v>0</v>
      </c>
      <c r="CC29" s="339">
        <v>0</v>
      </c>
      <c r="CD29" s="339">
        <v>0</v>
      </c>
      <c r="CE29" s="339">
        <v>0</v>
      </c>
      <c r="CF29" s="339">
        <v>0</v>
      </c>
      <c r="CG29" s="339">
        <v>0</v>
      </c>
      <c r="CH29" s="339">
        <v>0</v>
      </c>
      <c r="CI29" s="339">
        <v>0.25</v>
      </c>
      <c r="CJ29" s="339">
        <v>0.25</v>
      </c>
      <c r="CK29" s="339">
        <v>0</v>
      </c>
      <c r="CL29" s="339">
        <v>0.25</v>
      </c>
      <c r="CM29" s="339">
        <v>0.25</v>
      </c>
      <c r="CN29" s="339">
        <v>0.5</v>
      </c>
      <c r="CO29" s="339">
        <v>0</v>
      </c>
      <c r="CP29" s="339">
        <v>0</v>
      </c>
      <c r="CQ29" s="339">
        <v>0</v>
      </c>
      <c r="CR29" s="339">
        <v>0</v>
      </c>
      <c r="CS29" s="339">
        <v>0</v>
      </c>
      <c r="CT29" s="339">
        <v>0</v>
      </c>
      <c r="CU29" s="339">
        <v>0</v>
      </c>
      <c r="CV29" s="339">
        <v>0</v>
      </c>
      <c r="CW29" s="339">
        <v>0</v>
      </c>
      <c r="CX29" s="339">
        <v>0</v>
      </c>
      <c r="CY29" s="339">
        <v>0</v>
      </c>
      <c r="CZ29" s="339">
        <v>0</v>
      </c>
    </row>
    <row r="30" spans="1:104" x14ac:dyDescent="0.25">
      <c r="A30" s="330"/>
      <c r="B30" s="333" t="s">
        <v>706</v>
      </c>
      <c r="C30" s="339">
        <v>0.68</v>
      </c>
      <c r="D30" s="340"/>
      <c r="E30" s="333" t="s">
        <v>607</v>
      </c>
      <c r="F30" s="339">
        <v>0</v>
      </c>
      <c r="G30" s="339">
        <v>0</v>
      </c>
      <c r="H30" s="339">
        <v>0</v>
      </c>
      <c r="I30" s="339">
        <v>0</v>
      </c>
      <c r="J30" s="339">
        <v>0</v>
      </c>
      <c r="K30" s="339">
        <v>0.25</v>
      </c>
      <c r="L30" s="339">
        <v>0.25</v>
      </c>
      <c r="M30" s="339">
        <v>0.5</v>
      </c>
      <c r="N30" s="339">
        <v>0.25</v>
      </c>
      <c r="O30" s="339">
        <v>0.25</v>
      </c>
      <c r="P30" s="339">
        <v>0</v>
      </c>
      <c r="Q30" s="339">
        <v>0</v>
      </c>
      <c r="R30" s="339">
        <v>0</v>
      </c>
      <c r="S30" s="339">
        <v>0</v>
      </c>
      <c r="T30" s="339">
        <v>0</v>
      </c>
      <c r="U30" s="339">
        <v>0</v>
      </c>
      <c r="V30" s="339">
        <v>0</v>
      </c>
      <c r="W30" s="339">
        <v>0.25</v>
      </c>
      <c r="X30" s="339">
        <v>0</v>
      </c>
      <c r="Y30" s="339">
        <v>0</v>
      </c>
      <c r="Z30" s="339">
        <v>0.5</v>
      </c>
      <c r="AA30" s="339">
        <v>0.25</v>
      </c>
      <c r="AB30" s="339">
        <v>1</v>
      </c>
      <c r="AC30" s="339">
        <v>0.25</v>
      </c>
      <c r="AD30" s="339">
        <v>0.25</v>
      </c>
      <c r="AE30" s="339">
        <v>0.25</v>
      </c>
      <c r="AF30" s="339">
        <v>0.25</v>
      </c>
      <c r="AG30" s="339">
        <v>0.25</v>
      </c>
      <c r="AH30" s="339">
        <v>0.25</v>
      </c>
      <c r="AI30" s="339">
        <v>0.25</v>
      </c>
      <c r="AJ30" s="339">
        <v>0.25</v>
      </c>
      <c r="AK30" s="339">
        <v>0.25</v>
      </c>
      <c r="AL30" s="339">
        <v>0.25</v>
      </c>
      <c r="AM30" s="339">
        <v>0.25</v>
      </c>
      <c r="AN30" s="339">
        <v>0.25</v>
      </c>
      <c r="AO30" s="339">
        <v>0.25</v>
      </c>
      <c r="AP30" s="339">
        <v>0.25</v>
      </c>
      <c r="AQ30" s="339">
        <v>0.25</v>
      </c>
      <c r="AR30" s="339">
        <v>0.25</v>
      </c>
      <c r="AS30" s="339">
        <v>0.25</v>
      </c>
      <c r="AT30" s="339">
        <v>0.25</v>
      </c>
      <c r="AU30" s="339">
        <v>0.25</v>
      </c>
      <c r="AV30" s="339">
        <v>0.25</v>
      </c>
      <c r="AW30" s="339">
        <v>0.25</v>
      </c>
      <c r="AX30" s="339">
        <v>0.25</v>
      </c>
      <c r="AY30" s="339">
        <v>0</v>
      </c>
      <c r="AZ30" s="339">
        <v>0</v>
      </c>
      <c r="BA30" s="339">
        <v>0</v>
      </c>
      <c r="BB30" s="339">
        <v>0</v>
      </c>
      <c r="BC30" s="339">
        <v>0</v>
      </c>
      <c r="BD30" s="339">
        <v>0</v>
      </c>
      <c r="BE30" s="339">
        <v>0</v>
      </c>
      <c r="BF30" s="339">
        <v>0</v>
      </c>
      <c r="BG30" s="339">
        <v>0</v>
      </c>
      <c r="BH30" s="339">
        <v>0</v>
      </c>
      <c r="BI30" s="339">
        <v>0</v>
      </c>
      <c r="BJ30" s="339">
        <v>0</v>
      </c>
      <c r="BK30" s="339">
        <v>0</v>
      </c>
      <c r="BL30" s="339">
        <v>0</v>
      </c>
      <c r="BM30" s="339">
        <v>0</v>
      </c>
      <c r="BN30" s="339">
        <v>0</v>
      </c>
      <c r="BO30" s="339">
        <v>0</v>
      </c>
      <c r="BP30" s="339">
        <v>0</v>
      </c>
      <c r="BQ30" s="339">
        <v>0</v>
      </c>
      <c r="BR30" s="339">
        <v>0</v>
      </c>
      <c r="BS30" s="339">
        <v>0</v>
      </c>
      <c r="BT30" s="339">
        <v>0</v>
      </c>
      <c r="BU30" s="339">
        <v>0</v>
      </c>
      <c r="BV30" s="339">
        <v>0</v>
      </c>
      <c r="BW30" s="339">
        <v>0</v>
      </c>
      <c r="BX30" s="339">
        <v>0</v>
      </c>
      <c r="BY30" s="339">
        <v>0</v>
      </c>
      <c r="BZ30" s="339">
        <v>0</v>
      </c>
      <c r="CA30" s="339">
        <v>0</v>
      </c>
      <c r="CB30" s="339">
        <v>0</v>
      </c>
      <c r="CC30" s="339">
        <v>0</v>
      </c>
      <c r="CD30" s="339">
        <v>0</v>
      </c>
      <c r="CE30" s="339">
        <v>0</v>
      </c>
      <c r="CF30" s="339">
        <v>0</v>
      </c>
      <c r="CG30" s="339">
        <v>0</v>
      </c>
      <c r="CH30" s="339">
        <v>0</v>
      </c>
      <c r="CI30" s="339">
        <v>0</v>
      </c>
      <c r="CJ30" s="339">
        <v>0</v>
      </c>
      <c r="CK30" s="339">
        <v>0</v>
      </c>
      <c r="CL30" s="339">
        <v>0</v>
      </c>
      <c r="CM30" s="339">
        <v>0</v>
      </c>
      <c r="CN30" s="339">
        <v>0</v>
      </c>
      <c r="CO30" s="339">
        <v>0</v>
      </c>
      <c r="CP30" s="339">
        <v>0</v>
      </c>
      <c r="CQ30" s="339">
        <v>0</v>
      </c>
      <c r="CR30" s="339">
        <v>0</v>
      </c>
      <c r="CS30" s="339">
        <v>0</v>
      </c>
      <c r="CT30" s="339">
        <v>0</v>
      </c>
      <c r="CU30" s="339">
        <v>0</v>
      </c>
      <c r="CV30" s="339">
        <v>0</v>
      </c>
      <c r="CW30" s="339">
        <v>0</v>
      </c>
      <c r="CX30" s="339">
        <v>0</v>
      </c>
      <c r="CY30" s="339">
        <v>0</v>
      </c>
      <c r="CZ30" s="339">
        <v>0</v>
      </c>
    </row>
    <row r="31" spans="1:104" x14ac:dyDescent="0.25">
      <c r="A31" s="330"/>
      <c r="B31" s="333" t="s">
        <v>707</v>
      </c>
      <c r="C31" s="339">
        <v>1.43</v>
      </c>
      <c r="D31" s="340"/>
      <c r="E31" s="333" t="s">
        <v>608</v>
      </c>
      <c r="F31" s="339">
        <v>0.25</v>
      </c>
      <c r="G31" s="339">
        <v>0.25</v>
      </c>
      <c r="H31" s="339">
        <v>0.25</v>
      </c>
      <c r="I31" s="339">
        <v>0.25</v>
      </c>
      <c r="J31" s="339">
        <v>0.25</v>
      </c>
      <c r="K31" s="339">
        <v>0.5</v>
      </c>
      <c r="L31" s="339">
        <v>0.25</v>
      </c>
      <c r="M31" s="339">
        <v>0.5</v>
      </c>
      <c r="N31" s="339">
        <v>0.5</v>
      </c>
      <c r="O31" s="339">
        <v>0.5</v>
      </c>
      <c r="P31" s="339">
        <v>0</v>
      </c>
      <c r="Q31" s="339">
        <v>0</v>
      </c>
      <c r="R31" s="339">
        <v>0</v>
      </c>
      <c r="S31" s="339">
        <v>0</v>
      </c>
      <c r="T31" s="339">
        <v>0</v>
      </c>
      <c r="U31" s="339">
        <v>0</v>
      </c>
      <c r="V31" s="339">
        <v>0</v>
      </c>
      <c r="W31" s="339">
        <v>0.25</v>
      </c>
      <c r="X31" s="339">
        <v>0</v>
      </c>
      <c r="Y31" s="339">
        <v>0</v>
      </c>
      <c r="Z31" s="339">
        <v>0.5</v>
      </c>
      <c r="AA31" s="339">
        <v>0.5</v>
      </c>
      <c r="AB31" s="339">
        <v>0.25</v>
      </c>
      <c r="AC31" s="339">
        <v>1</v>
      </c>
      <c r="AD31" s="339">
        <v>1</v>
      </c>
      <c r="AE31" s="339">
        <v>0.5</v>
      </c>
      <c r="AF31" s="339">
        <v>0.5</v>
      </c>
      <c r="AG31" s="339">
        <v>0.75</v>
      </c>
      <c r="AH31" s="339">
        <v>0.5</v>
      </c>
      <c r="AI31" s="339">
        <v>0.25</v>
      </c>
      <c r="AJ31" s="339">
        <v>0.5</v>
      </c>
      <c r="AK31" s="339">
        <v>0.5</v>
      </c>
      <c r="AL31" s="339">
        <v>0.5</v>
      </c>
      <c r="AM31" s="339">
        <v>0.5</v>
      </c>
      <c r="AN31" s="339">
        <v>0.5</v>
      </c>
      <c r="AO31" s="339">
        <v>0.5</v>
      </c>
      <c r="AP31" s="339">
        <v>0.5</v>
      </c>
      <c r="AQ31" s="339">
        <v>0.75</v>
      </c>
      <c r="AR31" s="339">
        <v>0.5</v>
      </c>
      <c r="AS31" s="339">
        <v>0.75</v>
      </c>
      <c r="AT31" s="339">
        <v>0.5</v>
      </c>
      <c r="AU31" s="339">
        <v>0.5</v>
      </c>
      <c r="AV31" s="339">
        <v>0.25</v>
      </c>
      <c r="AW31" s="339">
        <v>0.5</v>
      </c>
      <c r="AX31" s="339">
        <v>0.25</v>
      </c>
      <c r="AY31" s="339">
        <v>0.25</v>
      </c>
      <c r="AZ31" s="339">
        <v>0.25</v>
      </c>
      <c r="BA31" s="339">
        <v>0.25</v>
      </c>
      <c r="BB31" s="339">
        <v>0.25</v>
      </c>
      <c r="BC31" s="339">
        <v>0.25</v>
      </c>
      <c r="BD31" s="339">
        <v>0.25</v>
      </c>
      <c r="BE31" s="339">
        <v>0.25</v>
      </c>
      <c r="BF31" s="339">
        <v>0.25</v>
      </c>
      <c r="BG31" s="339">
        <v>0.25</v>
      </c>
      <c r="BH31" s="339">
        <v>0.25</v>
      </c>
      <c r="BI31" s="339">
        <v>0.25</v>
      </c>
      <c r="BJ31" s="339">
        <v>0.25</v>
      </c>
      <c r="BK31" s="339">
        <v>0.25</v>
      </c>
      <c r="BL31" s="339">
        <v>0.25</v>
      </c>
      <c r="BM31" s="339">
        <v>0.25</v>
      </c>
      <c r="BN31" s="339">
        <v>0</v>
      </c>
      <c r="BO31" s="339">
        <v>0</v>
      </c>
      <c r="BP31" s="339">
        <v>0</v>
      </c>
      <c r="BQ31" s="339">
        <v>0</v>
      </c>
      <c r="BR31" s="339">
        <v>0</v>
      </c>
      <c r="BS31" s="339">
        <v>0</v>
      </c>
      <c r="BT31" s="339">
        <v>0</v>
      </c>
      <c r="BU31" s="339">
        <v>0.25</v>
      </c>
      <c r="BV31" s="339">
        <v>0</v>
      </c>
      <c r="BW31" s="339">
        <v>0</v>
      </c>
      <c r="BX31" s="339">
        <v>0</v>
      </c>
      <c r="BY31" s="339">
        <v>0</v>
      </c>
      <c r="BZ31" s="339">
        <v>0</v>
      </c>
      <c r="CA31" s="339">
        <v>0</v>
      </c>
      <c r="CB31" s="339">
        <v>0</v>
      </c>
      <c r="CC31" s="339">
        <v>0</v>
      </c>
      <c r="CD31" s="339">
        <v>0</v>
      </c>
      <c r="CE31" s="339">
        <v>0.25</v>
      </c>
      <c r="CF31" s="339">
        <v>0.25</v>
      </c>
      <c r="CG31" s="339">
        <v>0</v>
      </c>
      <c r="CH31" s="339">
        <v>0</v>
      </c>
      <c r="CI31" s="339">
        <v>0.25</v>
      </c>
      <c r="CJ31" s="339">
        <v>0.25</v>
      </c>
      <c r="CK31" s="339">
        <v>0</v>
      </c>
      <c r="CL31" s="339">
        <v>0.25</v>
      </c>
      <c r="CM31" s="339">
        <v>0.25</v>
      </c>
      <c r="CN31" s="339">
        <v>0.5</v>
      </c>
      <c r="CO31" s="339">
        <v>0.25</v>
      </c>
      <c r="CP31" s="339">
        <v>0.25</v>
      </c>
      <c r="CQ31" s="339">
        <v>0.25</v>
      </c>
      <c r="CR31" s="339">
        <v>0.25</v>
      </c>
      <c r="CS31" s="339">
        <v>0.25</v>
      </c>
      <c r="CT31" s="339">
        <v>0.25</v>
      </c>
      <c r="CU31" s="339">
        <v>0.25</v>
      </c>
      <c r="CV31" s="339">
        <v>0.25</v>
      </c>
      <c r="CW31" s="339">
        <v>0.25</v>
      </c>
      <c r="CX31" s="339">
        <v>0.25</v>
      </c>
      <c r="CY31" s="339">
        <v>0.25</v>
      </c>
      <c r="CZ31" s="339">
        <v>0.25</v>
      </c>
    </row>
    <row r="32" spans="1:104" x14ac:dyDescent="0.25">
      <c r="A32" s="330"/>
      <c r="B32" s="333" t="s">
        <v>708</v>
      </c>
      <c r="C32" s="339">
        <v>3.1</v>
      </c>
      <c r="D32" s="340"/>
      <c r="E32" s="333" t="s">
        <v>609</v>
      </c>
      <c r="F32" s="339">
        <v>0.5</v>
      </c>
      <c r="G32" s="339">
        <v>0.5</v>
      </c>
      <c r="H32" s="339">
        <v>0.5</v>
      </c>
      <c r="I32" s="339">
        <v>0.5</v>
      </c>
      <c r="J32" s="339">
        <v>0.5</v>
      </c>
      <c r="K32" s="339">
        <v>0.5</v>
      </c>
      <c r="L32" s="339">
        <v>0.5</v>
      </c>
      <c r="M32" s="339">
        <v>0.5</v>
      </c>
      <c r="N32" s="339">
        <v>0.5</v>
      </c>
      <c r="O32" s="339">
        <v>0.5</v>
      </c>
      <c r="P32" s="339">
        <v>0</v>
      </c>
      <c r="Q32" s="339">
        <v>0</v>
      </c>
      <c r="R32" s="339">
        <v>0</v>
      </c>
      <c r="S32" s="339">
        <v>0</v>
      </c>
      <c r="T32" s="339">
        <v>0</v>
      </c>
      <c r="U32" s="339">
        <v>0</v>
      </c>
      <c r="V32" s="339">
        <v>0</v>
      </c>
      <c r="W32" s="339">
        <v>0.25</v>
      </c>
      <c r="X32" s="339">
        <v>0</v>
      </c>
      <c r="Y32" s="339">
        <v>0</v>
      </c>
      <c r="Z32" s="339">
        <v>0.5</v>
      </c>
      <c r="AA32" s="339">
        <v>0.5</v>
      </c>
      <c r="AB32" s="339">
        <v>0.25</v>
      </c>
      <c r="AC32" s="339">
        <v>1</v>
      </c>
      <c r="AD32" s="339">
        <v>1</v>
      </c>
      <c r="AE32" s="339">
        <v>0.5</v>
      </c>
      <c r="AF32" s="339">
        <v>1</v>
      </c>
      <c r="AG32" s="339">
        <v>0.75</v>
      </c>
      <c r="AH32" s="339">
        <v>0.5</v>
      </c>
      <c r="AI32" s="339">
        <v>0.25</v>
      </c>
      <c r="AJ32" s="339">
        <v>0.5</v>
      </c>
      <c r="AK32" s="339">
        <v>0.5</v>
      </c>
      <c r="AL32" s="339">
        <v>0.5</v>
      </c>
      <c r="AM32" s="339">
        <v>0.5</v>
      </c>
      <c r="AN32" s="339">
        <v>0.5</v>
      </c>
      <c r="AO32" s="339">
        <v>0.5</v>
      </c>
      <c r="AP32" s="339">
        <v>0.5</v>
      </c>
      <c r="AQ32" s="339">
        <v>0.75</v>
      </c>
      <c r="AR32" s="339">
        <v>0.5</v>
      </c>
      <c r="AS32" s="339">
        <v>0.5</v>
      </c>
      <c r="AT32" s="339">
        <v>0.5</v>
      </c>
      <c r="AU32" s="339">
        <v>0.5</v>
      </c>
      <c r="AV32" s="339">
        <v>0.25</v>
      </c>
      <c r="AW32" s="339">
        <v>0.5</v>
      </c>
      <c r="AX32" s="339">
        <v>0.25</v>
      </c>
      <c r="AY32" s="339">
        <v>0.25</v>
      </c>
      <c r="AZ32" s="339">
        <v>0.25</v>
      </c>
      <c r="BA32" s="339">
        <v>0.25</v>
      </c>
      <c r="BB32" s="339">
        <v>0.25</v>
      </c>
      <c r="BC32" s="339">
        <v>0.25</v>
      </c>
      <c r="BD32" s="339">
        <v>0.25</v>
      </c>
      <c r="BE32" s="339">
        <v>0.25</v>
      </c>
      <c r="BF32" s="339">
        <v>0.25</v>
      </c>
      <c r="BG32" s="339">
        <v>0.25</v>
      </c>
      <c r="BH32" s="339">
        <v>0.25</v>
      </c>
      <c r="BI32" s="339">
        <v>0.25</v>
      </c>
      <c r="BJ32" s="339">
        <v>0.25</v>
      </c>
      <c r="BK32" s="339">
        <v>0.25</v>
      </c>
      <c r="BL32" s="339">
        <v>0.25</v>
      </c>
      <c r="BM32" s="339">
        <v>0.25</v>
      </c>
      <c r="BN32" s="339">
        <v>0</v>
      </c>
      <c r="BO32" s="339">
        <v>0</v>
      </c>
      <c r="BP32" s="339">
        <v>0</v>
      </c>
      <c r="BQ32" s="339">
        <v>0</v>
      </c>
      <c r="BR32" s="339">
        <v>0</v>
      </c>
      <c r="BS32" s="339">
        <v>0</v>
      </c>
      <c r="BT32" s="339">
        <v>0</v>
      </c>
      <c r="BU32" s="339">
        <v>0.25</v>
      </c>
      <c r="BV32" s="339">
        <v>0</v>
      </c>
      <c r="BW32" s="339">
        <v>0</v>
      </c>
      <c r="BX32" s="339">
        <v>0</v>
      </c>
      <c r="BY32" s="339">
        <v>0</v>
      </c>
      <c r="BZ32" s="339">
        <v>0</v>
      </c>
      <c r="CA32" s="339">
        <v>0</v>
      </c>
      <c r="CB32" s="339">
        <v>0</v>
      </c>
      <c r="CC32" s="339">
        <v>0</v>
      </c>
      <c r="CD32" s="339">
        <v>0.25</v>
      </c>
      <c r="CE32" s="339">
        <v>0.25</v>
      </c>
      <c r="CF32" s="339">
        <v>0.25</v>
      </c>
      <c r="CG32" s="339">
        <v>0</v>
      </c>
      <c r="CH32" s="339">
        <v>0</v>
      </c>
      <c r="CI32" s="339">
        <v>0.5</v>
      </c>
      <c r="CJ32" s="339">
        <v>0.5</v>
      </c>
      <c r="CK32" s="339">
        <v>0</v>
      </c>
      <c r="CL32" s="339">
        <v>0.5</v>
      </c>
      <c r="CM32" s="339">
        <v>0.5</v>
      </c>
      <c r="CN32" s="339">
        <v>0.5</v>
      </c>
      <c r="CO32" s="339">
        <v>0.25</v>
      </c>
      <c r="CP32" s="339">
        <v>0.25</v>
      </c>
      <c r="CQ32" s="339">
        <v>0.25</v>
      </c>
      <c r="CR32" s="339">
        <v>0.25</v>
      </c>
      <c r="CS32" s="339">
        <v>0.25</v>
      </c>
      <c r="CT32" s="339">
        <v>0.25</v>
      </c>
      <c r="CU32" s="339">
        <v>0.25</v>
      </c>
      <c r="CV32" s="339">
        <v>0.25</v>
      </c>
      <c r="CW32" s="339">
        <v>0.25</v>
      </c>
      <c r="CX32" s="339">
        <v>0.25</v>
      </c>
      <c r="CY32" s="339">
        <v>0.25</v>
      </c>
      <c r="CZ32" s="339">
        <v>0.25</v>
      </c>
    </row>
    <row r="33" spans="1:104" x14ac:dyDescent="0.25">
      <c r="A33" s="330"/>
      <c r="B33" s="333" t="s">
        <v>709</v>
      </c>
      <c r="C33" s="339">
        <v>0.15</v>
      </c>
      <c r="D33" s="340"/>
      <c r="E33" s="333" t="s">
        <v>610</v>
      </c>
      <c r="F33" s="339">
        <v>0.25</v>
      </c>
      <c r="G33" s="339">
        <v>0.25</v>
      </c>
      <c r="H33" s="339">
        <v>0.25</v>
      </c>
      <c r="I33" s="339">
        <v>0.25</v>
      </c>
      <c r="J33" s="339">
        <v>0.25</v>
      </c>
      <c r="K33" s="339">
        <v>0.25</v>
      </c>
      <c r="L33" s="339">
        <v>0.25</v>
      </c>
      <c r="M33" s="339">
        <v>0.25</v>
      </c>
      <c r="N33" s="339">
        <v>0.25</v>
      </c>
      <c r="O33" s="339">
        <v>0.25</v>
      </c>
      <c r="P33" s="339">
        <v>0</v>
      </c>
      <c r="Q33" s="339">
        <v>0</v>
      </c>
      <c r="R33" s="339">
        <v>0</v>
      </c>
      <c r="S33" s="339">
        <v>0</v>
      </c>
      <c r="T33" s="339">
        <v>0</v>
      </c>
      <c r="U33" s="339">
        <v>0</v>
      </c>
      <c r="V33" s="339">
        <v>0</v>
      </c>
      <c r="W33" s="339">
        <v>0.25</v>
      </c>
      <c r="X33" s="339">
        <v>0</v>
      </c>
      <c r="Y33" s="339">
        <v>0</v>
      </c>
      <c r="Z33" s="339">
        <v>0.25</v>
      </c>
      <c r="AA33" s="339">
        <v>0.25</v>
      </c>
      <c r="AB33" s="339">
        <v>0.25</v>
      </c>
      <c r="AC33" s="339">
        <v>0.5</v>
      </c>
      <c r="AD33" s="339">
        <v>0.5</v>
      </c>
      <c r="AE33" s="339">
        <v>1</v>
      </c>
      <c r="AF33" s="339">
        <v>0.25</v>
      </c>
      <c r="AG33" s="339">
        <v>0.5</v>
      </c>
      <c r="AH33" s="339">
        <v>0.5</v>
      </c>
      <c r="AI33" s="339">
        <v>0.5</v>
      </c>
      <c r="AJ33" s="339">
        <v>0.5</v>
      </c>
      <c r="AK33" s="339">
        <v>0.5</v>
      </c>
      <c r="AL33" s="339">
        <v>0.5</v>
      </c>
      <c r="AM33" s="339">
        <v>0.5</v>
      </c>
      <c r="AN33" s="339">
        <v>0.5</v>
      </c>
      <c r="AO33" s="339">
        <v>0.25</v>
      </c>
      <c r="AP33" s="339">
        <v>0.25</v>
      </c>
      <c r="AQ33" s="339">
        <v>0.5</v>
      </c>
      <c r="AR33" s="339">
        <v>0.25</v>
      </c>
      <c r="AS33" s="339">
        <v>0.5</v>
      </c>
      <c r="AT33" s="339">
        <v>0.5</v>
      </c>
      <c r="AU33" s="339">
        <v>0.5</v>
      </c>
      <c r="AV33" s="339">
        <v>0.5</v>
      </c>
      <c r="AW33" s="339">
        <v>0.5</v>
      </c>
      <c r="AX33" s="339">
        <v>0.25</v>
      </c>
      <c r="AY33" s="339">
        <v>0</v>
      </c>
      <c r="AZ33" s="339">
        <v>0</v>
      </c>
      <c r="BA33" s="339">
        <v>0</v>
      </c>
      <c r="BB33" s="339">
        <v>0</v>
      </c>
      <c r="BC33" s="339">
        <v>0</v>
      </c>
      <c r="BD33" s="339">
        <v>0</v>
      </c>
      <c r="BE33" s="339">
        <v>0</v>
      </c>
      <c r="BF33" s="339">
        <v>0</v>
      </c>
      <c r="BG33" s="339">
        <v>0</v>
      </c>
      <c r="BH33" s="339">
        <v>0</v>
      </c>
      <c r="BI33" s="339">
        <v>0</v>
      </c>
      <c r="BJ33" s="339">
        <v>0</v>
      </c>
      <c r="BK33" s="339">
        <v>0</v>
      </c>
      <c r="BL33" s="339">
        <v>0</v>
      </c>
      <c r="BM33" s="339">
        <v>0</v>
      </c>
      <c r="BN33" s="339">
        <v>0</v>
      </c>
      <c r="BO33" s="339">
        <v>0</v>
      </c>
      <c r="BP33" s="339">
        <v>0</v>
      </c>
      <c r="BQ33" s="339">
        <v>0</v>
      </c>
      <c r="BR33" s="339">
        <v>0</v>
      </c>
      <c r="BS33" s="339">
        <v>0</v>
      </c>
      <c r="BT33" s="339">
        <v>0</v>
      </c>
      <c r="BU33" s="339">
        <v>0</v>
      </c>
      <c r="BV33" s="339">
        <v>0</v>
      </c>
      <c r="BW33" s="339">
        <v>0</v>
      </c>
      <c r="BX33" s="339">
        <v>0</v>
      </c>
      <c r="BY33" s="339">
        <v>0</v>
      </c>
      <c r="BZ33" s="339">
        <v>0</v>
      </c>
      <c r="CA33" s="339">
        <v>0</v>
      </c>
      <c r="CB33" s="339">
        <v>0</v>
      </c>
      <c r="CC33" s="339">
        <v>0.25</v>
      </c>
      <c r="CD33" s="339">
        <v>0.25</v>
      </c>
      <c r="CE33" s="339">
        <v>0.25</v>
      </c>
      <c r="CF33" s="339">
        <v>0.25</v>
      </c>
      <c r="CG33" s="339">
        <v>0</v>
      </c>
      <c r="CH33" s="339">
        <v>0</v>
      </c>
      <c r="CI33" s="339">
        <v>0</v>
      </c>
      <c r="CJ33" s="339">
        <v>0</v>
      </c>
      <c r="CK33" s="339">
        <v>0</v>
      </c>
      <c r="CL33" s="339">
        <v>0</v>
      </c>
      <c r="CM33" s="339">
        <v>0</v>
      </c>
      <c r="CN33" s="339">
        <v>0</v>
      </c>
      <c r="CO33" s="339">
        <v>0</v>
      </c>
      <c r="CP33" s="339">
        <v>0</v>
      </c>
      <c r="CQ33" s="339">
        <v>0.25</v>
      </c>
      <c r="CR33" s="339">
        <v>0.25</v>
      </c>
      <c r="CS33" s="339">
        <v>0.25</v>
      </c>
      <c r="CT33" s="339">
        <v>0.25</v>
      </c>
      <c r="CU33" s="339">
        <v>0.25</v>
      </c>
      <c r="CV33" s="339">
        <v>0.25</v>
      </c>
      <c r="CW33" s="339">
        <v>0.25</v>
      </c>
      <c r="CX33" s="339">
        <v>0.25</v>
      </c>
      <c r="CY33" s="339">
        <v>0.25</v>
      </c>
      <c r="CZ33" s="339">
        <v>0.25</v>
      </c>
    </row>
    <row r="34" spans="1:104" x14ac:dyDescent="0.25">
      <c r="A34" s="330"/>
      <c r="B34" s="341" t="s">
        <v>710</v>
      </c>
      <c r="C34" s="339">
        <v>0.77</v>
      </c>
      <c r="D34" s="340"/>
      <c r="E34" s="333" t="s">
        <v>611</v>
      </c>
      <c r="F34" s="339">
        <v>0.25</v>
      </c>
      <c r="G34" s="339">
        <v>0.25</v>
      </c>
      <c r="H34" s="339">
        <v>0.25</v>
      </c>
      <c r="I34" s="339">
        <v>0.25</v>
      </c>
      <c r="J34" s="339">
        <v>0.25</v>
      </c>
      <c r="K34" s="339">
        <v>0.5</v>
      </c>
      <c r="L34" s="339">
        <v>0.5</v>
      </c>
      <c r="M34" s="339">
        <v>0.5</v>
      </c>
      <c r="N34" s="339">
        <v>0.5</v>
      </c>
      <c r="O34" s="339">
        <v>0.25</v>
      </c>
      <c r="P34" s="339">
        <v>0</v>
      </c>
      <c r="Q34" s="339">
        <v>0</v>
      </c>
      <c r="R34" s="339">
        <v>0</v>
      </c>
      <c r="S34" s="339">
        <v>0</v>
      </c>
      <c r="T34" s="339">
        <v>0</v>
      </c>
      <c r="U34" s="339">
        <v>0</v>
      </c>
      <c r="V34" s="339">
        <v>0</v>
      </c>
      <c r="W34" s="339">
        <v>0.25</v>
      </c>
      <c r="X34" s="339">
        <v>0</v>
      </c>
      <c r="Y34" s="339">
        <v>0</v>
      </c>
      <c r="Z34" s="339">
        <v>0.25</v>
      </c>
      <c r="AA34" s="339">
        <v>0.25</v>
      </c>
      <c r="AB34" s="339">
        <v>0.25</v>
      </c>
      <c r="AC34" s="339">
        <v>0.5</v>
      </c>
      <c r="AD34" s="339">
        <v>1</v>
      </c>
      <c r="AE34" s="339">
        <v>0.25</v>
      </c>
      <c r="AF34" s="339">
        <v>1</v>
      </c>
      <c r="AG34" s="339">
        <v>0.5</v>
      </c>
      <c r="AH34" s="339">
        <v>0.5</v>
      </c>
      <c r="AI34" s="339">
        <v>0.25</v>
      </c>
      <c r="AJ34" s="339">
        <v>0.5</v>
      </c>
      <c r="AK34" s="339">
        <v>0.5</v>
      </c>
      <c r="AL34" s="339">
        <v>0.5</v>
      </c>
      <c r="AM34" s="339">
        <v>0.5</v>
      </c>
      <c r="AN34" s="339">
        <v>0.5</v>
      </c>
      <c r="AO34" s="339">
        <v>0.5</v>
      </c>
      <c r="AP34" s="339">
        <v>0.5</v>
      </c>
      <c r="AQ34" s="339">
        <v>0.5</v>
      </c>
      <c r="AR34" s="339">
        <v>0.5</v>
      </c>
      <c r="AS34" s="339">
        <v>0.5</v>
      </c>
      <c r="AT34" s="339">
        <v>0.5</v>
      </c>
      <c r="AU34" s="339">
        <v>0.5</v>
      </c>
      <c r="AV34" s="339">
        <v>0.25</v>
      </c>
      <c r="AW34" s="339">
        <v>0.5</v>
      </c>
      <c r="AX34" s="339">
        <v>0.25</v>
      </c>
      <c r="AY34" s="339">
        <v>0.25</v>
      </c>
      <c r="AZ34" s="339">
        <v>0.25</v>
      </c>
      <c r="BA34" s="339">
        <v>0.25</v>
      </c>
      <c r="BB34" s="339">
        <v>0.25</v>
      </c>
      <c r="BC34" s="339">
        <v>0.25</v>
      </c>
      <c r="BD34" s="339">
        <v>0.25</v>
      </c>
      <c r="BE34" s="339">
        <v>0.25</v>
      </c>
      <c r="BF34" s="339">
        <v>0.25</v>
      </c>
      <c r="BG34" s="339">
        <v>0.25</v>
      </c>
      <c r="BH34" s="339">
        <v>0.25</v>
      </c>
      <c r="BI34" s="339">
        <v>0.25</v>
      </c>
      <c r="BJ34" s="339">
        <v>0.25</v>
      </c>
      <c r="BK34" s="339">
        <v>0.25</v>
      </c>
      <c r="BL34" s="339">
        <v>0.25</v>
      </c>
      <c r="BM34" s="339">
        <v>0.25</v>
      </c>
      <c r="BN34" s="339">
        <v>0</v>
      </c>
      <c r="BO34" s="339">
        <v>0</v>
      </c>
      <c r="BP34" s="339">
        <v>0</v>
      </c>
      <c r="BQ34" s="339">
        <v>0</v>
      </c>
      <c r="BR34" s="339">
        <v>0</v>
      </c>
      <c r="BS34" s="339">
        <v>0</v>
      </c>
      <c r="BT34" s="339">
        <v>0</v>
      </c>
      <c r="BU34" s="339">
        <v>0</v>
      </c>
      <c r="BV34" s="339">
        <v>0</v>
      </c>
      <c r="BW34" s="339">
        <v>0</v>
      </c>
      <c r="BX34" s="339">
        <v>0</v>
      </c>
      <c r="BY34" s="339">
        <v>0</v>
      </c>
      <c r="BZ34" s="339">
        <v>0</v>
      </c>
      <c r="CA34" s="339">
        <v>0</v>
      </c>
      <c r="CB34" s="339">
        <v>0</v>
      </c>
      <c r="CC34" s="339">
        <v>0</v>
      </c>
      <c r="CD34" s="339">
        <v>0.25</v>
      </c>
      <c r="CE34" s="339">
        <v>0.25</v>
      </c>
      <c r="CF34" s="339">
        <v>0.25</v>
      </c>
      <c r="CG34" s="339">
        <v>0</v>
      </c>
      <c r="CH34" s="339">
        <v>0</v>
      </c>
      <c r="CI34" s="339">
        <v>0.25</v>
      </c>
      <c r="CJ34" s="339">
        <v>0.25</v>
      </c>
      <c r="CK34" s="339">
        <v>0.25</v>
      </c>
      <c r="CL34" s="339">
        <v>0.25</v>
      </c>
      <c r="CM34" s="339">
        <v>0.25</v>
      </c>
      <c r="CN34" s="339">
        <v>0.5</v>
      </c>
      <c r="CO34" s="339">
        <v>0.25</v>
      </c>
      <c r="CP34" s="339">
        <v>0.25</v>
      </c>
      <c r="CQ34" s="339">
        <v>0.25</v>
      </c>
      <c r="CR34" s="339">
        <v>0.25</v>
      </c>
      <c r="CS34" s="339">
        <v>0.25</v>
      </c>
      <c r="CT34" s="339">
        <v>0.25</v>
      </c>
      <c r="CU34" s="339">
        <v>0.25</v>
      </c>
      <c r="CV34" s="339">
        <v>0.25</v>
      </c>
      <c r="CW34" s="339">
        <v>0.25</v>
      </c>
      <c r="CX34" s="339">
        <v>0.25</v>
      </c>
      <c r="CY34" s="339">
        <v>0.25</v>
      </c>
      <c r="CZ34" s="339">
        <v>0.25</v>
      </c>
    </row>
    <row r="35" spans="1:104" x14ac:dyDescent="0.25">
      <c r="A35" s="330"/>
      <c r="B35" s="341" t="s">
        <v>711</v>
      </c>
      <c r="C35" s="339">
        <v>3.59</v>
      </c>
      <c r="D35" s="340"/>
      <c r="E35" s="333" t="s">
        <v>612</v>
      </c>
      <c r="F35" s="339">
        <v>0.5</v>
      </c>
      <c r="G35" s="339">
        <v>0.25</v>
      </c>
      <c r="H35" s="339">
        <v>0.5</v>
      </c>
      <c r="I35" s="339">
        <v>0.25</v>
      </c>
      <c r="J35" s="339">
        <v>0.5</v>
      </c>
      <c r="K35" s="339">
        <v>0.5</v>
      </c>
      <c r="L35" s="339">
        <v>0.25</v>
      </c>
      <c r="M35" s="339">
        <v>0.25</v>
      </c>
      <c r="N35" s="339">
        <v>0.25</v>
      </c>
      <c r="O35" s="339">
        <v>0.5</v>
      </c>
      <c r="P35" s="339">
        <v>0</v>
      </c>
      <c r="Q35" s="339">
        <v>0</v>
      </c>
      <c r="R35" s="339">
        <v>0</v>
      </c>
      <c r="S35" s="339">
        <v>0</v>
      </c>
      <c r="T35" s="339">
        <v>0</v>
      </c>
      <c r="U35" s="339">
        <v>0</v>
      </c>
      <c r="V35" s="339">
        <v>0</v>
      </c>
      <c r="W35" s="339">
        <v>0.25</v>
      </c>
      <c r="X35" s="339">
        <v>0</v>
      </c>
      <c r="Y35" s="339">
        <v>0</v>
      </c>
      <c r="Z35" s="339">
        <v>0.5</v>
      </c>
      <c r="AA35" s="339">
        <v>0.5</v>
      </c>
      <c r="AB35" s="339">
        <v>0.25</v>
      </c>
      <c r="AC35" s="339">
        <v>0.75</v>
      </c>
      <c r="AD35" s="339">
        <v>0.75</v>
      </c>
      <c r="AE35" s="339">
        <v>0.5</v>
      </c>
      <c r="AF35" s="339">
        <v>0.5</v>
      </c>
      <c r="AG35" s="339">
        <v>1</v>
      </c>
      <c r="AH35" s="339">
        <v>0.5</v>
      </c>
      <c r="AI35" s="339">
        <v>0.25</v>
      </c>
      <c r="AJ35" s="339">
        <v>0.5</v>
      </c>
      <c r="AK35" s="339">
        <v>0.5</v>
      </c>
      <c r="AL35" s="339">
        <v>0.5</v>
      </c>
      <c r="AM35" s="339">
        <v>0.5</v>
      </c>
      <c r="AN35" s="339">
        <v>0.5</v>
      </c>
      <c r="AO35" s="339">
        <v>0.75</v>
      </c>
      <c r="AP35" s="339">
        <v>0.5</v>
      </c>
      <c r="AQ35" s="339">
        <v>1</v>
      </c>
      <c r="AR35" s="339">
        <v>0.5</v>
      </c>
      <c r="AS35" s="339">
        <v>0.75</v>
      </c>
      <c r="AT35" s="339">
        <v>0.5</v>
      </c>
      <c r="AU35" s="339">
        <v>0.5</v>
      </c>
      <c r="AV35" s="339">
        <v>0.25</v>
      </c>
      <c r="AW35" s="339">
        <v>0.5</v>
      </c>
      <c r="AX35" s="339">
        <v>0.25</v>
      </c>
      <c r="AY35" s="339">
        <v>0.25</v>
      </c>
      <c r="AZ35" s="339">
        <v>0.25</v>
      </c>
      <c r="BA35" s="339">
        <v>0.25</v>
      </c>
      <c r="BB35" s="339">
        <v>0.25</v>
      </c>
      <c r="BC35" s="339">
        <v>0.25</v>
      </c>
      <c r="BD35" s="339">
        <v>0.25</v>
      </c>
      <c r="BE35" s="339">
        <v>0.25</v>
      </c>
      <c r="BF35" s="339">
        <v>0.25</v>
      </c>
      <c r="BG35" s="339">
        <v>0.25</v>
      </c>
      <c r="BH35" s="339">
        <v>0.25</v>
      </c>
      <c r="BI35" s="339">
        <v>0.25</v>
      </c>
      <c r="BJ35" s="339">
        <v>0.25</v>
      </c>
      <c r="BK35" s="339">
        <v>0.25</v>
      </c>
      <c r="BL35" s="339">
        <v>0.25</v>
      </c>
      <c r="BM35" s="339">
        <v>0.25</v>
      </c>
      <c r="BN35" s="339">
        <v>0</v>
      </c>
      <c r="BO35" s="339">
        <v>0</v>
      </c>
      <c r="BP35" s="339">
        <v>0</v>
      </c>
      <c r="BQ35" s="339">
        <v>0</v>
      </c>
      <c r="BR35" s="339">
        <v>0</v>
      </c>
      <c r="BS35" s="339">
        <v>0</v>
      </c>
      <c r="BT35" s="339">
        <v>0</v>
      </c>
      <c r="BU35" s="339">
        <v>0</v>
      </c>
      <c r="BV35" s="339">
        <v>0</v>
      </c>
      <c r="BW35" s="339">
        <v>0</v>
      </c>
      <c r="BX35" s="339">
        <v>0</v>
      </c>
      <c r="BY35" s="339">
        <v>0</v>
      </c>
      <c r="BZ35" s="339">
        <v>0</v>
      </c>
      <c r="CA35" s="339">
        <v>0</v>
      </c>
      <c r="CB35" s="339">
        <v>0</v>
      </c>
      <c r="CC35" s="339">
        <v>0</v>
      </c>
      <c r="CD35" s="339">
        <v>0</v>
      </c>
      <c r="CE35" s="339">
        <v>0.25</v>
      </c>
      <c r="CF35" s="339">
        <v>0.25</v>
      </c>
      <c r="CG35" s="339">
        <v>0</v>
      </c>
      <c r="CH35" s="339">
        <v>0</v>
      </c>
      <c r="CI35" s="339">
        <v>0.25</v>
      </c>
      <c r="CJ35" s="339">
        <v>0.25</v>
      </c>
      <c r="CK35" s="339">
        <v>0.25</v>
      </c>
      <c r="CL35" s="339">
        <v>0.25</v>
      </c>
      <c r="CM35" s="339">
        <v>0.25</v>
      </c>
      <c r="CN35" s="339">
        <v>0.5</v>
      </c>
      <c r="CO35" s="339">
        <v>0.25</v>
      </c>
      <c r="CP35" s="339">
        <v>0.25</v>
      </c>
      <c r="CQ35" s="339">
        <v>0.25</v>
      </c>
      <c r="CR35" s="339">
        <v>0.25</v>
      </c>
      <c r="CS35" s="339">
        <v>0.25</v>
      </c>
      <c r="CT35" s="339">
        <v>0.25</v>
      </c>
      <c r="CU35" s="339">
        <v>0.25</v>
      </c>
      <c r="CV35" s="339">
        <v>0.25</v>
      </c>
      <c r="CW35" s="339">
        <v>0.25</v>
      </c>
      <c r="CX35" s="339">
        <v>0.25</v>
      </c>
      <c r="CY35" s="339">
        <v>0.25</v>
      </c>
      <c r="CZ35" s="339">
        <v>0.25</v>
      </c>
    </row>
    <row r="36" spans="1:104" x14ac:dyDescent="0.25">
      <c r="A36" s="330"/>
      <c r="B36" s="341" t="s">
        <v>712</v>
      </c>
      <c r="C36" s="339">
        <v>5.94</v>
      </c>
      <c r="D36" s="340"/>
      <c r="E36" s="333" t="s">
        <v>613</v>
      </c>
      <c r="F36" s="339">
        <v>0.5</v>
      </c>
      <c r="G36" s="339">
        <v>0.5</v>
      </c>
      <c r="H36" s="339">
        <v>0.5</v>
      </c>
      <c r="I36" s="339">
        <v>0.25</v>
      </c>
      <c r="J36" s="339">
        <v>0.5</v>
      </c>
      <c r="K36" s="339">
        <v>0.5</v>
      </c>
      <c r="L36" s="339">
        <v>0.25</v>
      </c>
      <c r="M36" s="339">
        <v>0.25</v>
      </c>
      <c r="N36" s="339">
        <v>0.25</v>
      </c>
      <c r="O36" s="339">
        <v>0.5</v>
      </c>
      <c r="P36" s="339">
        <v>0</v>
      </c>
      <c r="Q36" s="339">
        <v>0</v>
      </c>
      <c r="R36" s="339">
        <v>0</v>
      </c>
      <c r="S36" s="339">
        <v>0</v>
      </c>
      <c r="T36" s="339">
        <v>0</v>
      </c>
      <c r="U36" s="339">
        <v>0</v>
      </c>
      <c r="V36" s="339">
        <v>0</v>
      </c>
      <c r="W36" s="339">
        <v>0.25</v>
      </c>
      <c r="X36" s="339">
        <v>0</v>
      </c>
      <c r="Y36" s="339">
        <v>0</v>
      </c>
      <c r="Z36" s="339">
        <v>0.25</v>
      </c>
      <c r="AA36" s="339">
        <v>0.25</v>
      </c>
      <c r="AB36" s="339">
        <v>0.25</v>
      </c>
      <c r="AC36" s="339">
        <v>0.5</v>
      </c>
      <c r="AD36" s="339">
        <v>0.5</v>
      </c>
      <c r="AE36" s="339">
        <v>0.5</v>
      </c>
      <c r="AF36" s="339">
        <v>0.5</v>
      </c>
      <c r="AG36" s="339">
        <v>0.5</v>
      </c>
      <c r="AH36" s="339">
        <v>1</v>
      </c>
      <c r="AI36" s="339">
        <v>0.5</v>
      </c>
      <c r="AJ36" s="339">
        <v>0.5</v>
      </c>
      <c r="AK36" s="339">
        <v>0.5</v>
      </c>
      <c r="AL36" s="339">
        <v>0.5</v>
      </c>
      <c r="AM36" s="339">
        <v>1</v>
      </c>
      <c r="AN36" s="339">
        <v>0.5</v>
      </c>
      <c r="AO36" s="339">
        <v>0.5</v>
      </c>
      <c r="AP36" s="339">
        <v>0.5</v>
      </c>
      <c r="AQ36" s="339">
        <v>0.5</v>
      </c>
      <c r="AR36" s="339">
        <v>0.25</v>
      </c>
      <c r="AS36" s="339">
        <v>0.75</v>
      </c>
      <c r="AT36" s="339">
        <v>0.5</v>
      </c>
      <c r="AU36" s="339">
        <v>0.5</v>
      </c>
      <c r="AV36" s="339">
        <v>0.5</v>
      </c>
      <c r="AW36" s="339">
        <v>0.5</v>
      </c>
      <c r="AX36" s="339">
        <v>0.25</v>
      </c>
      <c r="AY36" s="339">
        <v>0.25</v>
      </c>
      <c r="AZ36" s="339">
        <v>0.25</v>
      </c>
      <c r="BA36" s="339">
        <v>0.25</v>
      </c>
      <c r="BB36" s="339">
        <v>0.25</v>
      </c>
      <c r="BC36" s="339">
        <v>0.25</v>
      </c>
      <c r="BD36" s="339">
        <v>0.25</v>
      </c>
      <c r="BE36" s="339">
        <v>0.25</v>
      </c>
      <c r="BF36" s="339">
        <v>0.25</v>
      </c>
      <c r="BG36" s="339">
        <v>0.25</v>
      </c>
      <c r="BH36" s="339">
        <v>0.25</v>
      </c>
      <c r="BI36" s="339">
        <v>0.25</v>
      </c>
      <c r="BJ36" s="339">
        <v>0.25</v>
      </c>
      <c r="BK36" s="339">
        <v>0.25</v>
      </c>
      <c r="BL36" s="339">
        <v>0.25</v>
      </c>
      <c r="BM36" s="339">
        <v>0.25</v>
      </c>
      <c r="BN36" s="339">
        <v>0</v>
      </c>
      <c r="BO36" s="339">
        <v>0</v>
      </c>
      <c r="BP36" s="339">
        <v>0</v>
      </c>
      <c r="BQ36" s="339">
        <v>0</v>
      </c>
      <c r="BR36" s="339">
        <v>0</v>
      </c>
      <c r="BS36" s="339">
        <v>0</v>
      </c>
      <c r="BT36" s="339">
        <v>0</v>
      </c>
      <c r="BU36" s="339">
        <v>0</v>
      </c>
      <c r="BV36" s="339">
        <v>0</v>
      </c>
      <c r="BW36" s="339">
        <v>0</v>
      </c>
      <c r="BX36" s="339">
        <v>0</v>
      </c>
      <c r="BY36" s="339">
        <v>0</v>
      </c>
      <c r="BZ36" s="339">
        <v>0</v>
      </c>
      <c r="CA36" s="339">
        <v>0</v>
      </c>
      <c r="CB36" s="339">
        <v>0</v>
      </c>
      <c r="CC36" s="339">
        <v>0.25</v>
      </c>
      <c r="CD36" s="339">
        <v>0.25</v>
      </c>
      <c r="CE36" s="339">
        <v>0.25</v>
      </c>
      <c r="CF36" s="339">
        <v>0.25</v>
      </c>
      <c r="CG36" s="339">
        <v>0</v>
      </c>
      <c r="CH36" s="339">
        <v>0</v>
      </c>
      <c r="CI36" s="339">
        <v>0.25</v>
      </c>
      <c r="CJ36" s="339">
        <v>0.25</v>
      </c>
      <c r="CK36" s="339">
        <v>0.25</v>
      </c>
      <c r="CL36" s="339">
        <v>0.25</v>
      </c>
      <c r="CM36" s="339">
        <v>0.25</v>
      </c>
      <c r="CN36" s="339">
        <v>0.5</v>
      </c>
      <c r="CO36" s="339">
        <v>0.25</v>
      </c>
      <c r="CP36" s="339">
        <v>0.25</v>
      </c>
      <c r="CQ36" s="339">
        <v>0.25</v>
      </c>
      <c r="CR36" s="339">
        <v>0.25</v>
      </c>
      <c r="CS36" s="339">
        <v>0.25</v>
      </c>
      <c r="CT36" s="339">
        <v>0.25</v>
      </c>
      <c r="CU36" s="339">
        <v>0.25</v>
      </c>
      <c r="CV36" s="339">
        <v>0.25</v>
      </c>
      <c r="CW36" s="339">
        <v>0.25</v>
      </c>
      <c r="CX36" s="339">
        <v>0.5</v>
      </c>
      <c r="CY36" s="339">
        <v>0.25</v>
      </c>
      <c r="CZ36" s="339">
        <v>0.25</v>
      </c>
    </row>
    <row r="37" spans="1:104" x14ac:dyDescent="0.25">
      <c r="A37" s="330"/>
      <c r="B37" s="341" t="s">
        <v>713</v>
      </c>
      <c r="C37" s="339">
        <v>0.79</v>
      </c>
      <c r="D37" s="340"/>
      <c r="E37" s="333" t="s">
        <v>614</v>
      </c>
      <c r="F37" s="339">
        <v>0.5</v>
      </c>
      <c r="G37" s="339">
        <v>0.5</v>
      </c>
      <c r="H37" s="339">
        <v>0.5</v>
      </c>
      <c r="I37" s="339">
        <v>0.25</v>
      </c>
      <c r="J37" s="339">
        <v>0.5</v>
      </c>
      <c r="K37" s="339">
        <v>0.5</v>
      </c>
      <c r="L37" s="339">
        <v>0.25</v>
      </c>
      <c r="M37" s="339">
        <v>0.25</v>
      </c>
      <c r="N37" s="339">
        <v>0.25</v>
      </c>
      <c r="O37" s="339">
        <v>0.5</v>
      </c>
      <c r="P37" s="339">
        <v>0</v>
      </c>
      <c r="Q37" s="339">
        <v>0</v>
      </c>
      <c r="R37" s="339">
        <v>0</v>
      </c>
      <c r="S37" s="339">
        <v>0</v>
      </c>
      <c r="T37" s="339">
        <v>0</v>
      </c>
      <c r="U37" s="339">
        <v>0</v>
      </c>
      <c r="V37" s="339">
        <v>0</v>
      </c>
      <c r="W37" s="339">
        <v>0</v>
      </c>
      <c r="X37" s="339">
        <v>0</v>
      </c>
      <c r="Y37" s="339">
        <v>0</v>
      </c>
      <c r="Z37" s="339">
        <v>0.25</v>
      </c>
      <c r="AA37" s="339">
        <v>0.25</v>
      </c>
      <c r="AB37" s="339">
        <v>0.25</v>
      </c>
      <c r="AC37" s="339">
        <v>0.25</v>
      </c>
      <c r="AD37" s="339">
        <v>0.25</v>
      </c>
      <c r="AE37" s="339">
        <v>0.5</v>
      </c>
      <c r="AF37" s="339">
        <v>0.25</v>
      </c>
      <c r="AG37" s="339">
        <v>0.25</v>
      </c>
      <c r="AH37" s="339">
        <v>0.5</v>
      </c>
      <c r="AI37" s="339">
        <v>1</v>
      </c>
      <c r="AJ37" s="339">
        <v>0.5</v>
      </c>
      <c r="AK37" s="339">
        <v>0.5</v>
      </c>
      <c r="AL37" s="339">
        <v>0.5</v>
      </c>
      <c r="AM37" s="339">
        <v>0.5</v>
      </c>
      <c r="AN37" s="339">
        <v>0.5</v>
      </c>
      <c r="AO37" s="339">
        <v>0.25</v>
      </c>
      <c r="AP37" s="339">
        <v>0.25</v>
      </c>
      <c r="AQ37" s="339">
        <v>0.25</v>
      </c>
      <c r="AR37" s="339">
        <v>0.25</v>
      </c>
      <c r="AS37" s="339">
        <v>0.5</v>
      </c>
      <c r="AT37" s="339">
        <v>0.5</v>
      </c>
      <c r="AU37" s="339">
        <v>0.5</v>
      </c>
      <c r="AV37" s="339">
        <v>0.75</v>
      </c>
      <c r="AW37" s="339">
        <v>0.5</v>
      </c>
      <c r="AX37" s="339">
        <v>0.25</v>
      </c>
      <c r="AY37" s="339">
        <v>0.25</v>
      </c>
      <c r="AZ37" s="339">
        <v>0.25</v>
      </c>
      <c r="BA37" s="339">
        <v>0.25</v>
      </c>
      <c r="BB37" s="339">
        <v>0.25</v>
      </c>
      <c r="BC37" s="339">
        <v>0.25</v>
      </c>
      <c r="BD37" s="339">
        <v>0.25</v>
      </c>
      <c r="BE37" s="339">
        <v>0.25</v>
      </c>
      <c r="BF37" s="339">
        <v>0.25</v>
      </c>
      <c r="BG37" s="339">
        <v>0.25</v>
      </c>
      <c r="BH37" s="339">
        <v>0.25</v>
      </c>
      <c r="BI37" s="339">
        <v>0.25</v>
      </c>
      <c r="BJ37" s="339">
        <v>0.25</v>
      </c>
      <c r="BK37" s="339">
        <v>0.25</v>
      </c>
      <c r="BL37" s="339">
        <v>0.25</v>
      </c>
      <c r="BM37" s="339">
        <v>0.25</v>
      </c>
      <c r="BN37" s="339">
        <v>0</v>
      </c>
      <c r="BO37" s="339">
        <v>0</v>
      </c>
      <c r="BP37" s="339">
        <v>0</v>
      </c>
      <c r="BQ37" s="339">
        <v>0</v>
      </c>
      <c r="BR37" s="339">
        <v>0</v>
      </c>
      <c r="BS37" s="339">
        <v>0</v>
      </c>
      <c r="BT37" s="339">
        <v>0</v>
      </c>
      <c r="BU37" s="339">
        <v>0</v>
      </c>
      <c r="BV37" s="339">
        <v>0</v>
      </c>
      <c r="BW37" s="339">
        <v>0</v>
      </c>
      <c r="BX37" s="339">
        <v>0</v>
      </c>
      <c r="BY37" s="339">
        <v>0</v>
      </c>
      <c r="BZ37" s="339">
        <v>0</v>
      </c>
      <c r="CA37" s="339">
        <v>0</v>
      </c>
      <c r="CB37" s="339">
        <v>0</v>
      </c>
      <c r="CC37" s="339">
        <v>0</v>
      </c>
      <c r="CD37" s="339">
        <v>0</v>
      </c>
      <c r="CE37" s="339">
        <v>0</v>
      </c>
      <c r="CF37" s="339">
        <v>0</v>
      </c>
      <c r="CG37" s="339">
        <v>0</v>
      </c>
      <c r="CH37" s="339">
        <v>0</v>
      </c>
      <c r="CI37" s="339">
        <v>0.25</v>
      </c>
      <c r="CJ37" s="339">
        <v>0.25</v>
      </c>
      <c r="CK37" s="339">
        <v>0.25</v>
      </c>
      <c r="CL37" s="339">
        <v>0.25</v>
      </c>
      <c r="CM37" s="339">
        <v>0.25</v>
      </c>
      <c r="CN37" s="339">
        <v>0.25</v>
      </c>
      <c r="CO37" s="339">
        <v>0.25</v>
      </c>
      <c r="CP37" s="339">
        <v>0.25</v>
      </c>
      <c r="CQ37" s="339">
        <v>0.25</v>
      </c>
      <c r="CR37" s="339">
        <v>0.25</v>
      </c>
      <c r="CS37" s="339">
        <v>0.25</v>
      </c>
      <c r="CT37" s="339">
        <v>0.25</v>
      </c>
      <c r="CU37" s="339">
        <v>0.25</v>
      </c>
      <c r="CV37" s="339">
        <v>0.25</v>
      </c>
      <c r="CW37" s="339">
        <v>0.5</v>
      </c>
      <c r="CX37" s="339">
        <v>0.75</v>
      </c>
      <c r="CY37" s="339">
        <v>0.5</v>
      </c>
      <c r="CZ37" s="339">
        <v>0.25</v>
      </c>
    </row>
    <row r="38" spans="1:104" x14ac:dyDescent="0.25">
      <c r="A38" s="330"/>
      <c r="B38" s="341" t="s">
        <v>714</v>
      </c>
      <c r="C38" s="339">
        <v>0.6</v>
      </c>
      <c r="D38" s="340"/>
      <c r="E38" s="333" t="s">
        <v>615</v>
      </c>
      <c r="F38" s="339">
        <v>0.5</v>
      </c>
      <c r="G38" s="339">
        <v>0.5</v>
      </c>
      <c r="H38" s="339">
        <v>0.5</v>
      </c>
      <c r="I38" s="339">
        <v>0.25</v>
      </c>
      <c r="J38" s="339">
        <v>0.5</v>
      </c>
      <c r="K38" s="339">
        <v>0.5</v>
      </c>
      <c r="L38" s="339">
        <v>0.25</v>
      </c>
      <c r="M38" s="339">
        <v>0.25</v>
      </c>
      <c r="N38" s="339">
        <v>0.5</v>
      </c>
      <c r="O38" s="339">
        <v>0.5</v>
      </c>
      <c r="P38" s="339">
        <v>0</v>
      </c>
      <c r="Q38" s="339">
        <v>0</v>
      </c>
      <c r="R38" s="339">
        <v>0</v>
      </c>
      <c r="S38" s="339">
        <v>0</v>
      </c>
      <c r="T38" s="339">
        <v>0</v>
      </c>
      <c r="U38" s="339">
        <v>0</v>
      </c>
      <c r="V38" s="339">
        <v>0</v>
      </c>
      <c r="W38" s="339">
        <v>0</v>
      </c>
      <c r="X38" s="339">
        <v>0</v>
      </c>
      <c r="Y38" s="339">
        <v>0</v>
      </c>
      <c r="Z38" s="339">
        <v>0.25</v>
      </c>
      <c r="AA38" s="339">
        <v>0.25</v>
      </c>
      <c r="AB38" s="339">
        <v>0.25</v>
      </c>
      <c r="AC38" s="339">
        <v>0.5</v>
      </c>
      <c r="AD38" s="339">
        <v>0.5</v>
      </c>
      <c r="AE38" s="339">
        <v>0.5</v>
      </c>
      <c r="AF38" s="339">
        <v>0.5</v>
      </c>
      <c r="AG38" s="339">
        <v>0.5</v>
      </c>
      <c r="AH38" s="339">
        <v>0.5</v>
      </c>
      <c r="AI38" s="339">
        <v>0.5</v>
      </c>
      <c r="AJ38" s="339">
        <v>1</v>
      </c>
      <c r="AK38" s="339">
        <v>0.75</v>
      </c>
      <c r="AL38" s="339">
        <v>0.75</v>
      </c>
      <c r="AM38" s="339">
        <v>0.75</v>
      </c>
      <c r="AN38" s="339">
        <v>0.75</v>
      </c>
      <c r="AO38" s="339">
        <v>0.25</v>
      </c>
      <c r="AP38" s="339">
        <v>0.25</v>
      </c>
      <c r="AQ38" s="339">
        <v>0.25</v>
      </c>
      <c r="AR38" s="339">
        <v>0.25</v>
      </c>
      <c r="AS38" s="339">
        <v>0.5</v>
      </c>
      <c r="AT38" s="339">
        <v>0.5</v>
      </c>
      <c r="AU38" s="339">
        <v>0.5</v>
      </c>
      <c r="AV38" s="339">
        <v>0.5</v>
      </c>
      <c r="AW38" s="339">
        <v>0.5</v>
      </c>
      <c r="AX38" s="339">
        <v>0.5</v>
      </c>
      <c r="AY38" s="339">
        <v>0.25</v>
      </c>
      <c r="AZ38" s="339">
        <v>0.25</v>
      </c>
      <c r="BA38" s="339">
        <v>0.25</v>
      </c>
      <c r="BB38" s="339">
        <v>0.25</v>
      </c>
      <c r="BC38" s="339">
        <v>0.25</v>
      </c>
      <c r="BD38" s="339">
        <v>0.25</v>
      </c>
      <c r="BE38" s="339">
        <v>0.25</v>
      </c>
      <c r="BF38" s="339">
        <v>0.25</v>
      </c>
      <c r="BG38" s="339">
        <v>0.25</v>
      </c>
      <c r="BH38" s="339">
        <v>0.25</v>
      </c>
      <c r="BI38" s="339">
        <v>0.25</v>
      </c>
      <c r="BJ38" s="339">
        <v>0.25</v>
      </c>
      <c r="BK38" s="339">
        <v>0.25</v>
      </c>
      <c r="BL38" s="339">
        <v>0.25</v>
      </c>
      <c r="BM38" s="339">
        <v>0.25</v>
      </c>
      <c r="BN38" s="339">
        <v>0</v>
      </c>
      <c r="BO38" s="339">
        <v>0</v>
      </c>
      <c r="BP38" s="339">
        <v>0.25</v>
      </c>
      <c r="BQ38" s="339">
        <v>0.25</v>
      </c>
      <c r="BR38" s="339">
        <v>0.25</v>
      </c>
      <c r="BS38" s="339">
        <v>0.25</v>
      </c>
      <c r="BT38" s="339">
        <v>0.25</v>
      </c>
      <c r="BU38" s="339">
        <v>0.25</v>
      </c>
      <c r="BV38" s="339">
        <v>0.25</v>
      </c>
      <c r="BW38" s="339">
        <v>0.25</v>
      </c>
      <c r="BX38" s="339">
        <v>0</v>
      </c>
      <c r="BY38" s="339">
        <v>0</v>
      </c>
      <c r="BZ38" s="339">
        <v>0</v>
      </c>
      <c r="CA38" s="339">
        <v>0</v>
      </c>
      <c r="CB38" s="339">
        <v>0</v>
      </c>
      <c r="CC38" s="339">
        <v>0</v>
      </c>
      <c r="CD38" s="339">
        <v>0</v>
      </c>
      <c r="CE38" s="339">
        <v>0</v>
      </c>
      <c r="CF38" s="339">
        <v>0</v>
      </c>
      <c r="CG38" s="339">
        <v>0</v>
      </c>
      <c r="CH38" s="339">
        <v>0</v>
      </c>
      <c r="CI38" s="339">
        <v>0.25</v>
      </c>
      <c r="CJ38" s="339">
        <v>0.25</v>
      </c>
      <c r="CK38" s="339">
        <v>0</v>
      </c>
      <c r="CL38" s="339">
        <v>0.25</v>
      </c>
      <c r="CM38" s="339">
        <v>0.25</v>
      </c>
      <c r="CN38" s="339">
        <v>0.5</v>
      </c>
      <c r="CO38" s="339">
        <v>0</v>
      </c>
      <c r="CP38" s="339">
        <v>0</v>
      </c>
      <c r="CQ38" s="339">
        <v>0</v>
      </c>
      <c r="CR38" s="339">
        <v>0</v>
      </c>
      <c r="CS38" s="339">
        <v>0</v>
      </c>
      <c r="CT38" s="339">
        <v>0</v>
      </c>
      <c r="CU38" s="339">
        <v>0</v>
      </c>
      <c r="CV38" s="339">
        <v>0</v>
      </c>
      <c r="CW38" s="339">
        <v>0.25</v>
      </c>
      <c r="CX38" s="339">
        <v>0.5</v>
      </c>
      <c r="CY38" s="339">
        <v>0.25</v>
      </c>
      <c r="CZ38" s="339">
        <v>0.25</v>
      </c>
    </row>
    <row r="39" spans="1:104" x14ac:dyDescent="0.25">
      <c r="A39" s="330"/>
      <c r="B39" s="341" t="s">
        <v>715</v>
      </c>
      <c r="C39" s="339">
        <v>0.06</v>
      </c>
      <c r="D39" s="340"/>
      <c r="E39" s="333" t="s">
        <v>616</v>
      </c>
      <c r="F39" s="339">
        <v>0.5</v>
      </c>
      <c r="G39" s="339">
        <v>0.5</v>
      </c>
      <c r="H39" s="339">
        <v>0.5</v>
      </c>
      <c r="I39" s="339">
        <v>0.25</v>
      </c>
      <c r="J39" s="339">
        <v>0.5</v>
      </c>
      <c r="K39" s="339">
        <v>0.5</v>
      </c>
      <c r="L39" s="339">
        <v>0.25</v>
      </c>
      <c r="M39" s="339">
        <v>0.25</v>
      </c>
      <c r="N39" s="339">
        <v>0.5</v>
      </c>
      <c r="O39" s="339">
        <v>0.5</v>
      </c>
      <c r="P39" s="339">
        <v>0</v>
      </c>
      <c r="Q39" s="339">
        <v>0</v>
      </c>
      <c r="R39" s="339">
        <v>0</v>
      </c>
      <c r="S39" s="339">
        <v>0</v>
      </c>
      <c r="T39" s="339">
        <v>0</v>
      </c>
      <c r="U39" s="339">
        <v>0</v>
      </c>
      <c r="V39" s="339">
        <v>0</v>
      </c>
      <c r="W39" s="339">
        <v>0</v>
      </c>
      <c r="X39" s="339">
        <v>0</v>
      </c>
      <c r="Y39" s="339">
        <v>0</v>
      </c>
      <c r="Z39" s="339">
        <v>0.25</v>
      </c>
      <c r="AA39" s="339">
        <v>0.25</v>
      </c>
      <c r="AB39" s="339">
        <v>0.25</v>
      </c>
      <c r="AC39" s="339">
        <v>0.5</v>
      </c>
      <c r="AD39" s="339">
        <v>0.5</v>
      </c>
      <c r="AE39" s="339">
        <v>0.5</v>
      </c>
      <c r="AF39" s="339">
        <v>0.5</v>
      </c>
      <c r="AG39" s="339">
        <v>0.5</v>
      </c>
      <c r="AH39" s="339">
        <v>0.5</v>
      </c>
      <c r="AI39" s="339">
        <v>0.5</v>
      </c>
      <c r="AJ39" s="339">
        <v>0.75</v>
      </c>
      <c r="AK39" s="339">
        <v>1</v>
      </c>
      <c r="AL39" s="339">
        <v>0.75</v>
      </c>
      <c r="AM39" s="339">
        <v>0.75</v>
      </c>
      <c r="AN39" s="339">
        <v>0.5</v>
      </c>
      <c r="AO39" s="339">
        <v>0.25</v>
      </c>
      <c r="AP39" s="339">
        <v>0.25</v>
      </c>
      <c r="AQ39" s="339">
        <v>0.25</v>
      </c>
      <c r="AR39" s="339">
        <v>0.25</v>
      </c>
      <c r="AS39" s="339">
        <v>0.75</v>
      </c>
      <c r="AT39" s="339">
        <v>0.5</v>
      </c>
      <c r="AU39" s="339">
        <v>0.5</v>
      </c>
      <c r="AV39" s="339">
        <v>0.5</v>
      </c>
      <c r="AW39" s="339">
        <v>0.5</v>
      </c>
      <c r="AX39" s="339">
        <v>0.25</v>
      </c>
      <c r="AY39" s="339">
        <v>0.25</v>
      </c>
      <c r="AZ39" s="339">
        <v>0.25</v>
      </c>
      <c r="BA39" s="339">
        <v>0.25</v>
      </c>
      <c r="BB39" s="339">
        <v>0.25</v>
      </c>
      <c r="BC39" s="339">
        <v>0.25</v>
      </c>
      <c r="BD39" s="339">
        <v>0.25</v>
      </c>
      <c r="BE39" s="339">
        <v>0.25</v>
      </c>
      <c r="BF39" s="339">
        <v>0.25</v>
      </c>
      <c r="BG39" s="339">
        <v>0.25</v>
      </c>
      <c r="BH39" s="339">
        <v>0.25</v>
      </c>
      <c r="BI39" s="339">
        <v>0.25</v>
      </c>
      <c r="BJ39" s="339">
        <v>0.25</v>
      </c>
      <c r="BK39" s="339">
        <v>0.25</v>
      </c>
      <c r="BL39" s="339">
        <v>0.25</v>
      </c>
      <c r="BM39" s="339">
        <v>0.25</v>
      </c>
      <c r="BN39" s="339">
        <v>0</v>
      </c>
      <c r="BO39" s="339">
        <v>0</v>
      </c>
      <c r="BP39" s="339">
        <v>0.25</v>
      </c>
      <c r="BQ39" s="339">
        <v>0.25</v>
      </c>
      <c r="BR39" s="339">
        <v>0.25</v>
      </c>
      <c r="BS39" s="339">
        <v>0.25</v>
      </c>
      <c r="BT39" s="339">
        <v>0.25</v>
      </c>
      <c r="BU39" s="339">
        <v>0.25</v>
      </c>
      <c r="BV39" s="339">
        <v>0.25</v>
      </c>
      <c r="BW39" s="339">
        <v>0.25</v>
      </c>
      <c r="BX39" s="339">
        <v>0</v>
      </c>
      <c r="BY39" s="339">
        <v>0</v>
      </c>
      <c r="BZ39" s="339">
        <v>0</v>
      </c>
      <c r="CA39" s="339">
        <v>0</v>
      </c>
      <c r="CB39" s="339">
        <v>0</v>
      </c>
      <c r="CC39" s="339">
        <v>0</v>
      </c>
      <c r="CD39" s="339">
        <v>0</v>
      </c>
      <c r="CE39" s="339">
        <v>0</v>
      </c>
      <c r="CF39" s="339">
        <v>0</v>
      </c>
      <c r="CG39" s="339">
        <v>0</v>
      </c>
      <c r="CH39" s="339">
        <v>0</v>
      </c>
      <c r="CI39" s="339">
        <v>0.25</v>
      </c>
      <c r="CJ39" s="339">
        <v>0.25</v>
      </c>
      <c r="CK39" s="339">
        <v>0</v>
      </c>
      <c r="CL39" s="339">
        <v>0.25</v>
      </c>
      <c r="CM39" s="339">
        <v>0.25</v>
      </c>
      <c r="CN39" s="339">
        <v>0.5</v>
      </c>
      <c r="CO39" s="339">
        <v>0</v>
      </c>
      <c r="CP39" s="339">
        <v>0</v>
      </c>
      <c r="CQ39" s="339">
        <v>0</v>
      </c>
      <c r="CR39" s="339">
        <v>0</v>
      </c>
      <c r="CS39" s="339">
        <v>0</v>
      </c>
      <c r="CT39" s="339">
        <v>0</v>
      </c>
      <c r="CU39" s="339">
        <v>0</v>
      </c>
      <c r="CV39" s="339">
        <v>0</v>
      </c>
      <c r="CW39" s="339">
        <v>0.25</v>
      </c>
      <c r="CX39" s="339">
        <v>0.5</v>
      </c>
      <c r="CY39" s="339">
        <v>0.25</v>
      </c>
      <c r="CZ39" s="339">
        <v>0.25</v>
      </c>
    </row>
    <row r="40" spans="1:104" x14ac:dyDescent="0.25">
      <c r="A40" s="330"/>
      <c r="B40" s="341" t="s">
        <v>716</v>
      </c>
      <c r="C40" s="339">
        <v>5.89</v>
      </c>
      <c r="D40" s="340"/>
      <c r="E40" s="333" t="s">
        <v>617</v>
      </c>
      <c r="F40" s="339">
        <v>0.5</v>
      </c>
      <c r="G40" s="339">
        <v>0.5</v>
      </c>
      <c r="H40" s="339">
        <v>0.5</v>
      </c>
      <c r="I40" s="339">
        <v>0.25</v>
      </c>
      <c r="J40" s="339">
        <v>0.5</v>
      </c>
      <c r="K40" s="339">
        <v>0.5</v>
      </c>
      <c r="L40" s="339">
        <v>0.25</v>
      </c>
      <c r="M40" s="339">
        <v>0.25</v>
      </c>
      <c r="N40" s="339">
        <v>0.5</v>
      </c>
      <c r="O40" s="339">
        <v>0.5</v>
      </c>
      <c r="P40" s="339">
        <v>0</v>
      </c>
      <c r="Q40" s="339">
        <v>0</v>
      </c>
      <c r="R40" s="339">
        <v>0</v>
      </c>
      <c r="S40" s="339">
        <v>0</v>
      </c>
      <c r="T40" s="339">
        <v>0</v>
      </c>
      <c r="U40" s="339">
        <v>0</v>
      </c>
      <c r="V40" s="339">
        <v>0</v>
      </c>
      <c r="W40" s="339">
        <v>0</v>
      </c>
      <c r="X40" s="339">
        <v>0</v>
      </c>
      <c r="Y40" s="339">
        <v>0</v>
      </c>
      <c r="Z40" s="339">
        <v>0.25</v>
      </c>
      <c r="AA40" s="339">
        <v>0.25</v>
      </c>
      <c r="AB40" s="339">
        <v>0.25</v>
      </c>
      <c r="AC40" s="339">
        <v>0.5</v>
      </c>
      <c r="AD40" s="339">
        <v>0.5</v>
      </c>
      <c r="AE40" s="339">
        <v>0.5</v>
      </c>
      <c r="AF40" s="339">
        <v>0.5</v>
      </c>
      <c r="AG40" s="339">
        <v>0.5</v>
      </c>
      <c r="AH40" s="339">
        <v>0.5</v>
      </c>
      <c r="AI40" s="339">
        <v>0.5</v>
      </c>
      <c r="AJ40" s="339">
        <v>0.75</v>
      </c>
      <c r="AK40" s="339">
        <v>0.75</v>
      </c>
      <c r="AL40" s="339">
        <v>1</v>
      </c>
      <c r="AM40" s="339">
        <v>0.75</v>
      </c>
      <c r="AN40" s="339">
        <v>0.75</v>
      </c>
      <c r="AO40" s="339">
        <v>0.25</v>
      </c>
      <c r="AP40" s="339">
        <v>0.25</v>
      </c>
      <c r="AQ40" s="339">
        <v>0.5</v>
      </c>
      <c r="AR40" s="339">
        <v>0.25</v>
      </c>
      <c r="AS40" s="339">
        <v>0.5</v>
      </c>
      <c r="AT40" s="339">
        <v>0.75</v>
      </c>
      <c r="AU40" s="339">
        <v>0.75</v>
      </c>
      <c r="AV40" s="339">
        <v>0.5</v>
      </c>
      <c r="AW40" s="339">
        <v>0.75</v>
      </c>
      <c r="AX40" s="339">
        <v>0.5</v>
      </c>
      <c r="AY40" s="339">
        <v>0.25</v>
      </c>
      <c r="AZ40" s="339">
        <v>0.25</v>
      </c>
      <c r="BA40" s="339">
        <v>0.25</v>
      </c>
      <c r="BB40" s="339">
        <v>0.25</v>
      </c>
      <c r="BC40" s="339">
        <v>0.25</v>
      </c>
      <c r="BD40" s="339">
        <v>0.25</v>
      </c>
      <c r="BE40" s="339">
        <v>0.25</v>
      </c>
      <c r="BF40" s="339">
        <v>0.25</v>
      </c>
      <c r="BG40" s="339">
        <v>0.25</v>
      </c>
      <c r="BH40" s="339">
        <v>0.25</v>
      </c>
      <c r="BI40" s="339">
        <v>0.25</v>
      </c>
      <c r="BJ40" s="339">
        <v>0.25</v>
      </c>
      <c r="BK40" s="339">
        <v>0.25</v>
      </c>
      <c r="BL40" s="339">
        <v>0.25</v>
      </c>
      <c r="BM40" s="339">
        <v>0.25</v>
      </c>
      <c r="BN40" s="339">
        <v>0.25</v>
      </c>
      <c r="BO40" s="339">
        <v>0.25</v>
      </c>
      <c r="BP40" s="339">
        <v>0.25</v>
      </c>
      <c r="BQ40" s="339">
        <v>0.25</v>
      </c>
      <c r="BR40" s="339">
        <v>0.25</v>
      </c>
      <c r="BS40" s="339">
        <v>0.25</v>
      </c>
      <c r="BT40" s="339">
        <v>0.25</v>
      </c>
      <c r="BU40" s="339">
        <v>0.25</v>
      </c>
      <c r="BV40" s="339">
        <v>0.25</v>
      </c>
      <c r="BW40" s="339">
        <v>0.25</v>
      </c>
      <c r="BX40" s="339">
        <v>0</v>
      </c>
      <c r="BY40" s="339">
        <v>0</v>
      </c>
      <c r="BZ40" s="339">
        <v>0</v>
      </c>
      <c r="CA40" s="339">
        <v>0</v>
      </c>
      <c r="CB40" s="339">
        <v>0</v>
      </c>
      <c r="CC40" s="339">
        <v>0</v>
      </c>
      <c r="CD40" s="339">
        <v>0</v>
      </c>
      <c r="CE40" s="339">
        <v>0</v>
      </c>
      <c r="CF40" s="339">
        <v>0</v>
      </c>
      <c r="CG40" s="339">
        <v>0</v>
      </c>
      <c r="CH40" s="339">
        <v>0</v>
      </c>
      <c r="CI40" s="339">
        <v>0.25</v>
      </c>
      <c r="CJ40" s="339">
        <v>0.25</v>
      </c>
      <c r="CK40" s="339">
        <v>0</v>
      </c>
      <c r="CL40" s="339">
        <v>0.25</v>
      </c>
      <c r="CM40" s="339">
        <v>0.25</v>
      </c>
      <c r="CN40" s="339">
        <v>0.5</v>
      </c>
      <c r="CO40" s="339">
        <v>0</v>
      </c>
      <c r="CP40" s="339">
        <v>0</v>
      </c>
      <c r="CQ40" s="339">
        <v>0</v>
      </c>
      <c r="CR40" s="339">
        <v>0</v>
      </c>
      <c r="CS40" s="339">
        <v>0</v>
      </c>
      <c r="CT40" s="339">
        <v>0</v>
      </c>
      <c r="CU40" s="339">
        <v>0</v>
      </c>
      <c r="CV40" s="339">
        <v>0</v>
      </c>
      <c r="CW40" s="339">
        <v>0.25</v>
      </c>
      <c r="CX40" s="339">
        <v>0.5</v>
      </c>
      <c r="CY40" s="339">
        <v>0.25</v>
      </c>
      <c r="CZ40" s="339">
        <v>0.25</v>
      </c>
    </row>
    <row r="41" spans="1:104" x14ac:dyDescent="0.25">
      <c r="A41" s="330"/>
      <c r="B41" s="341" t="s">
        <v>717</v>
      </c>
      <c r="C41" s="339">
        <v>9.76</v>
      </c>
      <c r="D41" s="340"/>
      <c r="E41" s="333" t="s">
        <v>618</v>
      </c>
      <c r="F41" s="339">
        <v>0.5</v>
      </c>
      <c r="G41" s="339">
        <v>0.5</v>
      </c>
      <c r="H41" s="339">
        <v>0.5</v>
      </c>
      <c r="I41" s="339">
        <v>0.25</v>
      </c>
      <c r="J41" s="339">
        <v>0.5</v>
      </c>
      <c r="K41" s="339">
        <v>0.5</v>
      </c>
      <c r="L41" s="339">
        <v>0.25</v>
      </c>
      <c r="M41" s="339">
        <v>0.25</v>
      </c>
      <c r="N41" s="339">
        <v>0.5</v>
      </c>
      <c r="O41" s="339">
        <v>0.5</v>
      </c>
      <c r="P41" s="339">
        <v>0</v>
      </c>
      <c r="Q41" s="339">
        <v>0</v>
      </c>
      <c r="R41" s="339">
        <v>0</v>
      </c>
      <c r="S41" s="339">
        <v>0</v>
      </c>
      <c r="T41" s="339">
        <v>0</v>
      </c>
      <c r="U41" s="339">
        <v>0</v>
      </c>
      <c r="V41" s="339">
        <v>0</v>
      </c>
      <c r="W41" s="339">
        <v>0</v>
      </c>
      <c r="X41" s="339">
        <v>0</v>
      </c>
      <c r="Y41" s="339">
        <v>0</v>
      </c>
      <c r="Z41" s="339">
        <v>0.25</v>
      </c>
      <c r="AA41" s="339">
        <v>0.25</v>
      </c>
      <c r="AB41" s="339">
        <v>0.25</v>
      </c>
      <c r="AC41" s="339">
        <v>0.5</v>
      </c>
      <c r="AD41" s="339">
        <v>0.5</v>
      </c>
      <c r="AE41" s="339">
        <v>0.5</v>
      </c>
      <c r="AF41" s="339">
        <v>0.5</v>
      </c>
      <c r="AG41" s="339">
        <v>0.5</v>
      </c>
      <c r="AH41" s="339">
        <v>1</v>
      </c>
      <c r="AI41" s="339">
        <v>0.5</v>
      </c>
      <c r="AJ41" s="339">
        <v>0.75</v>
      </c>
      <c r="AK41" s="339">
        <v>0.75</v>
      </c>
      <c r="AL41" s="339">
        <v>0.75</v>
      </c>
      <c r="AM41" s="339">
        <v>1</v>
      </c>
      <c r="AN41" s="339">
        <v>0.5</v>
      </c>
      <c r="AO41" s="339">
        <v>0.5</v>
      </c>
      <c r="AP41" s="339">
        <v>0.5</v>
      </c>
      <c r="AQ41" s="339">
        <v>0.5</v>
      </c>
      <c r="AR41" s="339">
        <v>0.25</v>
      </c>
      <c r="AS41" s="339">
        <v>0.75</v>
      </c>
      <c r="AT41" s="339">
        <v>0.5</v>
      </c>
      <c r="AU41" s="339">
        <v>0.5</v>
      </c>
      <c r="AV41" s="339">
        <v>0.5</v>
      </c>
      <c r="AW41" s="339">
        <v>0.5</v>
      </c>
      <c r="AX41" s="339">
        <v>0.25</v>
      </c>
      <c r="AY41" s="339">
        <v>0.25</v>
      </c>
      <c r="AZ41" s="339">
        <v>0.25</v>
      </c>
      <c r="BA41" s="339">
        <v>0.25</v>
      </c>
      <c r="BB41" s="339">
        <v>0.25</v>
      </c>
      <c r="BC41" s="339">
        <v>0.25</v>
      </c>
      <c r="BD41" s="339">
        <v>0.25</v>
      </c>
      <c r="BE41" s="339">
        <v>0.25</v>
      </c>
      <c r="BF41" s="339">
        <v>0.25</v>
      </c>
      <c r="BG41" s="339">
        <v>0.25</v>
      </c>
      <c r="BH41" s="339">
        <v>0.25</v>
      </c>
      <c r="BI41" s="339">
        <v>0.25</v>
      </c>
      <c r="BJ41" s="339">
        <v>0.25</v>
      </c>
      <c r="BK41" s="339">
        <v>0.25</v>
      </c>
      <c r="BL41" s="339">
        <v>0.25</v>
      </c>
      <c r="BM41" s="339">
        <v>0.25</v>
      </c>
      <c r="BN41" s="339">
        <v>0.25</v>
      </c>
      <c r="BO41" s="339">
        <v>0.25</v>
      </c>
      <c r="BP41" s="339">
        <v>0.25</v>
      </c>
      <c r="BQ41" s="339">
        <v>0.25</v>
      </c>
      <c r="BR41" s="339">
        <v>0.25</v>
      </c>
      <c r="BS41" s="339">
        <v>0.25</v>
      </c>
      <c r="BT41" s="339">
        <v>0.25</v>
      </c>
      <c r="BU41" s="339">
        <v>0.25</v>
      </c>
      <c r="BV41" s="339">
        <v>0.25</v>
      </c>
      <c r="BW41" s="339">
        <v>0</v>
      </c>
      <c r="BX41" s="339">
        <v>0</v>
      </c>
      <c r="BY41" s="339">
        <v>0</v>
      </c>
      <c r="BZ41" s="339">
        <v>0</v>
      </c>
      <c r="CA41" s="339">
        <v>0</v>
      </c>
      <c r="CB41" s="339">
        <v>0</v>
      </c>
      <c r="CC41" s="339">
        <v>0</v>
      </c>
      <c r="CD41" s="339">
        <v>0</v>
      </c>
      <c r="CE41" s="339">
        <v>0</v>
      </c>
      <c r="CF41" s="339">
        <v>0</v>
      </c>
      <c r="CG41" s="339">
        <v>0</v>
      </c>
      <c r="CH41" s="339">
        <v>0</v>
      </c>
      <c r="CI41" s="339">
        <v>0.25</v>
      </c>
      <c r="CJ41" s="339">
        <v>0.25</v>
      </c>
      <c r="CK41" s="339">
        <v>0</v>
      </c>
      <c r="CL41" s="339">
        <v>0.25</v>
      </c>
      <c r="CM41" s="339">
        <v>0.25</v>
      </c>
      <c r="CN41" s="339">
        <v>0.5</v>
      </c>
      <c r="CO41" s="339">
        <v>0</v>
      </c>
      <c r="CP41" s="339">
        <v>0</v>
      </c>
      <c r="CQ41" s="339">
        <v>0</v>
      </c>
      <c r="CR41" s="339">
        <v>0</v>
      </c>
      <c r="CS41" s="339">
        <v>0</v>
      </c>
      <c r="CT41" s="339">
        <v>0</v>
      </c>
      <c r="CU41" s="339">
        <v>0</v>
      </c>
      <c r="CV41" s="339">
        <v>0</v>
      </c>
      <c r="CW41" s="339">
        <v>0.25</v>
      </c>
      <c r="CX41" s="339">
        <v>0.5</v>
      </c>
      <c r="CY41" s="339">
        <v>0.25</v>
      </c>
      <c r="CZ41" s="339">
        <v>0.25</v>
      </c>
    </row>
    <row r="42" spans="1:104" x14ac:dyDescent="0.25">
      <c r="A42" s="330"/>
      <c r="B42" s="341" t="s">
        <v>718</v>
      </c>
      <c r="C42" s="339">
        <v>7.32</v>
      </c>
      <c r="D42" s="340"/>
      <c r="E42" s="333" t="s">
        <v>619</v>
      </c>
      <c r="F42" s="339">
        <v>0.5</v>
      </c>
      <c r="G42" s="339">
        <v>0.5</v>
      </c>
      <c r="H42" s="339">
        <v>0.5</v>
      </c>
      <c r="I42" s="339">
        <v>0.25</v>
      </c>
      <c r="J42" s="339">
        <v>0.5</v>
      </c>
      <c r="K42" s="339">
        <v>0.5</v>
      </c>
      <c r="L42" s="339">
        <v>0.25</v>
      </c>
      <c r="M42" s="339">
        <v>0.25</v>
      </c>
      <c r="N42" s="339">
        <v>0.5</v>
      </c>
      <c r="O42" s="339">
        <v>0.5</v>
      </c>
      <c r="P42" s="339">
        <v>0</v>
      </c>
      <c r="Q42" s="339">
        <v>0</v>
      </c>
      <c r="R42" s="339">
        <v>0</v>
      </c>
      <c r="S42" s="339">
        <v>0</v>
      </c>
      <c r="T42" s="339">
        <v>0</v>
      </c>
      <c r="U42" s="339">
        <v>0</v>
      </c>
      <c r="V42" s="339">
        <v>0</v>
      </c>
      <c r="W42" s="339">
        <v>0</v>
      </c>
      <c r="X42" s="339">
        <v>0</v>
      </c>
      <c r="Y42" s="339">
        <v>0</v>
      </c>
      <c r="Z42" s="339">
        <v>0.25</v>
      </c>
      <c r="AA42" s="339">
        <v>0.25</v>
      </c>
      <c r="AB42" s="339">
        <v>0.25</v>
      </c>
      <c r="AC42" s="339">
        <v>0.5</v>
      </c>
      <c r="AD42" s="339">
        <v>0.5</v>
      </c>
      <c r="AE42" s="339">
        <v>0.5</v>
      </c>
      <c r="AF42" s="339">
        <v>0.5</v>
      </c>
      <c r="AG42" s="339">
        <v>0.5</v>
      </c>
      <c r="AH42" s="339">
        <v>0.5</v>
      </c>
      <c r="AI42" s="339">
        <v>0.5</v>
      </c>
      <c r="AJ42" s="339">
        <v>0.75</v>
      </c>
      <c r="AK42" s="339">
        <v>0.5</v>
      </c>
      <c r="AL42" s="339">
        <v>0.75</v>
      </c>
      <c r="AM42" s="339">
        <v>0.5</v>
      </c>
      <c r="AN42" s="339">
        <v>1</v>
      </c>
      <c r="AO42" s="339">
        <v>0.25</v>
      </c>
      <c r="AP42" s="339">
        <v>0.25</v>
      </c>
      <c r="AQ42" s="339">
        <v>0.5</v>
      </c>
      <c r="AR42" s="339">
        <v>0.25</v>
      </c>
      <c r="AS42" s="339">
        <v>0.5</v>
      </c>
      <c r="AT42" s="339">
        <v>0.75</v>
      </c>
      <c r="AU42" s="339">
        <v>0.75</v>
      </c>
      <c r="AV42" s="339">
        <v>0.5</v>
      </c>
      <c r="AW42" s="339">
        <v>0.75</v>
      </c>
      <c r="AX42" s="339">
        <v>0.5</v>
      </c>
      <c r="AY42" s="339">
        <v>0.25</v>
      </c>
      <c r="AZ42" s="339">
        <v>0.25</v>
      </c>
      <c r="BA42" s="339">
        <v>0.25</v>
      </c>
      <c r="BB42" s="339">
        <v>0.25</v>
      </c>
      <c r="BC42" s="339">
        <v>0.25</v>
      </c>
      <c r="BD42" s="339">
        <v>0.25</v>
      </c>
      <c r="BE42" s="339">
        <v>0.25</v>
      </c>
      <c r="BF42" s="339">
        <v>0.25</v>
      </c>
      <c r="BG42" s="339">
        <v>0.25</v>
      </c>
      <c r="BH42" s="339">
        <v>0.25</v>
      </c>
      <c r="BI42" s="339">
        <v>0.25</v>
      </c>
      <c r="BJ42" s="339">
        <v>0.25</v>
      </c>
      <c r="BK42" s="339">
        <v>0.25</v>
      </c>
      <c r="BL42" s="339">
        <v>0.25</v>
      </c>
      <c r="BM42" s="339">
        <v>0.25</v>
      </c>
      <c r="BN42" s="339">
        <v>0.25</v>
      </c>
      <c r="BO42" s="339">
        <v>0.25</v>
      </c>
      <c r="BP42" s="339">
        <v>0.25</v>
      </c>
      <c r="BQ42" s="339">
        <v>0.25</v>
      </c>
      <c r="BR42" s="339">
        <v>0.25</v>
      </c>
      <c r="BS42" s="339">
        <v>0.25</v>
      </c>
      <c r="BT42" s="339">
        <v>0.25</v>
      </c>
      <c r="BU42" s="339">
        <v>0.25</v>
      </c>
      <c r="BV42" s="339">
        <v>0.25</v>
      </c>
      <c r="BW42" s="339">
        <v>0.25</v>
      </c>
      <c r="BX42" s="339">
        <v>0</v>
      </c>
      <c r="BY42" s="339">
        <v>0</v>
      </c>
      <c r="BZ42" s="339">
        <v>0</v>
      </c>
      <c r="CA42" s="339">
        <v>0</v>
      </c>
      <c r="CB42" s="339">
        <v>0</v>
      </c>
      <c r="CC42" s="339">
        <v>0</v>
      </c>
      <c r="CD42" s="339">
        <v>0</v>
      </c>
      <c r="CE42" s="339">
        <v>0</v>
      </c>
      <c r="CF42" s="339">
        <v>0</v>
      </c>
      <c r="CG42" s="339">
        <v>0</v>
      </c>
      <c r="CH42" s="339">
        <v>0</v>
      </c>
      <c r="CI42" s="339">
        <v>0.25</v>
      </c>
      <c r="CJ42" s="339">
        <v>0.25</v>
      </c>
      <c r="CK42" s="339">
        <v>0</v>
      </c>
      <c r="CL42" s="339">
        <v>0.25</v>
      </c>
      <c r="CM42" s="339">
        <v>0.5</v>
      </c>
      <c r="CN42" s="339">
        <v>0.5</v>
      </c>
      <c r="CO42" s="339">
        <v>0</v>
      </c>
      <c r="CP42" s="339">
        <v>0</v>
      </c>
      <c r="CQ42" s="339">
        <v>0</v>
      </c>
      <c r="CR42" s="339">
        <v>0</v>
      </c>
      <c r="CS42" s="339">
        <v>0</v>
      </c>
      <c r="CT42" s="339">
        <v>0</v>
      </c>
      <c r="CU42" s="339">
        <v>0</v>
      </c>
      <c r="CV42" s="339">
        <v>0</v>
      </c>
      <c r="CW42" s="339">
        <v>0.25</v>
      </c>
      <c r="CX42" s="339">
        <v>0.5</v>
      </c>
      <c r="CY42" s="339">
        <v>0.25</v>
      </c>
      <c r="CZ42" s="339">
        <v>0.25</v>
      </c>
    </row>
    <row r="43" spans="1:104" x14ac:dyDescent="0.25">
      <c r="A43" s="330"/>
      <c r="B43" s="341" t="s">
        <v>719</v>
      </c>
      <c r="C43" s="339">
        <v>0.49</v>
      </c>
      <c r="D43" s="340"/>
      <c r="E43" s="333" t="s">
        <v>620</v>
      </c>
      <c r="F43" s="339">
        <v>0.25</v>
      </c>
      <c r="G43" s="339">
        <v>0.25</v>
      </c>
      <c r="H43" s="339">
        <v>0.25</v>
      </c>
      <c r="I43" s="339">
        <v>0.25</v>
      </c>
      <c r="J43" s="339">
        <v>0.25</v>
      </c>
      <c r="K43" s="339">
        <v>0.25</v>
      </c>
      <c r="L43" s="339">
        <v>0.25</v>
      </c>
      <c r="M43" s="339">
        <v>0.25</v>
      </c>
      <c r="N43" s="339">
        <v>0.25</v>
      </c>
      <c r="O43" s="339">
        <v>0.25</v>
      </c>
      <c r="P43" s="339">
        <v>0</v>
      </c>
      <c r="Q43" s="339">
        <v>0</v>
      </c>
      <c r="R43" s="339">
        <v>0</v>
      </c>
      <c r="S43" s="339">
        <v>0</v>
      </c>
      <c r="T43" s="339">
        <v>0</v>
      </c>
      <c r="U43" s="339">
        <v>0</v>
      </c>
      <c r="V43" s="339">
        <v>0</v>
      </c>
      <c r="W43" s="339">
        <v>0</v>
      </c>
      <c r="X43" s="339">
        <v>0</v>
      </c>
      <c r="Y43" s="339">
        <v>0</v>
      </c>
      <c r="Z43" s="339">
        <v>0.25</v>
      </c>
      <c r="AA43" s="339">
        <v>0.25</v>
      </c>
      <c r="AB43" s="339">
        <v>0.25</v>
      </c>
      <c r="AC43" s="339">
        <v>0.5</v>
      </c>
      <c r="AD43" s="339">
        <v>0.5</v>
      </c>
      <c r="AE43" s="339">
        <v>0.25</v>
      </c>
      <c r="AF43" s="339">
        <v>0.5</v>
      </c>
      <c r="AG43" s="339">
        <v>0.75</v>
      </c>
      <c r="AH43" s="339">
        <v>0.5</v>
      </c>
      <c r="AI43" s="339">
        <v>0.25</v>
      </c>
      <c r="AJ43" s="339">
        <v>0.25</v>
      </c>
      <c r="AK43" s="339">
        <v>0.25</v>
      </c>
      <c r="AL43" s="339">
        <v>0.25</v>
      </c>
      <c r="AM43" s="339">
        <v>0.5</v>
      </c>
      <c r="AN43" s="339">
        <v>0.25</v>
      </c>
      <c r="AO43" s="339">
        <v>1</v>
      </c>
      <c r="AP43" s="339">
        <v>0.5</v>
      </c>
      <c r="AQ43" s="339">
        <v>0.75</v>
      </c>
      <c r="AR43" s="339">
        <v>0.5</v>
      </c>
      <c r="AS43" s="339">
        <v>0.5</v>
      </c>
      <c r="AT43" s="339">
        <v>0.25</v>
      </c>
      <c r="AU43" s="339">
        <v>0.25</v>
      </c>
      <c r="AV43" s="339">
        <v>0.25</v>
      </c>
      <c r="AW43" s="339">
        <v>0.25</v>
      </c>
      <c r="AX43" s="339">
        <v>0.25</v>
      </c>
      <c r="AY43" s="339">
        <v>0.25</v>
      </c>
      <c r="AZ43" s="339">
        <v>0.25</v>
      </c>
      <c r="BA43" s="339">
        <v>0.25</v>
      </c>
      <c r="BB43" s="339">
        <v>0.25</v>
      </c>
      <c r="BC43" s="339">
        <v>0.25</v>
      </c>
      <c r="BD43" s="339">
        <v>0.25</v>
      </c>
      <c r="BE43" s="339">
        <v>0.25</v>
      </c>
      <c r="BF43" s="339">
        <v>0.25</v>
      </c>
      <c r="BG43" s="339">
        <v>0.25</v>
      </c>
      <c r="BH43" s="339">
        <v>0.25</v>
      </c>
      <c r="BI43" s="339">
        <v>0.25</v>
      </c>
      <c r="BJ43" s="339">
        <v>0</v>
      </c>
      <c r="BK43" s="339">
        <v>0</v>
      </c>
      <c r="BL43" s="339">
        <v>0</v>
      </c>
      <c r="BM43" s="339">
        <v>0</v>
      </c>
      <c r="BN43" s="339">
        <v>0</v>
      </c>
      <c r="BO43" s="339">
        <v>0</v>
      </c>
      <c r="BP43" s="339">
        <v>0</v>
      </c>
      <c r="BQ43" s="339">
        <v>0</v>
      </c>
      <c r="BR43" s="339">
        <v>0</v>
      </c>
      <c r="BS43" s="339">
        <v>0</v>
      </c>
      <c r="BT43" s="339">
        <v>0</v>
      </c>
      <c r="BU43" s="339">
        <v>0</v>
      </c>
      <c r="BV43" s="339">
        <v>0</v>
      </c>
      <c r="BW43" s="339">
        <v>0</v>
      </c>
      <c r="BX43" s="339">
        <v>0</v>
      </c>
      <c r="BY43" s="339">
        <v>0</v>
      </c>
      <c r="BZ43" s="339">
        <v>0</v>
      </c>
      <c r="CA43" s="339">
        <v>0</v>
      </c>
      <c r="CB43" s="339">
        <v>0</v>
      </c>
      <c r="CC43" s="339">
        <v>0</v>
      </c>
      <c r="CD43" s="339">
        <v>0</v>
      </c>
      <c r="CE43" s="339">
        <v>0</v>
      </c>
      <c r="CF43" s="339">
        <v>0</v>
      </c>
      <c r="CG43" s="339">
        <v>0</v>
      </c>
      <c r="CH43" s="339">
        <v>0</v>
      </c>
      <c r="CI43" s="339">
        <v>0.25</v>
      </c>
      <c r="CJ43" s="339">
        <v>0.25</v>
      </c>
      <c r="CK43" s="339">
        <v>0</v>
      </c>
      <c r="CL43" s="339">
        <v>0.25</v>
      </c>
      <c r="CM43" s="339">
        <v>0.25</v>
      </c>
      <c r="CN43" s="339">
        <v>0.25</v>
      </c>
      <c r="CO43" s="339">
        <v>0</v>
      </c>
      <c r="CP43" s="339">
        <v>0</v>
      </c>
      <c r="CQ43" s="339">
        <v>0</v>
      </c>
      <c r="CR43" s="339">
        <v>0</v>
      </c>
      <c r="CS43" s="339">
        <v>0</v>
      </c>
      <c r="CT43" s="339">
        <v>0</v>
      </c>
      <c r="CU43" s="339">
        <v>0</v>
      </c>
      <c r="CV43" s="339">
        <v>0</v>
      </c>
      <c r="CW43" s="339">
        <v>0.25</v>
      </c>
      <c r="CX43" s="339">
        <v>0.25</v>
      </c>
      <c r="CY43" s="339">
        <v>0.25</v>
      </c>
      <c r="CZ43" s="339">
        <v>0.25</v>
      </c>
    </row>
    <row r="44" spans="1:104" x14ac:dyDescent="0.25">
      <c r="A44" s="330"/>
      <c r="B44" s="341" t="s">
        <v>720</v>
      </c>
      <c r="C44" s="339">
        <v>2.19</v>
      </c>
      <c r="D44" s="340"/>
      <c r="E44" s="333" t="s">
        <v>621</v>
      </c>
      <c r="F44" s="339">
        <v>0.5</v>
      </c>
      <c r="G44" s="339">
        <v>0.5</v>
      </c>
      <c r="H44" s="339">
        <v>0.5</v>
      </c>
      <c r="I44" s="339">
        <v>0.25</v>
      </c>
      <c r="J44" s="339">
        <v>0.5</v>
      </c>
      <c r="K44" s="339">
        <v>0.5</v>
      </c>
      <c r="L44" s="339">
        <v>0.25</v>
      </c>
      <c r="M44" s="339">
        <v>0.25</v>
      </c>
      <c r="N44" s="339">
        <v>0.5</v>
      </c>
      <c r="O44" s="339">
        <v>0.5</v>
      </c>
      <c r="P44" s="339">
        <v>0</v>
      </c>
      <c r="Q44" s="339">
        <v>0</v>
      </c>
      <c r="R44" s="339">
        <v>0</v>
      </c>
      <c r="S44" s="339">
        <v>0</v>
      </c>
      <c r="T44" s="339">
        <v>0</v>
      </c>
      <c r="U44" s="339">
        <v>0</v>
      </c>
      <c r="V44" s="339">
        <v>0</v>
      </c>
      <c r="W44" s="339">
        <v>0</v>
      </c>
      <c r="X44" s="339">
        <v>0</v>
      </c>
      <c r="Y44" s="339">
        <v>0</v>
      </c>
      <c r="Z44" s="339">
        <v>0.25</v>
      </c>
      <c r="AA44" s="339">
        <v>0.25</v>
      </c>
      <c r="AB44" s="339">
        <v>0.25</v>
      </c>
      <c r="AC44" s="339">
        <v>0.5</v>
      </c>
      <c r="AD44" s="339">
        <v>0.5</v>
      </c>
      <c r="AE44" s="339">
        <v>0.25</v>
      </c>
      <c r="AF44" s="339">
        <v>0.5</v>
      </c>
      <c r="AG44" s="339">
        <v>0.5</v>
      </c>
      <c r="AH44" s="339">
        <v>0.5</v>
      </c>
      <c r="AI44" s="339">
        <v>0.25</v>
      </c>
      <c r="AJ44" s="339">
        <v>0.25</v>
      </c>
      <c r="AK44" s="339">
        <v>0.25</v>
      </c>
      <c r="AL44" s="339">
        <v>0.25</v>
      </c>
      <c r="AM44" s="339">
        <v>0.5</v>
      </c>
      <c r="AN44" s="339">
        <v>0.25</v>
      </c>
      <c r="AO44" s="339">
        <v>0.5</v>
      </c>
      <c r="AP44" s="339">
        <v>1</v>
      </c>
      <c r="AQ44" s="339">
        <v>0.5</v>
      </c>
      <c r="AR44" s="339">
        <v>0.75</v>
      </c>
      <c r="AS44" s="339">
        <v>0.5</v>
      </c>
      <c r="AT44" s="339">
        <v>0.25</v>
      </c>
      <c r="AU44" s="339">
        <v>0.25</v>
      </c>
      <c r="AV44" s="339">
        <v>0.25</v>
      </c>
      <c r="AW44" s="339">
        <v>0.25</v>
      </c>
      <c r="AX44" s="339">
        <v>0.25</v>
      </c>
      <c r="AY44" s="339">
        <v>0.25</v>
      </c>
      <c r="AZ44" s="339">
        <v>0.25</v>
      </c>
      <c r="BA44" s="339">
        <v>0.25</v>
      </c>
      <c r="BB44" s="339">
        <v>0.25</v>
      </c>
      <c r="BC44" s="339">
        <v>0.25</v>
      </c>
      <c r="BD44" s="339">
        <v>0.25</v>
      </c>
      <c r="BE44" s="339">
        <v>0.25</v>
      </c>
      <c r="BF44" s="339">
        <v>0.25</v>
      </c>
      <c r="BG44" s="339">
        <v>0.25</v>
      </c>
      <c r="BH44" s="339">
        <v>0.25</v>
      </c>
      <c r="BI44" s="339">
        <v>0.25</v>
      </c>
      <c r="BJ44" s="339">
        <v>0</v>
      </c>
      <c r="BK44" s="339">
        <v>0</v>
      </c>
      <c r="BL44" s="339">
        <v>0</v>
      </c>
      <c r="BM44" s="339">
        <v>0</v>
      </c>
      <c r="BN44" s="339">
        <v>0</v>
      </c>
      <c r="BO44" s="339">
        <v>0</v>
      </c>
      <c r="BP44" s="339">
        <v>0</v>
      </c>
      <c r="BQ44" s="339">
        <v>0</v>
      </c>
      <c r="BR44" s="339">
        <v>0</v>
      </c>
      <c r="BS44" s="339">
        <v>0</v>
      </c>
      <c r="BT44" s="339">
        <v>0</v>
      </c>
      <c r="BU44" s="339">
        <v>0</v>
      </c>
      <c r="BV44" s="339">
        <v>0</v>
      </c>
      <c r="BW44" s="339">
        <v>0</v>
      </c>
      <c r="BX44" s="339">
        <v>0</v>
      </c>
      <c r="BY44" s="339">
        <v>0</v>
      </c>
      <c r="BZ44" s="339">
        <v>0</v>
      </c>
      <c r="CA44" s="339">
        <v>0</v>
      </c>
      <c r="CB44" s="339">
        <v>0</v>
      </c>
      <c r="CC44" s="339">
        <v>0</v>
      </c>
      <c r="CD44" s="339">
        <v>0</v>
      </c>
      <c r="CE44" s="339">
        <v>0</v>
      </c>
      <c r="CF44" s="339">
        <v>0</v>
      </c>
      <c r="CG44" s="339">
        <v>0</v>
      </c>
      <c r="CH44" s="339">
        <v>0</v>
      </c>
      <c r="CI44" s="339">
        <v>0.25</v>
      </c>
      <c r="CJ44" s="339">
        <v>0.25</v>
      </c>
      <c r="CK44" s="339">
        <v>0</v>
      </c>
      <c r="CL44" s="339">
        <v>0.25</v>
      </c>
      <c r="CM44" s="339">
        <v>0.25</v>
      </c>
      <c r="CN44" s="339">
        <v>0.25</v>
      </c>
      <c r="CO44" s="339">
        <v>0</v>
      </c>
      <c r="CP44" s="339">
        <v>0</v>
      </c>
      <c r="CQ44" s="339">
        <v>0</v>
      </c>
      <c r="CR44" s="339">
        <v>0</v>
      </c>
      <c r="CS44" s="339">
        <v>0</v>
      </c>
      <c r="CT44" s="339">
        <v>0</v>
      </c>
      <c r="CU44" s="339">
        <v>0</v>
      </c>
      <c r="CV44" s="339">
        <v>0</v>
      </c>
      <c r="CW44" s="339">
        <v>0.25</v>
      </c>
      <c r="CX44" s="339">
        <v>0.25</v>
      </c>
      <c r="CY44" s="339">
        <v>0.25</v>
      </c>
      <c r="CZ44" s="339">
        <v>0.25</v>
      </c>
    </row>
    <row r="45" spans="1:104" x14ac:dyDescent="0.25">
      <c r="A45" s="330"/>
      <c r="B45" s="341" t="s">
        <v>721</v>
      </c>
      <c r="C45" s="339">
        <v>7.27</v>
      </c>
      <c r="D45" s="340"/>
      <c r="E45" s="333" t="s">
        <v>622</v>
      </c>
      <c r="F45" s="339">
        <v>0.25</v>
      </c>
      <c r="G45" s="339">
        <v>0.25</v>
      </c>
      <c r="H45" s="339">
        <v>0.25</v>
      </c>
      <c r="I45" s="339">
        <v>0.25</v>
      </c>
      <c r="J45" s="339">
        <v>0.25</v>
      </c>
      <c r="K45" s="339">
        <v>0.25</v>
      </c>
      <c r="L45" s="339">
        <v>0.25</v>
      </c>
      <c r="M45" s="339">
        <v>0.25</v>
      </c>
      <c r="N45" s="339">
        <v>0.5</v>
      </c>
      <c r="O45" s="339">
        <v>0.5</v>
      </c>
      <c r="P45" s="339">
        <v>0</v>
      </c>
      <c r="Q45" s="339">
        <v>0</v>
      </c>
      <c r="R45" s="339">
        <v>0</v>
      </c>
      <c r="S45" s="339">
        <v>0</v>
      </c>
      <c r="T45" s="339">
        <v>0</v>
      </c>
      <c r="U45" s="339">
        <v>0</v>
      </c>
      <c r="V45" s="339">
        <v>0</v>
      </c>
      <c r="W45" s="339">
        <v>0</v>
      </c>
      <c r="X45" s="339">
        <v>0</v>
      </c>
      <c r="Y45" s="339">
        <v>0</v>
      </c>
      <c r="Z45" s="339">
        <v>0.25</v>
      </c>
      <c r="AA45" s="339">
        <v>0.25</v>
      </c>
      <c r="AB45" s="339">
        <v>0.25</v>
      </c>
      <c r="AC45" s="339">
        <v>0.75</v>
      </c>
      <c r="AD45" s="339">
        <v>0.75</v>
      </c>
      <c r="AE45" s="339">
        <v>0.5</v>
      </c>
      <c r="AF45" s="339">
        <v>0.5</v>
      </c>
      <c r="AG45" s="339">
        <v>1</v>
      </c>
      <c r="AH45" s="339">
        <v>0.5</v>
      </c>
      <c r="AI45" s="339">
        <v>0.25</v>
      </c>
      <c r="AJ45" s="339">
        <v>0.25</v>
      </c>
      <c r="AK45" s="339">
        <v>0.25</v>
      </c>
      <c r="AL45" s="339">
        <v>0.5</v>
      </c>
      <c r="AM45" s="339">
        <v>0.5</v>
      </c>
      <c r="AN45" s="339">
        <v>0.5</v>
      </c>
      <c r="AO45" s="339">
        <v>0.75</v>
      </c>
      <c r="AP45" s="339">
        <v>0.5</v>
      </c>
      <c r="AQ45" s="339">
        <v>1</v>
      </c>
      <c r="AR45" s="339">
        <v>0.5</v>
      </c>
      <c r="AS45" s="339">
        <v>0.75</v>
      </c>
      <c r="AT45" s="339">
        <v>0.5</v>
      </c>
      <c r="AU45" s="339">
        <v>0.5</v>
      </c>
      <c r="AV45" s="339">
        <v>0.25</v>
      </c>
      <c r="AW45" s="339">
        <v>0.5</v>
      </c>
      <c r="AX45" s="339">
        <v>0.25</v>
      </c>
      <c r="AY45" s="339">
        <v>0.25</v>
      </c>
      <c r="AZ45" s="339">
        <v>0.25</v>
      </c>
      <c r="BA45" s="339">
        <v>0.25</v>
      </c>
      <c r="BB45" s="339">
        <v>0.25</v>
      </c>
      <c r="BC45" s="339">
        <v>0.25</v>
      </c>
      <c r="BD45" s="339">
        <v>0.25</v>
      </c>
      <c r="BE45" s="339">
        <v>0.25</v>
      </c>
      <c r="BF45" s="339">
        <v>0.25</v>
      </c>
      <c r="BG45" s="339">
        <v>0.25</v>
      </c>
      <c r="BH45" s="339">
        <v>0.25</v>
      </c>
      <c r="BI45" s="339">
        <v>0.25</v>
      </c>
      <c r="BJ45" s="339">
        <v>0</v>
      </c>
      <c r="BK45" s="339">
        <v>0</v>
      </c>
      <c r="BL45" s="339">
        <v>0</v>
      </c>
      <c r="BM45" s="339">
        <v>0</v>
      </c>
      <c r="BN45" s="339">
        <v>0</v>
      </c>
      <c r="BO45" s="339">
        <v>0</v>
      </c>
      <c r="BP45" s="339">
        <v>0</v>
      </c>
      <c r="BQ45" s="339">
        <v>0</v>
      </c>
      <c r="BR45" s="339">
        <v>0</v>
      </c>
      <c r="BS45" s="339">
        <v>0</v>
      </c>
      <c r="BT45" s="339">
        <v>0</v>
      </c>
      <c r="BU45" s="339">
        <v>0</v>
      </c>
      <c r="BV45" s="339">
        <v>0</v>
      </c>
      <c r="BW45" s="339">
        <v>0</v>
      </c>
      <c r="BX45" s="339">
        <v>0</v>
      </c>
      <c r="BY45" s="339">
        <v>0</v>
      </c>
      <c r="BZ45" s="339">
        <v>0</v>
      </c>
      <c r="CA45" s="339">
        <v>0</v>
      </c>
      <c r="CB45" s="339">
        <v>0</v>
      </c>
      <c r="CC45" s="339">
        <v>0</v>
      </c>
      <c r="CD45" s="339">
        <v>0</v>
      </c>
      <c r="CE45" s="339">
        <v>0</v>
      </c>
      <c r="CF45" s="339">
        <v>0</v>
      </c>
      <c r="CG45" s="339">
        <v>0</v>
      </c>
      <c r="CH45" s="339">
        <v>0</v>
      </c>
      <c r="CI45" s="339">
        <v>0.25</v>
      </c>
      <c r="CJ45" s="339">
        <v>0.25</v>
      </c>
      <c r="CK45" s="339">
        <v>0</v>
      </c>
      <c r="CL45" s="339">
        <v>0.25</v>
      </c>
      <c r="CM45" s="339">
        <v>0.25</v>
      </c>
      <c r="CN45" s="339">
        <v>0.5</v>
      </c>
      <c r="CO45" s="339">
        <v>0</v>
      </c>
      <c r="CP45" s="339">
        <v>0</v>
      </c>
      <c r="CQ45" s="339">
        <v>0</v>
      </c>
      <c r="CR45" s="339">
        <v>0</v>
      </c>
      <c r="CS45" s="339">
        <v>0</v>
      </c>
      <c r="CT45" s="339">
        <v>0</v>
      </c>
      <c r="CU45" s="339">
        <v>0</v>
      </c>
      <c r="CV45" s="339">
        <v>0</v>
      </c>
      <c r="CW45" s="339">
        <v>0.25</v>
      </c>
      <c r="CX45" s="339">
        <v>0.25</v>
      </c>
      <c r="CY45" s="339">
        <v>0.25</v>
      </c>
      <c r="CZ45" s="339">
        <v>0.25</v>
      </c>
    </row>
    <row r="46" spans="1:104" x14ac:dyDescent="0.25">
      <c r="A46" s="330"/>
      <c r="B46" s="341" t="s">
        <v>722</v>
      </c>
      <c r="C46" s="339">
        <v>10.59</v>
      </c>
      <c r="D46" s="340"/>
      <c r="E46" s="333" t="s">
        <v>623</v>
      </c>
      <c r="F46" s="339">
        <v>0.25</v>
      </c>
      <c r="G46" s="339">
        <v>0.5</v>
      </c>
      <c r="H46" s="339">
        <v>0.5</v>
      </c>
      <c r="I46" s="339">
        <v>0.25</v>
      </c>
      <c r="J46" s="339">
        <v>0.5</v>
      </c>
      <c r="K46" s="339">
        <v>0.25</v>
      </c>
      <c r="L46" s="339">
        <v>0.25</v>
      </c>
      <c r="M46" s="339">
        <v>0.25</v>
      </c>
      <c r="N46" s="339">
        <v>0.5</v>
      </c>
      <c r="O46" s="339">
        <v>0.25</v>
      </c>
      <c r="P46" s="339">
        <v>0</v>
      </c>
      <c r="Q46" s="339">
        <v>0</v>
      </c>
      <c r="R46" s="339">
        <v>0</v>
      </c>
      <c r="S46" s="339">
        <v>0</v>
      </c>
      <c r="T46" s="339">
        <v>0</v>
      </c>
      <c r="U46" s="339">
        <v>0</v>
      </c>
      <c r="V46" s="339">
        <v>0</v>
      </c>
      <c r="W46" s="339">
        <v>0</v>
      </c>
      <c r="X46" s="339">
        <v>0</v>
      </c>
      <c r="Y46" s="339">
        <v>0</v>
      </c>
      <c r="Z46" s="339">
        <v>0.25</v>
      </c>
      <c r="AA46" s="339">
        <v>0.25</v>
      </c>
      <c r="AB46" s="339">
        <v>0.25</v>
      </c>
      <c r="AC46" s="339">
        <v>0.5</v>
      </c>
      <c r="AD46" s="339">
        <v>0.5</v>
      </c>
      <c r="AE46" s="339">
        <v>0.25</v>
      </c>
      <c r="AF46" s="339">
        <v>0.5</v>
      </c>
      <c r="AG46" s="339">
        <v>0.5</v>
      </c>
      <c r="AH46" s="339">
        <v>0.25</v>
      </c>
      <c r="AI46" s="339">
        <v>0.25</v>
      </c>
      <c r="AJ46" s="339">
        <v>0.25</v>
      </c>
      <c r="AK46" s="339">
        <v>0.25</v>
      </c>
      <c r="AL46" s="339">
        <v>0.25</v>
      </c>
      <c r="AM46" s="339">
        <v>0.25</v>
      </c>
      <c r="AN46" s="339">
        <v>0.25</v>
      </c>
      <c r="AO46" s="339">
        <v>0.5</v>
      </c>
      <c r="AP46" s="339">
        <v>0.75</v>
      </c>
      <c r="AQ46" s="339">
        <v>0.5</v>
      </c>
      <c r="AR46" s="339">
        <v>1</v>
      </c>
      <c r="AS46" s="339">
        <v>0.5</v>
      </c>
      <c r="AT46" s="339">
        <v>0.25</v>
      </c>
      <c r="AU46" s="339">
        <v>0.25</v>
      </c>
      <c r="AV46" s="339">
        <v>0.25</v>
      </c>
      <c r="AW46" s="339">
        <v>0.25</v>
      </c>
      <c r="AX46" s="339">
        <v>0.25</v>
      </c>
      <c r="AY46" s="339">
        <v>0.25</v>
      </c>
      <c r="AZ46" s="339">
        <v>0.25</v>
      </c>
      <c r="BA46" s="339">
        <v>0.25</v>
      </c>
      <c r="BB46" s="339">
        <v>0.25</v>
      </c>
      <c r="BC46" s="339">
        <v>0.25</v>
      </c>
      <c r="BD46" s="339">
        <v>0.25</v>
      </c>
      <c r="BE46" s="339">
        <v>0.25</v>
      </c>
      <c r="BF46" s="339">
        <v>0.25</v>
      </c>
      <c r="BG46" s="339">
        <v>0.25</v>
      </c>
      <c r="BH46" s="339">
        <v>0.25</v>
      </c>
      <c r="BI46" s="339">
        <v>0.25</v>
      </c>
      <c r="BJ46" s="339">
        <v>0</v>
      </c>
      <c r="BK46" s="339">
        <v>0</v>
      </c>
      <c r="BL46" s="339">
        <v>0</v>
      </c>
      <c r="BM46" s="339">
        <v>0</v>
      </c>
      <c r="BN46" s="339">
        <v>0</v>
      </c>
      <c r="BO46" s="339">
        <v>0</v>
      </c>
      <c r="BP46" s="339">
        <v>0</v>
      </c>
      <c r="BQ46" s="339">
        <v>0</v>
      </c>
      <c r="BR46" s="339">
        <v>0</v>
      </c>
      <c r="BS46" s="339">
        <v>0</v>
      </c>
      <c r="BT46" s="339">
        <v>0</v>
      </c>
      <c r="BU46" s="339">
        <v>0</v>
      </c>
      <c r="BV46" s="339">
        <v>0</v>
      </c>
      <c r="BW46" s="339">
        <v>0</v>
      </c>
      <c r="BX46" s="339">
        <v>0</v>
      </c>
      <c r="BY46" s="339">
        <v>0</v>
      </c>
      <c r="BZ46" s="339">
        <v>0</v>
      </c>
      <c r="CA46" s="339">
        <v>0</v>
      </c>
      <c r="CB46" s="339">
        <v>0</v>
      </c>
      <c r="CC46" s="339">
        <v>0</v>
      </c>
      <c r="CD46" s="339">
        <v>0</v>
      </c>
      <c r="CE46" s="339">
        <v>0</v>
      </c>
      <c r="CF46" s="339">
        <v>0</v>
      </c>
      <c r="CG46" s="339">
        <v>0</v>
      </c>
      <c r="CH46" s="339">
        <v>0</v>
      </c>
      <c r="CI46" s="339">
        <v>0.25</v>
      </c>
      <c r="CJ46" s="339">
        <v>0.25</v>
      </c>
      <c r="CK46" s="339">
        <v>0</v>
      </c>
      <c r="CL46" s="339">
        <v>0.25</v>
      </c>
      <c r="CM46" s="339">
        <v>0.25</v>
      </c>
      <c r="CN46" s="339">
        <v>0.25</v>
      </c>
      <c r="CO46" s="339">
        <v>0</v>
      </c>
      <c r="CP46" s="339">
        <v>0</v>
      </c>
      <c r="CQ46" s="339">
        <v>0</v>
      </c>
      <c r="CR46" s="339">
        <v>0</v>
      </c>
      <c r="CS46" s="339">
        <v>0</v>
      </c>
      <c r="CT46" s="339">
        <v>0</v>
      </c>
      <c r="CU46" s="339">
        <v>0</v>
      </c>
      <c r="CV46" s="339">
        <v>0</v>
      </c>
      <c r="CW46" s="339">
        <v>0.25</v>
      </c>
      <c r="CX46" s="339">
        <v>0.25</v>
      </c>
      <c r="CY46" s="339">
        <v>0.25</v>
      </c>
      <c r="CZ46" s="339">
        <v>0.25</v>
      </c>
    </row>
    <row r="47" spans="1:104" x14ac:dyDescent="0.25">
      <c r="A47" s="330"/>
      <c r="B47" s="341" t="s">
        <v>723</v>
      </c>
      <c r="C47" s="339">
        <v>5.44</v>
      </c>
      <c r="D47" s="340"/>
      <c r="E47" s="333" t="s">
        <v>624</v>
      </c>
      <c r="F47" s="339">
        <v>0.5</v>
      </c>
      <c r="G47" s="339">
        <v>0.5</v>
      </c>
      <c r="H47" s="339">
        <v>0.5</v>
      </c>
      <c r="I47" s="339">
        <v>0.25</v>
      </c>
      <c r="J47" s="339">
        <v>0.5</v>
      </c>
      <c r="K47" s="339">
        <v>0.5</v>
      </c>
      <c r="L47" s="339">
        <v>0.25</v>
      </c>
      <c r="M47" s="339">
        <v>0.25</v>
      </c>
      <c r="N47" s="339">
        <v>0.5</v>
      </c>
      <c r="O47" s="339">
        <v>0.5</v>
      </c>
      <c r="P47" s="339">
        <v>0</v>
      </c>
      <c r="Q47" s="339">
        <v>0</v>
      </c>
      <c r="R47" s="339">
        <v>0</v>
      </c>
      <c r="S47" s="339">
        <v>0</v>
      </c>
      <c r="T47" s="339">
        <v>0</v>
      </c>
      <c r="U47" s="339">
        <v>0</v>
      </c>
      <c r="V47" s="339">
        <v>0</v>
      </c>
      <c r="W47" s="339">
        <v>0</v>
      </c>
      <c r="X47" s="339">
        <v>0</v>
      </c>
      <c r="Y47" s="339">
        <v>0</v>
      </c>
      <c r="Z47" s="339">
        <v>0.25</v>
      </c>
      <c r="AA47" s="339">
        <v>0.25</v>
      </c>
      <c r="AB47" s="339">
        <v>0.25</v>
      </c>
      <c r="AC47" s="339">
        <v>0.75</v>
      </c>
      <c r="AD47" s="339">
        <v>0.5</v>
      </c>
      <c r="AE47" s="339">
        <v>0.5</v>
      </c>
      <c r="AF47" s="339">
        <v>0.5</v>
      </c>
      <c r="AG47" s="339">
        <v>0.75</v>
      </c>
      <c r="AH47" s="339">
        <v>0.75</v>
      </c>
      <c r="AI47" s="339">
        <v>0.5</v>
      </c>
      <c r="AJ47" s="339">
        <v>0.5</v>
      </c>
      <c r="AK47" s="339">
        <v>0.75</v>
      </c>
      <c r="AL47" s="339">
        <v>0.5</v>
      </c>
      <c r="AM47" s="339">
        <v>0.75</v>
      </c>
      <c r="AN47" s="339">
        <v>0.5</v>
      </c>
      <c r="AO47" s="339">
        <v>0.5</v>
      </c>
      <c r="AP47" s="339">
        <v>0.5</v>
      </c>
      <c r="AQ47" s="339">
        <v>0.75</v>
      </c>
      <c r="AR47" s="339">
        <v>0.5</v>
      </c>
      <c r="AS47" s="339">
        <v>1</v>
      </c>
      <c r="AT47" s="339">
        <v>0.5</v>
      </c>
      <c r="AU47" s="339">
        <v>0.5</v>
      </c>
      <c r="AV47" s="339">
        <v>0.25</v>
      </c>
      <c r="AW47" s="339">
        <v>0.5</v>
      </c>
      <c r="AX47" s="339">
        <v>0.25</v>
      </c>
      <c r="AY47" s="339">
        <v>0.25</v>
      </c>
      <c r="AZ47" s="339">
        <v>0.25</v>
      </c>
      <c r="BA47" s="339">
        <v>0.25</v>
      </c>
      <c r="BB47" s="339">
        <v>0.25</v>
      </c>
      <c r="BC47" s="339">
        <v>0.25</v>
      </c>
      <c r="BD47" s="339">
        <v>0.25</v>
      </c>
      <c r="BE47" s="339">
        <v>0.25</v>
      </c>
      <c r="BF47" s="339">
        <v>0.25</v>
      </c>
      <c r="BG47" s="339">
        <v>0.25</v>
      </c>
      <c r="BH47" s="339">
        <v>0.25</v>
      </c>
      <c r="BI47" s="339">
        <v>0.25</v>
      </c>
      <c r="BJ47" s="339">
        <v>0.25</v>
      </c>
      <c r="BK47" s="339">
        <v>0.25</v>
      </c>
      <c r="BL47" s="339">
        <v>0.25</v>
      </c>
      <c r="BM47" s="339">
        <v>0.25</v>
      </c>
      <c r="BN47" s="339">
        <v>0.25</v>
      </c>
      <c r="BO47" s="339">
        <v>0.25</v>
      </c>
      <c r="BP47" s="339">
        <v>0.25</v>
      </c>
      <c r="BQ47" s="339">
        <v>0.25</v>
      </c>
      <c r="BR47" s="339">
        <v>0.25</v>
      </c>
      <c r="BS47" s="339">
        <v>0</v>
      </c>
      <c r="BT47" s="339">
        <v>0.25</v>
      </c>
      <c r="BU47" s="339">
        <v>0.25</v>
      </c>
      <c r="BV47" s="339">
        <v>0</v>
      </c>
      <c r="BW47" s="339">
        <v>0</v>
      </c>
      <c r="BX47" s="339">
        <v>0</v>
      </c>
      <c r="BY47" s="339">
        <v>0</v>
      </c>
      <c r="BZ47" s="339">
        <v>0</v>
      </c>
      <c r="CA47" s="339">
        <v>0</v>
      </c>
      <c r="CB47" s="339">
        <v>0</v>
      </c>
      <c r="CC47" s="339">
        <v>0</v>
      </c>
      <c r="CD47" s="339">
        <v>0</v>
      </c>
      <c r="CE47" s="339">
        <v>0</v>
      </c>
      <c r="CF47" s="339">
        <v>0</v>
      </c>
      <c r="CG47" s="339">
        <v>0</v>
      </c>
      <c r="CH47" s="339">
        <v>0</v>
      </c>
      <c r="CI47" s="339">
        <v>0.25</v>
      </c>
      <c r="CJ47" s="339">
        <v>0.25</v>
      </c>
      <c r="CK47" s="339">
        <v>0</v>
      </c>
      <c r="CL47" s="339">
        <v>0.25</v>
      </c>
      <c r="CM47" s="339">
        <v>0.25</v>
      </c>
      <c r="CN47" s="339">
        <v>0.5</v>
      </c>
      <c r="CO47" s="339">
        <v>0</v>
      </c>
      <c r="CP47" s="339">
        <v>0</v>
      </c>
      <c r="CQ47" s="339">
        <v>0</v>
      </c>
      <c r="CR47" s="339">
        <v>0</v>
      </c>
      <c r="CS47" s="339">
        <v>0</v>
      </c>
      <c r="CT47" s="339">
        <v>0</v>
      </c>
      <c r="CU47" s="339">
        <v>0</v>
      </c>
      <c r="CV47" s="339">
        <v>0</v>
      </c>
      <c r="CW47" s="339">
        <v>0.25</v>
      </c>
      <c r="CX47" s="339">
        <v>0.25</v>
      </c>
      <c r="CY47" s="339">
        <v>0.25</v>
      </c>
      <c r="CZ47" s="339">
        <v>0.25</v>
      </c>
    </row>
    <row r="48" spans="1:104" x14ac:dyDescent="0.25">
      <c r="A48" s="330"/>
      <c r="B48" s="341" t="s">
        <v>724</v>
      </c>
      <c r="C48" s="339">
        <v>0</v>
      </c>
      <c r="D48" s="340"/>
      <c r="E48" s="333" t="s">
        <v>625</v>
      </c>
      <c r="F48" s="339">
        <v>0.25</v>
      </c>
      <c r="G48" s="339">
        <v>0.25</v>
      </c>
      <c r="H48" s="339">
        <v>0.25</v>
      </c>
      <c r="I48" s="339">
        <v>0.25</v>
      </c>
      <c r="J48" s="339">
        <v>0.25</v>
      </c>
      <c r="K48" s="339">
        <v>0.25</v>
      </c>
      <c r="L48" s="339">
        <v>0</v>
      </c>
      <c r="M48" s="339">
        <v>0</v>
      </c>
      <c r="N48" s="339">
        <v>0.25</v>
      </c>
      <c r="O48" s="339">
        <v>0.5</v>
      </c>
      <c r="P48" s="339">
        <v>0</v>
      </c>
      <c r="Q48" s="339">
        <v>0</v>
      </c>
      <c r="R48" s="339">
        <v>0</v>
      </c>
      <c r="S48" s="339">
        <v>0</v>
      </c>
      <c r="T48" s="339">
        <v>0</v>
      </c>
      <c r="U48" s="339">
        <v>0</v>
      </c>
      <c r="V48" s="339">
        <v>0</v>
      </c>
      <c r="W48" s="339">
        <v>0</v>
      </c>
      <c r="X48" s="339">
        <v>0</v>
      </c>
      <c r="Y48" s="339">
        <v>0</v>
      </c>
      <c r="Z48" s="339">
        <v>0.25</v>
      </c>
      <c r="AA48" s="339">
        <v>0.25</v>
      </c>
      <c r="AB48" s="339">
        <v>0.25</v>
      </c>
      <c r="AC48" s="339">
        <v>0.5</v>
      </c>
      <c r="AD48" s="339">
        <v>0.5</v>
      </c>
      <c r="AE48" s="339">
        <v>0.5</v>
      </c>
      <c r="AF48" s="339">
        <v>0.5</v>
      </c>
      <c r="AG48" s="339">
        <v>0.5</v>
      </c>
      <c r="AH48" s="339">
        <v>0.5</v>
      </c>
      <c r="AI48" s="339">
        <v>0.5</v>
      </c>
      <c r="AJ48" s="339">
        <v>0.5</v>
      </c>
      <c r="AK48" s="339">
        <v>0.5</v>
      </c>
      <c r="AL48" s="339">
        <v>0.75</v>
      </c>
      <c r="AM48" s="339">
        <v>0.5</v>
      </c>
      <c r="AN48" s="339">
        <v>0.75</v>
      </c>
      <c r="AO48" s="339">
        <v>0.25</v>
      </c>
      <c r="AP48" s="339">
        <v>0.25</v>
      </c>
      <c r="AQ48" s="339">
        <v>0.5</v>
      </c>
      <c r="AR48" s="339">
        <v>0.25</v>
      </c>
      <c r="AS48" s="339">
        <v>0.5</v>
      </c>
      <c r="AT48" s="339">
        <v>1</v>
      </c>
      <c r="AU48" s="339">
        <v>1</v>
      </c>
      <c r="AV48" s="339">
        <v>0.5</v>
      </c>
      <c r="AW48" s="339">
        <v>0.75</v>
      </c>
      <c r="AX48" s="339">
        <v>0.5</v>
      </c>
      <c r="AY48" s="339">
        <v>0.5</v>
      </c>
      <c r="AZ48" s="339">
        <v>0.5</v>
      </c>
      <c r="BA48" s="339">
        <v>0.5</v>
      </c>
      <c r="BB48" s="339">
        <v>0.5</v>
      </c>
      <c r="BC48" s="339">
        <v>0.5</v>
      </c>
      <c r="BD48" s="339">
        <v>0.25</v>
      </c>
      <c r="BE48" s="339">
        <v>0.25</v>
      </c>
      <c r="BF48" s="339">
        <v>0.25</v>
      </c>
      <c r="BG48" s="339">
        <v>0.25</v>
      </c>
      <c r="BH48" s="339">
        <v>0.25</v>
      </c>
      <c r="BI48" s="339">
        <v>0.25</v>
      </c>
      <c r="BJ48" s="339">
        <v>0.25</v>
      </c>
      <c r="BK48" s="339">
        <v>0.25</v>
      </c>
      <c r="BL48" s="339">
        <v>0.25</v>
      </c>
      <c r="BM48" s="339">
        <v>0.25</v>
      </c>
      <c r="BN48" s="339">
        <v>0.25</v>
      </c>
      <c r="BO48" s="339">
        <v>0.25</v>
      </c>
      <c r="BP48" s="339">
        <v>0.25</v>
      </c>
      <c r="BQ48" s="339">
        <v>0.25</v>
      </c>
      <c r="BR48" s="339">
        <v>0.25</v>
      </c>
      <c r="BS48" s="339">
        <v>0.25</v>
      </c>
      <c r="BT48" s="339">
        <v>0.25</v>
      </c>
      <c r="BU48" s="339">
        <v>0.25</v>
      </c>
      <c r="BV48" s="339">
        <v>0.25</v>
      </c>
      <c r="BW48" s="339">
        <v>0.25</v>
      </c>
      <c r="BX48" s="339">
        <v>0</v>
      </c>
      <c r="BY48" s="339">
        <v>0</v>
      </c>
      <c r="BZ48" s="339">
        <v>0</v>
      </c>
      <c r="CA48" s="339">
        <v>0</v>
      </c>
      <c r="CB48" s="339">
        <v>0.25</v>
      </c>
      <c r="CC48" s="339">
        <v>0</v>
      </c>
      <c r="CD48" s="339">
        <v>0</v>
      </c>
      <c r="CE48" s="339">
        <v>0</v>
      </c>
      <c r="CF48" s="339">
        <v>0</v>
      </c>
      <c r="CG48" s="339">
        <v>0</v>
      </c>
      <c r="CH48" s="339">
        <v>0</v>
      </c>
      <c r="CI48" s="339">
        <v>0.25</v>
      </c>
      <c r="CJ48" s="339">
        <v>0.25</v>
      </c>
      <c r="CK48" s="339">
        <v>0</v>
      </c>
      <c r="CL48" s="339">
        <v>0.25</v>
      </c>
      <c r="CM48" s="339">
        <v>0.25</v>
      </c>
      <c r="CN48" s="339">
        <v>0.25</v>
      </c>
      <c r="CO48" s="339">
        <v>0</v>
      </c>
      <c r="CP48" s="339">
        <v>0</v>
      </c>
      <c r="CQ48" s="339">
        <v>0.25</v>
      </c>
      <c r="CR48" s="339">
        <v>0.25</v>
      </c>
      <c r="CS48" s="339">
        <v>0.25</v>
      </c>
      <c r="CT48" s="339">
        <v>0.25</v>
      </c>
      <c r="CU48" s="339">
        <v>0.25</v>
      </c>
      <c r="CV48" s="339">
        <v>0.25</v>
      </c>
      <c r="CW48" s="339">
        <v>0.25</v>
      </c>
      <c r="CX48" s="339">
        <v>0.5</v>
      </c>
      <c r="CY48" s="339">
        <v>0.5</v>
      </c>
      <c r="CZ48" s="339">
        <v>0.25</v>
      </c>
    </row>
    <row r="49" spans="1:104" x14ac:dyDescent="0.25">
      <c r="A49" s="330"/>
      <c r="B49" s="341" t="s">
        <v>725</v>
      </c>
      <c r="C49" s="339">
        <v>0.67</v>
      </c>
      <c r="D49" s="340"/>
      <c r="E49" s="333" t="s">
        <v>626</v>
      </c>
      <c r="F49" s="339">
        <v>0.25</v>
      </c>
      <c r="G49" s="339">
        <v>0.25</v>
      </c>
      <c r="H49" s="339">
        <v>0.25</v>
      </c>
      <c r="I49" s="339">
        <v>0.25</v>
      </c>
      <c r="J49" s="339">
        <v>0.25</v>
      </c>
      <c r="K49" s="339">
        <v>0.25</v>
      </c>
      <c r="L49" s="339">
        <v>0</v>
      </c>
      <c r="M49" s="339">
        <v>0</v>
      </c>
      <c r="N49" s="339">
        <v>0.25</v>
      </c>
      <c r="O49" s="339">
        <v>0.5</v>
      </c>
      <c r="P49" s="339">
        <v>0</v>
      </c>
      <c r="Q49" s="339">
        <v>0</v>
      </c>
      <c r="R49" s="339">
        <v>0</v>
      </c>
      <c r="S49" s="339">
        <v>0</v>
      </c>
      <c r="T49" s="339">
        <v>0</v>
      </c>
      <c r="U49" s="339">
        <v>0</v>
      </c>
      <c r="V49" s="339">
        <v>0</v>
      </c>
      <c r="W49" s="339">
        <v>0</v>
      </c>
      <c r="X49" s="339">
        <v>0</v>
      </c>
      <c r="Y49" s="339">
        <v>0</v>
      </c>
      <c r="Z49" s="339">
        <v>0.25</v>
      </c>
      <c r="AA49" s="339">
        <v>0.25</v>
      </c>
      <c r="AB49" s="339">
        <v>0.25</v>
      </c>
      <c r="AC49" s="339">
        <v>0.5</v>
      </c>
      <c r="AD49" s="339">
        <v>0.5</v>
      </c>
      <c r="AE49" s="339">
        <v>0.5</v>
      </c>
      <c r="AF49" s="339">
        <v>0.5</v>
      </c>
      <c r="AG49" s="339">
        <v>0.5</v>
      </c>
      <c r="AH49" s="339">
        <v>0.5</v>
      </c>
      <c r="AI49" s="339">
        <v>0.5</v>
      </c>
      <c r="AJ49" s="339">
        <v>0.5</v>
      </c>
      <c r="AK49" s="339">
        <v>0.5</v>
      </c>
      <c r="AL49" s="339">
        <v>0.75</v>
      </c>
      <c r="AM49" s="339">
        <v>0.5</v>
      </c>
      <c r="AN49" s="339">
        <v>0.75</v>
      </c>
      <c r="AO49" s="339">
        <v>0.25</v>
      </c>
      <c r="AP49" s="339">
        <v>0.25</v>
      </c>
      <c r="AQ49" s="339">
        <v>0.5</v>
      </c>
      <c r="AR49" s="339">
        <v>0.25</v>
      </c>
      <c r="AS49" s="339">
        <v>0.5</v>
      </c>
      <c r="AT49" s="339">
        <v>1</v>
      </c>
      <c r="AU49" s="339">
        <v>1</v>
      </c>
      <c r="AV49" s="339">
        <v>0.5</v>
      </c>
      <c r="AW49" s="339">
        <v>1</v>
      </c>
      <c r="AX49" s="339">
        <v>0.5</v>
      </c>
      <c r="AY49" s="339">
        <v>0.5</v>
      </c>
      <c r="AZ49" s="339">
        <v>0.5</v>
      </c>
      <c r="BA49" s="339">
        <v>0.5</v>
      </c>
      <c r="BB49" s="339">
        <v>0.5</v>
      </c>
      <c r="BC49" s="339">
        <v>0.5</v>
      </c>
      <c r="BD49" s="339">
        <v>0.25</v>
      </c>
      <c r="BE49" s="339">
        <v>0.25</v>
      </c>
      <c r="BF49" s="339">
        <v>0.25</v>
      </c>
      <c r="BG49" s="339">
        <v>0.25</v>
      </c>
      <c r="BH49" s="339">
        <v>0.25</v>
      </c>
      <c r="BI49" s="339">
        <v>0.25</v>
      </c>
      <c r="BJ49" s="339">
        <v>0.25</v>
      </c>
      <c r="BK49" s="339">
        <v>0.25</v>
      </c>
      <c r="BL49" s="339">
        <v>0.25</v>
      </c>
      <c r="BM49" s="339">
        <v>0.25</v>
      </c>
      <c r="BN49" s="339">
        <v>0.25</v>
      </c>
      <c r="BO49" s="339">
        <v>0.25</v>
      </c>
      <c r="BP49" s="339">
        <v>0.25</v>
      </c>
      <c r="BQ49" s="339">
        <v>0.25</v>
      </c>
      <c r="BR49" s="339">
        <v>0.25</v>
      </c>
      <c r="BS49" s="339">
        <v>0.25</v>
      </c>
      <c r="BT49" s="339">
        <v>0.25</v>
      </c>
      <c r="BU49" s="339">
        <v>0.25</v>
      </c>
      <c r="BV49" s="339">
        <v>0.25</v>
      </c>
      <c r="BW49" s="339">
        <v>0.25</v>
      </c>
      <c r="BX49" s="339">
        <v>0</v>
      </c>
      <c r="BY49" s="339">
        <v>0</v>
      </c>
      <c r="BZ49" s="339">
        <v>0</v>
      </c>
      <c r="CA49" s="339">
        <v>0</v>
      </c>
      <c r="CB49" s="339">
        <v>0.25</v>
      </c>
      <c r="CC49" s="339">
        <v>0</v>
      </c>
      <c r="CD49" s="339">
        <v>0</v>
      </c>
      <c r="CE49" s="339">
        <v>0</v>
      </c>
      <c r="CF49" s="339">
        <v>0</v>
      </c>
      <c r="CG49" s="339">
        <v>0</v>
      </c>
      <c r="CH49" s="339">
        <v>0</v>
      </c>
      <c r="CI49" s="339">
        <v>0.25</v>
      </c>
      <c r="CJ49" s="339">
        <v>0</v>
      </c>
      <c r="CK49" s="339">
        <v>0</v>
      </c>
      <c r="CL49" s="339">
        <v>0.25</v>
      </c>
      <c r="CM49" s="339">
        <v>0.25</v>
      </c>
      <c r="CN49" s="339">
        <v>0.25</v>
      </c>
      <c r="CO49" s="339">
        <v>0</v>
      </c>
      <c r="CP49" s="339">
        <v>0</v>
      </c>
      <c r="CQ49" s="339">
        <v>0.25</v>
      </c>
      <c r="CR49" s="339">
        <v>0.25</v>
      </c>
      <c r="CS49" s="339">
        <v>0.25</v>
      </c>
      <c r="CT49" s="339">
        <v>0.25</v>
      </c>
      <c r="CU49" s="339">
        <v>0.25</v>
      </c>
      <c r="CV49" s="339">
        <v>0.25</v>
      </c>
      <c r="CW49" s="339">
        <v>0.25</v>
      </c>
      <c r="CX49" s="339">
        <v>0.5</v>
      </c>
      <c r="CY49" s="339">
        <v>0.5</v>
      </c>
      <c r="CZ49" s="339">
        <v>0.25</v>
      </c>
    </row>
    <row r="50" spans="1:104" x14ac:dyDescent="0.25">
      <c r="A50" s="330"/>
      <c r="B50" s="341" t="s">
        <v>726</v>
      </c>
      <c r="C50" s="339">
        <v>1.71</v>
      </c>
      <c r="D50" s="340"/>
      <c r="E50" s="333" t="s">
        <v>627</v>
      </c>
      <c r="F50" s="339">
        <v>0.25</v>
      </c>
      <c r="G50" s="339">
        <v>0.25</v>
      </c>
      <c r="H50" s="339">
        <v>0.25</v>
      </c>
      <c r="I50" s="339">
        <v>0.25</v>
      </c>
      <c r="J50" s="339">
        <v>0.25</v>
      </c>
      <c r="K50" s="339">
        <v>0.25</v>
      </c>
      <c r="L50" s="339">
        <v>0.25</v>
      </c>
      <c r="M50" s="339">
        <v>0.25</v>
      </c>
      <c r="N50" s="339">
        <v>0.25</v>
      </c>
      <c r="O50" s="339">
        <v>0.5</v>
      </c>
      <c r="P50" s="339">
        <v>0</v>
      </c>
      <c r="Q50" s="339">
        <v>0</v>
      </c>
      <c r="R50" s="339">
        <v>0</v>
      </c>
      <c r="S50" s="339">
        <v>0</v>
      </c>
      <c r="T50" s="339">
        <v>0</v>
      </c>
      <c r="U50" s="339">
        <v>0</v>
      </c>
      <c r="V50" s="339">
        <v>0</v>
      </c>
      <c r="W50" s="339">
        <v>0</v>
      </c>
      <c r="X50" s="339">
        <v>0</v>
      </c>
      <c r="Y50" s="339">
        <v>0</v>
      </c>
      <c r="Z50" s="339">
        <v>0.25</v>
      </c>
      <c r="AA50" s="339">
        <v>0.25</v>
      </c>
      <c r="AB50" s="339">
        <v>0.25</v>
      </c>
      <c r="AC50" s="339">
        <v>0.25</v>
      </c>
      <c r="AD50" s="339">
        <v>0.25</v>
      </c>
      <c r="AE50" s="339">
        <v>0.5</v>
      </c>
      <c r="AF50" s="339">
        <v>0.25</v>
      </c>
      <c r="AG50" s="339">
        <v>0.25</v>
      </c>
      <c r="AH50" s="339">
        <v>0.5</v>
      </c>
      <c r="AI50" s="339">
        <v>0.75</v>
      </c>
      <c r="AJ50" s="339">
        <v>0.5</v>
      </c>
      <c r="AK50" s="339">
        <v>0.5</v>
      </c>
      <c r="AL50" s="339">
        <v>0.5</v>
      </c>
      <c r="AM50" s="339">
        <v>0.5</v>
      </c>
      <c r="AN50" s="339">
        <v>0.5</v>
      </c>
      <c r="AO50" s="339">
        <v>0.25</v>
      </c>
      <c r="AP50" s="339">
        <v>0.25</v>
      </c>
      <c r="AQ50" s="339">
        <v>0.25</v>
      </c>
      <c r="AR50" s="339">
        <v>0.25</v>
      </c>
      <c r="AS50" s="339">
        <v>0.25</v>
      </c>
      <c r="AT50" s="339">
        <v>0.5</v>
      </c>
      <c r="AU50" s="339">
        <v>0.5</v>
      </c>
      <c r="AV50" s="339">
        <v>1</v>
      </c>
      <c r="AW50" s="339">
        <v>0.5</v>
      </c>
      <c r="AX50" s="339">
        <v>0.5</v>
      </c>
      <c r="AY50" s="339">
        <v>0.5</v>
      </c>
      <c r="AZ50" s="339">
        <v>0.5</v>
      </c>
      <c r="BA50" s="339">
        <v>0.5</v>
      </c>
      <c r="BB50" s="339">
        <v>0.5</v>
      </c>
      <c r="BC50" s="339">
        <v>0.5</v>
      </c>
      <c r="BD50" s="339">
        <v>0.25</v>
      </c>
      <c r="BE50" s="339">
        <v>0.25</v>
      </c>
      <c r="BF50" s="339">
        <v>0.25</v>
      </c>
      <c r="BG50" s="339">
        <v>0.25</v>
      </c>
      <c r="BH50" s="339">
        <v>0.25</v>
      </c>
      <c r="BI50" s="339">
        <v>0.25</v>
      </c>
      <c r="BJ50" s="339">
        <v>0.25</v>
      </c>
      <c r="BK50" s="339">
        <v>0.25</v>
      </c>
      <c r="BL50" s="339">
        <v>0.25</v>
      </c>
      <c r="BM50" s="339">
        <v>0.25</v>
      </c>
      <c r="BN50" s="339">
        <v>0.25</v>
      </c>
      <c r="BO50" s="339">
        <v>0.5</v>
      </c>
      <c r="BP50" s="339">
        <v>0.5</v>
      </c>
      <c r="BQ50" s="339">
        <v>0.5</v>
      </c>
      <c r="BR50" s="339">
        <v>0.5</v>
      </c>
      <c r="BS50" s="339">
        <v>0.25</v>
      </c>
      <c r="BT50" s="339">
        <v>0.25</v>
      </c>
      <c r="BU50" s="339">
        <v>0.25</v>
      </c>
      <c r="BV50" s="339">
        <v>0.25</v>
      </c>
      <c r="BW50" s="339">
        <v>0.25</v>
      </c>
      <c r="BX50" s="339">
        <v>0</v>
      </c>
      <c r="BY50" s="339">
        <v>0</v>
      </c>
      <c r="BZ50" s="339">
        <v>0</v>
      </c>
      <c r="CA50" s="339">
        <v>0</v>
      </c>
      <c r="CB50" s="339">
        <v>0.25</v>
      </c>
      <c r="CC50" s="339">
        <v>0</v>
      </c>
      <c r="CD50" s="339">
        <v>0</v>
      </c>
      <c r="CE50" s="339">
        <v>0</v>
      </c>
      <c r="CF50" s="339">
        <v>0</v>
      </c>
      <c r="CG50" s="339">
        <v>0</v>
      </c>
      <c r="CH50" s="339">
        <v>0</v>
      </c>
      <c r="CI50" s="339">
        <v>0</v>
      </c>
      <c r="CJ50" s="339">
        <v>0</v>
      </c>
      <c r="CK50" s="339">
        <v>0</v>
      </c>
      <c r="CL50" s="339">
        <v>0</v>
      </c>
      <c r="CM50" s="339">
        <v>0</v>
      </c>
      <c r="CN50" s="339">
        <v>0.25</v>
      </c>
      <c r="CO50" s="339">
        <v>0</v>
      </c>
      <c r="CP50" s="339">
        <v>0</v>
      </c>
      <c r="CQ50" s="339">
        <v>0.25</v>
      </c>
      <c r="CR50" s="339">
        <v>0.25</v>
      </c>
      <c r="CS50" s="339">
        <v>0.25</v>
      </c>
      <c r="CT50" s="339">
        <v>0.25</v>
      </c>
      <c r="CU50" s="339">
        <v>0.25</v>
      </c>
      <c r="CV50" s="339">
        <v>0.25</v>
      </c>
      <c r="CW50" s="339">
        <v>0.25</v>
      </c>
      <c r="CX50" s="339">
        <v>0.75</v>
      </c>
      <c r="CY50" s="339">
        <v>0.5</v>
      </c>
      <c r="CZ50" s="339">
        <v>0.25</v>
      </c>
    </row>
    <row r="51" spans="1:104" x14ac:dyDescent="0.25">
      <c r="A51" s="330"/>
      <c r="B51" s="341" t="s">
        <v>727</v>
      </c>
      <c r="C51" s="339">
        <v>3.08</v>
      </c>
      <c r="D51" s="340"/>
      <c r="E51" s="333" t="s">
        <v>628</v>
      </c>
      <c r="F51" s="339">
        <v>0.5</v>
      </c>
      <c r="G51" s="339">
        <v>0.5</v>
      </c>
      <c r="H51" s="339">
        <v>0.5</v>
      </c>
      <c r="I51" s="339">
        <v>0.25</v>
      </c>
      <c r="J51" s="339">
        <v>0.5</v>
      </c>
      <c r="K51" s="339">
        <v>0.5</v>
      </c>
      <c r="L51" s="339">
        <v>0.25</v>
      </c>
      <c r="M51" s="339">
        <v>0.25</v>
      </c>
      <c r="N51" s="339">
        <v>0.5</v>
      </c>
      <c r="O51" s="339">
        <v>0.5</v>
      </c>
      <c r="P51" s="339">
        <v>0</v>
      </c>
      <c r="Q51" s="339">
        <v>0</v>
      </c>
      <c r="R51" s="339">
        <v>0</v>
      </c>
      <c r="S51" s="339">
        <v>0</v>
      </c>
      <c r="T51" s="339">
        <v>0</v>
      </c>
      <c r="U51" s="339">
        <v>0</v>
      </c>
      <c r="V51" s="339">
        <v>0</v>
      </c>
      <c r="W51" s="339">
        <v>0</v>
      </c>
      <c r="X51" s="339">
        <v>0</v>
      </c>
      <c r="Y51" s="339">
        <v>0</v>
      </c>
      <c r="Z51" s="339">
        <v>0.25</v>
      </c>
      <c r="AA51" s="339">
        <v>0.25</v>
      </c>
      <c r="AB51" s="339">
        <v>0.25</v>
      </c>
      <c r="AC51" s="339">
        <v>0.5</v>
      </c>
      <c r="AD51" s="339">
        <v>0.5</v>
      </c>
      <c r="AE51" s="339">
        <v>0.5</v>
      </c>
      <c r="AF51" s="339">
        <v>0.5</v>
      </c>
      <c r="AG51" s="339">
        <v>0.5</v>
      </c>
      <c r="AH51" s="339">
        <v>0.5</v>
      </c>
      <c r="AI51" s="339">
        <v>0.5</v>
      </c>
      <c r="AJ51" s="339">
        <v>0.5</v>
      </c>
      <c r="AK51" s="339">
        <v>0.5</v>
      </c>
      <c r="AL51" s="339">
        <v>0.75</v>
      </c>
      <c r="AM51" s="339">
        <v>0.5</v>
      </c>
      <c r="AN51" s="339">
        <v>0.75</v>
      </c>
      <c r="AO51" s="339">
        <v>0.25</v>
      </c>
      <c r="AP51" s="339">
        <v>0.25</v>
      </c>
      <c r="AQ51" s="339">
        <v>0.5</v>
      </c>
      <c r="AR51" s="339">
        <v>0.25</v>
      </c>
      <c r="AS51" s="339">
        <v>0.5</v>
      </c>
      <c r="AT51" s="339">
        <v>0.75</v>
      </c>
      <c r="AU51" s="339">
        <v>1</v>
      </c>
      <c r="AV51" s="339">
        <v>0.5</v>
      </c>
      <c r="AW51" s="339">
        <v>1</v>
      </c>
      <c r="AX51" s="339">
        <v>0.5</v>
      </c>
      <c r="AY51" s="339">
        <v>0.5</v>
      </c>
      <c r="AZ51" s="339">
        <v>0.5</v>
      </c>
      <c r="BA51" s="339">
        <v>0.5</v>
      </c>
      <c r="BB51" s="339">
        <v>0.5</v>
      </c>
      <c r="BC51" s="339">
        <v>0.5</v>
      </c>
      <c r="BD51" s="339">
        <v>0.25</v>
      </c>
      <c r="BE51" s="339">
        <v>0.25</v>
      </c>
      <c r="BF51" s="339">
        <v>0.25</v>
      </c>
      <c r="BG51" s="339">
        <v>0.25</v>
      </c>
      <c r="BH51" s="339">
        <v>0.25</v>
      </c>
      <c r="BI51" s="339">
        <v>0.25</v>
      </c>
      <c r="BJ51" s="339">
        <v>0.25</v>
      </c>
      <c r="BK51" s="339">
        <v>0.25</v>
      </c>
      <c r="BL51" s="339">
        <v>0.25</v>
      </c>
      <c r="BM51" s="339">
        <v>0.25</v>
      </c>
      <c r="BN51" s="339">
        <v>0.25</v>
      </c>
      <c r="BO51" s="339">
        <v>0.25</v>
      </c>
      <c r="BP51" s="339">
        <v>0.25</v>
      </c>
      <c r="BQ51" s="339">
        <v>0.25</v>
      </c>
      <c r="BR51" s="339">
        <v>0.25</v>
      </c>
      <c r="BS51" s="339">
        <v>0.25</v>
      </c>
      <c r="BT51" s="339">
        <v>0.25</v>
      </c>
      <c r="BU51" s="339">
        <v>0.25</v>
      </c>
      <c r="BV51" s="339">
        <v>0.25</v>
      </c>
      <c r="BW51" s="339">
        <v>0.25</v>
      </c>
      <c r="BX51" s="339">
        <v>0</v>
      </c>
      <c r="BY51" s="339">
        <v>0</v>
      </c>
      <c r="BZ51" s="339">
        <v>0</v>
      </c>
      <c r="CA51" s="339">
        <v>0</v>
      </c>
      <c r="CB51" s="339">
        <v>0.25</v>
      </c>
      <c r="CC51" s="339">
        <v>0</v>
      </c>
      <c r="CD51" s="339">
        <v>0</v>
      </c>
      <c r="CE51" s="339">
        <v>0</v>
      </c>
      <c r="CF51" s="339">
        <v>0</v>
      </c>
      <c r="CG51" s="339">
        <v>0</v>
      </c>
      <c r="CH51" s="339">
        <v>0</v>
      </c>
      <c r="CI51" s="339">
        <v>0</v>
      </c>
      <c r="CJ51" s="339">
        <v>0.25</v>
      </c>
      <c r="CK51" s="339">
        <v>0</v>
      </c>
      <c r="CL51" s="339">
        <v>0.25</v>
      </c>
      <c r="CM51" s="339">
        <v>0.25</v>
      </c>
      <c r="CN51" s="339">
        <v>0.25</v>
      </c>
      <c r="CO51" s="339">
        <v>0</v>
      </c>
      <c r="CP51" s="339">
        <v>0</v>
      </c>
      <c r="CQ51" s="339">
        <v>0.25</v>
      </c>
      <c r="CR51" s="339">
        <v>0.25</v>
      </c>
      <c r="CS51" s="339">
        <v>0.25</v>
      </c>
      <c r="CT51" s="339">
        <v>0.25</v>
      </c>
      <c r="CU51" s="339">
        <v>0.25</v>
      </c>
      <c r="CV51" s="339">
        <v>0.25</v>
      </c>
      <c r="CW51" s="339">
        <v>0.25</v>
      </c>
      <c r="CX51" s="339">
        <v>0.25</v>
      </c>
      <c r="CY51" s="339">
        <v>0.25</v>
      </c>
      <c r="CZ51" s="339">
        <v>0.25</v>
      </c>
    </row>
    <row r="52" spans="1:104" x14ac:dyDescent="0.25">
      <c r="A52" s="330"/>
      <c r="B52" s="341" t="s">
        <v>728</v>
      </c>
      <c r="C52" s="339">
        <v>0.28999999999999998</v>
      </c>
      <c r="D52" s="340"/>
      <c r="E52" s="333" t="s">
        <v>629</v>
      </c>
      <c r="F52" s="339">
        <v>0.25</v>
      </c>
      <c r="G52" s="339">
        <v>0.25</v>
      </c>
      <c r="H52" s="339">
        <v>0.25</v>
      </c>
      <c r="I52" s="339">
        <v>0.25</v>
      </c>
      <c r="J52" s="339">
        <v>0.25</v>
      </c>
      <c r="K52" s="339">
        <v>0.25</v>
      </c>
      <c r="L52" s="339">
        <v>0.25</v>
      </c>
      <c r="M52" s="339">
        <v>0.25</v>
      </c>
      <c r="N52" s="339">
        <v>0.25</v>
      </c>
      <c r="O52" s="339">
        <v>0.25</v>
      </c>
      <c r="P52" s="339">
        <v>0</v>
      </c>
      <c r="Q52" s="339">
        <v>0</v>
      </c>
      <c r="R52" s="339">
        <v>0</v>
      </c>
      <c r="S52" s="339">
        <v>0</v>
      </c>
      <c r="T52" s="339">
        <v>0</v>
      </c>
      <c r="U52" s="339">
        <v>0</v>
      </c>
      <c r="V52" s="339">
        <v>0</v>
      </c>
      <c r="W52" s="339">
        <v>0</v>
      </c>
      <c r="X52" s="339">
        <v>0</v>
      </c>
      <c r="Y52" s="339">
        <v>0</v>
      </c>
      <c r="Z52" s="339">
        <v>0.25</v>
      </c>
      <c r="AA52" s="339">
        <v>0.25</v>
      </c>
      <c r="AB52" s="339">
        <v>0.25</v>
      </c>
      <c r="AC52" s="339">
        <v>0.25</v>
      </c>
      <c r="AD52" s="339">
        <v>0.25</v>
      </c>
      <c r="AE52" s="339">
        <v>0.25</v>
      </c>
      <c r="AF52" s="339">
        <v>0.25</v>
      </c>
      <c r="AG52" s="339">
        <v>0.25</v>
      </c>
      <c r="AH52" s="339">
        <v>0.25</v>
      </c>
      <c r="AI52" s="339">
        <v>0.25</v>
      </c>
      <c r="AJ52" s="339">
        <v>0.5</v>
      </c>
      <c r="AK52" s="339">
        <v>0.25</v>
      </c>
      <c r="AL52" s="339">
        <v>0.5</v>
      </c>
      <c r="AM52" s="339">
        <v>0.25</v>
      </c>
      <c r="AN52" s="339">
        <v>0.5</v>
      </c>
      <c r="AO52" s="339">
        <v>0.25</v>
      </c>
      <c r="AP52" s="339">
        <v>0.25</v>
      </c>
      <c r="AQ52" s="339">
        <v>0.25</v>
      </c>
      <c r="AR52" s="339">
        <v>0.25</v>
      </c>
      <c r="AS52" s="339">
        <v>0.25</v>
      </c>
      <c r="AT52" s="339">
        <v>0.5</v>
      </c>
      <c r="AU52" s="339">
        <v>0.5</v>
      </c>
      <c r="AV52" s="339">
        <v>0.5</v>
      </c>
      <c r="AW52" s="339">
        <v>0.5</v>
      </c>
      <c r="AX52" s="339">
        <v>1</v>
      </c>
      <c r="AY52" s="339">
        <v>0.75</v>
      </c>
      <c r="AZ52" s="339">
        <v>0.5</v>
      </c>
      <c r="BA52" s="339">
        <v>0.75</v>
      </c>
      <c r="BB52" s="339">
        <v>0.5</v>
      </c>
      <c r="BC52" s="339">
        <v>0.5</v>
      </c>
      <c r="BD52" s="339">
        <v>0.5</v>
      </c>
      <c r="BE52" s="339">
        <v>0.5</v>
      </c>
      <c r="BF52" s="339">
        <v>0.5</v>
      </c>
      <c r="BG52" s="339">
        <v>0.5</v>
      </c>
      <c r="BH52" s="339">
        <v>0.5</v>
      </c>
      <c r="BI52" s="339">
        <v>0.5</v>
      </c>
      <c r="BJ52" s="339">
        <v>0.5</v>
      </c>
      <c r="BK52" s="339">
        <v>0.25</v>
      </c>
      <c r="BL52" s="339">
        <v>0.25</v>
      </c>
      <c r="BM52" s="339">
        <v>0.25</v>
      </c>
      <c r="BN52" s="339">
        <v>0.25</v>
      </c>
      <c r="BO52" s="339">
        <v>0.25</v>
      </c>
      <c r="BP52" s="339">
        <v>0.25</v>
      </c>
      <c r="BQ52" s="339">
        <v>0.25</v>
      </c>
      <c r="BR52" s="339">
        <v>0.25</v>
      </c>
      <c r="BS52" s="339">
        <v>0.25</v>
      </c>
      <c r="BT52" s="339">
        <v>0.5</v>
      </c>
      <c r="BU52" s="339">
        <v>0.5</v>
      </c>
      <c r="BV52" s="339">
        <v>0.25</v>
      </c>
      <c r="BW52" s="339">
        <v>0.25</v>
      </c>
      <c r="BX52" s="339">
        <v>0</v>
      </c>
      <c r="BY52" s="339">
        <v>0</v>
      </c>
      <c r="BZ52" s="339">
        <v>0</v>
      </c>
      <c r="CA52" s="339">
        <v>0</v>
      </c>
      <c r="CB52" s="339">
        <v>0.25</v>
      </c>
      <c r="CC52" s="339">
        <v>0</v>
      </c>
      <c r="CD52" s="339">
        <v>0</v>
      </c>
      <c r="CE52" s="339">
        <v>0</v>
      </c>
      <c r="CF52" s="339">
        <v>0</v>
      </c>
      <c r="CG52" s="339">
        <v>0</v>
      </c>
      <c r="CH52" s="339">
        <v>0</v>
      </c>
      <c r="CI52" s="339">
        <v>0</v>
      </c>
      <c r="CJ52" s="339">
        <v>0</v>
      </c>
      <c r="CK52" s="339">
        <v>0</v>
      </c>
      <c r="CL52" s="339">
        <v>0</v>
      </c>
      <c r="CM52" s="339">
        <v>0</v>
      </c>
      <c r="CN52" s="339">
        <v>0</v>
      </c>
      <c r="CO52" s="339">
        <v>0</v>
      </c>
      <c r="CP52" s="339">
        <v>0</v>
      </c>
      <c r="CQ52" s="339">
        <v>0.25</v>
      </c>
      <c r="CR52" s="339">
        <v>0.25</v>
      </c>
      <c r="CS52" s="339">
        <v>0.25</v>
      </c>
      <c r="CT52" s="339">
        <v>0.25</v>
      </c>
      <c r="CU52" s="339">
        <v>0.25</v>
      </c>
      <c r="CV52" s="339">
        <v>0.25</v>
      </c>
      <c r="CW52" s="339">
        <v>0.25</v>
      </c>
      <c r="CX52" s="339">
        <v>0.5</v>
      </c>
      <c r="CY52" s="339">
        <v>0.5</v>
      </c>
      <c r="CZ52" s="339">
        <v>0.25</v>
      </c>
    </row>
    <row r="53" spans="1:104" x14ac:dyDescent="0.25">
      <c r="A53" s="330"/>
      <c r="B53" s="341" t="s">
        <v>729</v>
      </c>
      <c r="C53" s="339">
        <v>2.84</v>
      </c>
      <c r="D53" s="340"/>
      <c r="E53" s="333" t="s">
        <v>630</v>
      </c>
      <c r="F53" s="339">
        <v>0.25</v>
      </c>
      <c r="G53" s="339">
        <v>0.25</v>
      </c>
      <c r="H53" s="339">
        <v>0.25</v>
      </c>
      <c r="I53" s="339">
        <v>0.25</v>
      </c>
      <c r="J53" s="339">
        <v>0.25</v>
      </c>
      <c r="K53" s="339">
        <v>0.25</v>
      </c>
      <c r="L53" s="339">
        <v>0.25</v>
      </c>
      <c r="M53" s="339">
        <v>0.25</v>
      </c>
      <c r="N53" s="339">
        <v>0.25</v>
      </c>
      <c r="O53" s="339">
        <v>0.25</v>
      </c>
      <c r="P53" s="339">
        <v>0</v>
      </c>
      <c r="Q53" s="339">
        <v>0</v>
      </c>
      <c r="R53" s="339">
        <v>0</v>
      </c>
      <c r="S53" s="339">
        <v>0</v>
      </c>
      <c r="T53" s="339">
        <v>0</v>
      </c>
      <c r="U53" s="339">
        <v>0</v>
      </c>
      <c r="V53" s="339">
        <v>0</v>
      </c>
      <c r="W53" s="339">
        <v>0</v>
      </c>
      <c r="X53" s="339">
        <v>0</v>
      </c>
      <c r="Y53" s="339">
        <v>0</v>
      </c>
      <c r="Z53" s="339">
        <v>0</v>
      </c>
      <c r="AA53" s="339">
        <v>0</v>
      </c>
      <c r="AB53" s="339">
        <v>0</v>
      </c>
      <c r="AC53" s="339">
        <v>0.25</v>
      </c>
      <c r="AD53" s="339">
        <v>0.25</v>
      </c>
      <c r="AE53" s="339">
        <v>0</v>
      </c>
      <c r="AF53" s="339">
        <v>0.25</v>
      </c>
      <c r="AG53" s="339">
        <v>0.25</v>
      </c>
      <c r="AH53" s="339">
        <v>0.25</v>
      </c>
      <c r="AI53" s="339">
        <v>0.25</v>
      </c>
      <c r="AJ53" s="339">
        <v>0.25</v>
      </c>
      <c r="AK53" s="339">
        <v>0.25</v>
      </c>
      <c r="AL53" s="339">
        <v>0.25</v>
      </c>
      <c r="AM53" s="339">
        <v>0.25</v>
      </c>
      <c r="AN53" s="339">
        <v>0.25</v>
      </c>
      <c r="AO53" s="339">
        <v>0.25</v>
      </c>
      <c r="AP53" s="339">
        <v>0.25</v>
      </c>
      <c r="AQ53" s="339">
        <v>0.25</v>
      </c>
      <c r="AR53" s="339">
        <v>0.25</v>
      </c>
      <c r="AS53" s="339">
        <v>0.25</v>
      </c>
      <c r="AT53" s="339">
        <v>0.5</v>
      </c>
      <c r="AU53" s="339">
        <v>0.5</v>
      </c>
      <c r="AV53" s="339">
        <v>0.5</v>
      </c>
      <c r="AW53" s="339">
        <v>0.5</v>
      </c>
      <c r="AX53" s="339">
        <v>0.75</v>
      </c>
      <c r="AY53" s="339">
        <v>1</v>
      </c>
      <c r="AZ53" s="339">
        <v>0.75</v>
      </c>
      <c r="BA53" s="339">
        <v>0.75</v>
      </c>
      <c r="BB53" s="339">
        <v>0.75</v>
      </c>
      <c r="BC53" s="339">
        <v>0.75</v>
      </c>
      <c r="BD53" s="339">
        <v>0.5</v>
      </c>
      <c r="BE53" s="339">
        <v>0.75</v>
      </c>
      <c r="BF53" s="339">
        <v>0.5</v>
      </c>
      <c r="BG53" s="339">
        <v>0.75</v>
      </c>
      <c r="BH53" s="339">
        <v>0.75</v>
      </c>
      <c r="BI53" s="339">
        <v>0.75</v>
      </c>
      <c r="BJ53" s="339">
        <v>0.5</v>
      </c>
      <c r="BK53" s="339">
        <v>0.5</v>
      </c>
      <c r="BL53" s="339">
        <v>0.5</v>
      </c>
      <c r="BM53" s="339">
        <v>0.25</v>
      </c>
      <c r="BN53" s="339">
        <v>0.25</v>
      </c>
      <c r="BO53" s="339">
        <v>0.25</v>
      </c>
      <c r="BP53" s="339">
        <v>0.5</v>
      </c>
      <c r="BQ53" s="339">
        <v>0.25</v>
      </c>
      <c r="BR53" s="339">
        <v>0.25</v>
      </c>
      <c r="BS53" s="339">
        <v>0.25</v>
      </c>
      <c r="BT53" s="339">
        <v>0.5</v>
      </c>
      <c r="BU53" s="339">
        <v>0.5</v>
      </c>
      <c r="BV53" s="339">
        <v>0.25</v>
      </c>
      <c r="BW53" s="339">
        <v>0.5</v>
      </c>
      <c r="BX53" s="339">
        <v>0</v>
      </c>
      <c r="BY53" s="339">
        <v>0</v>
      </c>
      <c r="BZ53" s="339">
        <v>0</v>
      </c>
      <c r="CA53" s="339">
        <v>0</v>
      </c>
      <c r="CB53" s="339">
        <v>0.25</v>
      </c>
      <c r="CC53" s="339">
        <v>0</v>
      </c>
      <c r="CD53" s="339">
        <v>0</v>
      </c>
      <c r="CE53" s="339">
        <v>0</v>
      </c>
      <c r="CF53" s="339">
        <v>0</v>
      </c>
      <c r="CG53" s="339">
        <v>0</v>
      </c>
      <c r="CH53" s="339">
        <v>0</v>
      </c>
      <c r="CI53" s="339">
        <v>0</v>
      </c>
      <c r="CJ53" s="339">
        <v>0</v>
      </c>
      <c r="CK53" s="339">
        <v>0</v>
      </c>
      <c r="CL53" s="339">
        <v>0</v>
      </c>
      <c r="CM53" s="339">
        <v>0</v>
      </c>
      <c r="CN53" s="339">
        <v>0</v>
      </c>
      <c r="CO53" s="339">
        <v>0</v>
      </c>
      <c r="CP53" s="339">
        <v>0</v>
      </c>
      <c r="CQ53" s="339">
        <v>0.25</v>
      </c>
      <c r="CR53" s="339">
        <v>0.25</v>
      </c>
      <c r="CS53" s="339">
        <v>0.25</v>
      </c>
      <c r="CT53" s="339">
        <v>0.25</v>
      </c>
      <c r="CU53" s="339">
        <v>0.25</v>
      </c>
      <c r="CV53" s="339">
        <v>0.25</v>
      </c>
      <c r="CW53" s="339">
        <v>0.25</v>
      </c>
      <c r="CX53" s="339">
        <v>0.5</v>
      </c>
      <c r="CY53" s="339">
        <v>0.5</v>
      </c>
      <c r="CZ53" s="339">
        <v>0.5</v>
      </c>
    </row>
    <row r="54" spans="1:104" x14ac:dyDescent="0.25">
      <c r="A54" s="330"/>
      <c r="B54" s="341" t="s">
        <v>730</v>
      </c>
      <c r="C54" s="339">
        <v>1.06</v>
      </c>
      <c r="D54" s="340"/>
      <c r="E54" s="333" t="s">
        <v>631</v>
      </c>
      <c r="F54" s="339">
        <v>0</v>
      </c>
      <c r="G54" s="339">
        <v>0</v>
      </c>
      <c r="H54" s="339">
        <v>0</v>
      </c>
      <c r="I54" s="339">
        <v>0</v>
      </c>
      <c r="J54" s="339">
        <v>0</v>
      </c>
      <c r="K54" s="339">
        <v>0.25</v>
      </c>
      <c r="L54" s="339">
        <v>0.25</v>
      </c>
      <c r="M54" s="339">
        <v>0.25</v>
      </c>
      <c r="N54" s="339">
        <v>0.25</v>
      </c>
      <c r="O54" s="339">
        <v>0.25</v>
      </c>
      <c r="P54" s="339">
        <v>0</v>
      </c>
      <c r="Q54" s="339">
        <v>0</v>
      </c>
      <c r="R54" s="339">
        <v>0</v>
      </c>
      <c r="S54" s="339">
        <v>0</v>
      </c>
      <c r="T54" s="339">
        <v>0</v>
      </c>
      <c r="U54" s="339">
        <v>0</v>
      </c>
      <c r="V54" s="339">
        <v>0</v>
      </c>
      <c r="W54" s="339">
        <v>0</v>
      </c>
      <c r="X54" s="339">
        <v>0</v>
      </c>
      <c r="Y54" s="339">
        <v>0</v>
      </c>
      <c r="Z54" s="339">
        <v>0</v>
      </c>
      <c r="AA54" s="339">
        <v>0</v>
      </c>
      <c r="AB54" s="339">
        <v>0</v>
      </c>
      <c r="AC54" s="339">
        <v>0.25</v>
      </c>
      <c r="AD54" s="339">
        <v>0.25</v>
      </c>
      <c r="AE54" s="339">
        <v>0</v>
      </c>
      <c r="AF54" s="339">
        <v>0.25</v>
      </c>
      <c r="AG54" s="339">
        <v>0.25</v>
      </c>
      <c r="AH54" s="339">
        <v>0.25</v>
      </c>
      <c r="AI54" s="339">
        <v>0.25</v>
      </c>
      <c r="AJ54" s="339">
        <v>0.25</v>
      </c>
      <c r="AK54" s="339">
        <v>0.25</v>
      </c>
      <c r="AL54" s="339">
        <v>0.25</v>
      </c>
      <c r="AM54" s="339">
        <v>0.25</v>
      </c>
      <c r="AN54" s="339">
        <v>0.25</v>
      </c>
      <c r="AO54" s="339">
        <v>0.25</v>
      </c>
      <c r="AP54" s="339">
        <v>0.25</v>
      </c>
      <c r="AQ54" s="339">
        <v>0.25</v>
      </c>
      <c r="AR54" s="339">
        <v>0.25</v>
      </c>
      <c r="AS54" s="339">
        <v>0.25</v>
      </c>
      <c r="AT54" s="339">
        <v>0.5</v>
      </c>
      <c r="AU54" s="339">
        <v>0.5</v>
      </c>
      <c r="AV54" s="339">
        <v>0.5</v>
      </c>
      <c r="AW54" s="339">
        <v>0.5</v>
      </c>
      <c r="AX54" s="339">
        <v>0.5</v>
      </c>
      <c r="AY54" s="339">
        <v>0.75</v>
      </c>
      <c r="AZ54" s="339">
        <v>1</v>
      </c>
      <c r="BA54" s="339">
        <v>0.75</v>
      </c>
      <c r="BB54" s="339">
        <v>0.75</v>
      </c>
      <c r="BC54" s="339">
        <v>1</v>
      </c>
      <c r="BD54" s="339">
        <v>0.5</v>
      </c>
      <c r="BE54" s="339">
        <v>0.75</v>
      </c>
      <c r="BF54" s="339">
        <v>0.5</v>
      </c>
      <c r="BG54" s="339">
        <v>0.75</v>
      </c>
      <c r="BH54" s="339">
        <v>0.75</v>
      </c>
      <c r="BI54" s="339">
        <v>0.75</v>
      </c>
      <c r="BJ54" s="339">
        <v>0.5</v>
      </c>
      <c r="BK54" s="339">
        <v>0.5</v>
      </c>
      <c r="BL54" s="339">
        <v>0.5</v>
      </c>
      <c r="BM54" s="339">
        <v>0.25</v>
      </c>
      <c r="BN54" s="339">
        <v>0.25</v>
      </c>
      <c r="BO54" s="339">
        <v>0.25</v>
      </c>
      <c r="BP54" s="339">
        <v>0.5</v>
      </c>
      <c r="BQ54" s="339">
        <v>0.5</v>
      </c>
      <c r="BR54" s="339">
        <v>0.25</v>
      </c>
      <c r="BS54" s="339">
        <v>0.25</v>
      </c>
      <c r="BT54" s="339">
        <v>0.5</v>
      </c>
      <c r="BU54" s="339">
        <v>0.5</v>
      </c>
      <c r="BV54" s="339">
        <v>0.25</v>
      </c>
      <c r="BW54" s="339">
        <v>0.5</v>
      </c>
      <c r="BX54" s="339">
        <v>0</v>
      </c>
      <c r="BY54" s="339">
        <v>0</v>
      </c>
      <c r="BZ54" s="339">
        <v>0</v>
      </c>
      <c r="CA54" s="339">
        <v>0</v>
      </c>
      <c r="CB54" s="339">
        <v>0.25</v>
      </c>
      <c r="CC54" s="339">
        <v>0</v>
      </c>
      <c r="CD54" s="339">
        <v>0</v>
      </c>
      <c r="CE54" s="339">
        <v>0</v>
      </c>
      <c r="CF54" s="339">
        <v>0</v>
      </c>
      <c r="CG54" s="339">
        <v>0</v>
      </c>
      <c r="CH54" s="339">
        <v>0</v>
      </c>
      <c r="CI54" s="339">
        <v>0</v>
      </c>
      <c r="CJ54" s="339">
        <v>0</v>
      </c>
      <c r="CK54" s="339">
        <v>0</v>
      </c>
      <c r="CL54" s="339">
        <v>0</v>
      </c>
      <c r="CM54" s="339">
        <v>0</v>
      </c>
      <c r="CN54" s="339">
        <v>0</v>
      </c>
      <c r="CO54" s="339">
        <v>0</v>
      </c>
      <c r="CP54" s="339">
        <v>0</v>
      </c>
      <c r="CQ54" s="339">
        <v>0.25</v>
      </c>
      <c r="CR54" s="339">
        <v>0.25</v>
      </c>
      <c r="CS54" s="339">
        <v>0.25</v>
      </c>
      <c r="CT54" s="339">
        <v>0.25</v>
      </c>
      <c r="CU54" s="339">
        <v>0.25</v>
      </c>
      <c r="CV54" s="339">
        <v>0.25</v>
      </c>
      <c r="CW54" s="339">
        <v>0.25</v>
      </c>
      <c r="CX54" s="339">
        <v>0.5</v>
      </c>
      <c r="CY54" s="339">
        <v>0.5</v>
      </c>
      <c r="CZ54" s="339">
        <v>0.5</v>
      </c>
    </row>
    <row r="55" spans="1:104" x14ac:dyDescent="0.25">
      <c r="A55" s="330"/>
      <c r="B55" s="341" t="s">
        <v>731</v>
      </c>
      <c r="C55" s="339">
        <v>5.61</v>
      </c>
      <c r="D55" s="340"/>
      <c r="E55" s="333" t="s">
        <v>632</v>
      </c>
      <c r="F55" s="339">
        <v>0.25</v>
      </c>
      <c r="G55" s="339">
        <v>0.25</v>
      </c>
      <c r="H55" s="339">
        <v>0.25</v>
      </c>
      <c r="I55" s="339">
        <v>0.25</v>
      </c>
      <c r="J55" s="339">
        <v>0.25</v>
      </c>
      <c r="K55" s="339">
        <v>0.25</v>
      </c>
      <c r="L55" s="339">
        <v>0.25</v>
      </c>
      <c r="M55" s="339">
        <v>0.25</v>
      </c>
      <c r="N55" s="339">
        <v>0.25</v>
      </c>
      <c r="O55" s="339">
        <v>0.25</v>
      </c>
      <c r="P55" s="339">
        <v>0</v>
      </c>
      <c r="Q55" s="339">
        <v>0</v>
      </c>
      <c r="R55" s="339">
        <v>0</v>
      </c>
      <c r="S55" s="339">
        <v>0</v>
      </c>
      <c r="T55" s="339">
        <v>0</v>
      </c>
      <c r="U55" s="339">
        <v>0</v>
      </c>
      <c r="V55" s="339">
        <v>0</v>
      </c>
      <c r="W55" s="339">
        <v>0</v>
      </c>
      <c r="X55" s="339">
        <v>0</v>
      </c>
      <c r="Y55" s="339">
        <v>0</v>
      </c>
      <c r="Z55" s="339">
        <v>0</v>
      </c>
      <c r="AA55" s="339">
        <v>0</v>
      </c>
      <c r="AB55" s="339">
        <v>0</v>
      </c>
      <c r="AC55" s="339">
        <v>0.25</v>
      </c>
      <c r="AD55" s="339">
        <v>0.25</v>
      </c>
      <c r="AE55" s="339">
        <v>0</v>
      </c>
      <c r="AF55" s="339">
        <v>0.25</v>
      </c>
      <c r="AG55" s="339">
        <v>0.25</v>
      </c>
      <c r="AH55" s="339">
        <v>0.25</v>
      </c>
      <c r="AI55" s="339">
        <v>0.25</v>
      </c>
      <c r="AJ55" s="339">
        <v>0.25</v>
      </c>
      <c r="AK55" s="339">
        <v>0.25</v>
      </c>
      <c r="AL55" s="339">
        <v>0.25</v>
      </c>
      <c r="AM55" s="339">
        <v>0.25</v>
      </c>
      <c r="AN55" s="339">
        <v>0.25</v>
      </c>
      <c r="AO55" s="339">
        <v>0.25</v>
      </c>
      <c r="AP55" s="339">
        <v>0.25</v>
      </c>
      <c r="AQ55" s="339">
        <v>0.25</v>
      </c>
      <c r="AR55" s="339">
        <v>0.25</v>
      </c>
      <c r="AS55" s="339">
        <v>0.25</v>
      </c>
      <c r="AT55" s="339">
        <v>0.5</v>
      </c>
      <c r="AU55" s="339">
        <v>0.5</v>
      </c>
      <c r="AV55" s="339">
        <v>0.5</v>
      </c>
      <c r="AW55" s="339">
        <v>0.5</v>
      </c>
      <c r="AX55" s="339">
        <v>0.75</v>
      </c>
      <c r="AY55" s="339">
        <v>0.75</v>
      </c>
      <c r="AZ55" s="339">
        <v>0.75</v>
      </c>
      <c r="BA55" s="339">
        <v>1</v>
      </c>
      <c r="BB55" s="339">
        <v>1</v>
      </c>
      <c r="BC55" s="339">
        <v>0.75</v>
      </c>
      <c r="BD55" s="339">
        <v>0.5</v>
      </c>
      <c r="BE55" s="339">
        <v>0.75</v>
      </c>
      <c r="BF55" s="339">
        <v>0.5</v>
      </c>
      <c r="BG55" s="339">
        <v>0.75</v>
      </c>
      <c r="BH55" s="339">
        <v>0.75</v>
      </c>
      <c r="BI55" s="339">
        <v>0.75</v>
      </c>
      <c r="BJ55" s="339">
        <v>0.5</v>
      </c>
      <c r="BK55" s="339">
        <v>0.5</v>
      </c>
      <c r="BL55" s="339">
        <v>0.5</v>
      </c>
      <c r="BM55" s="339">
        <v>0.25</v>
      </c>
      <c r="BN55" s="339">
        <v>0.25</v>
      </c>
      <c r="BO55" s="339">
        <v>0.25</v>
      </c>
      <c r="BP55" s="339">
        <v>0.5</v>
      </c>
      <c r="BQ55" s="339">
        <v>0.25</v>
      </c>
      <c r="BR55" s="339">
        <v>0.25</v>
      </c>
      <c r="BS55" s="339">
        <v>0.25</v>
      </c>
      <c r="BT55" s="339">
        <v>0.5</v>
      </c>
      <c r="BU55" s="339">
        <v>0.5</v>
      </c>
      <c r="BV55" s="339">
        <v>0.25</v>
      </c>
      <c r="BW55" s="339">
        <v>0.5</v>
      </c>
      <c r="BX55" s="339">
        <v>0</v>
      </c>
      <c r="BY55" s="339">
        <v>0</v>
      </c>
      <c r="BZ55" s="339">
        <v>0</v>
      </c>
      <c r="CA55" s="339">
        <v>0</v>
      </c>
      <c r="CB55" s="339">
        <v>0.25</v>
      </c>
      <c r="CC55" s="339">
        <v>0</v>
      </c>
      <c r="CD55" s="339">
        <v>0</v>
      </c>
      <c r="CE55" s="339">
        <v>0</v>
      </c>
      <c r="CF55" s="339">
        <v>0</v>
      </c>
      <c r="CG55" s="339">
        <v>0</v>
      </c>
      <c r="CH55" s="339">
        <v>0</v>
      </c>
      <c r="CI55" s="339">
        <v>0</v>
      </c>
      <c r="CJ55" s="339">
        <v>0</v>
      </c>
      <c r="CK55" s="339">
        <v>0</v>
      </c>
      <c r="CL55" s="339">
        <v>0</v>
      </c>
      <c r="CM55" s="339">
        <v>0</v>
      </c>
      <c r="CN55" s="339">
        <v>0</v>
      </c>
      <c r="CO55" s="339">
        <v>0</v>
      </c>
      <c r="CP55" s="339">
        <v>0</v>
      </c>
      <c r="CQ55" s="339">
        <v>0.25</v>
      </c>
      <c r="CR55" s="339">
        <v>0.25</v>
      </c>
      <c r="CS55" s="339">
        <v>0.25</v>
      </c>
      <c r="CT55" s="339">
        <v>0.25</v>
      </c>
      <c r="CU55" s="339">
        <v>0.25</v>
      </c>
      <c r="CV55" s="339">
        <v>0.25</v>
      </c>
      <c r="CW55" s="339">
        <v>0.25</v>
      </c>
      <c r="CX55" s="339">
        <v>0.5</v>
      </c>
      <c r="CY55" s="339">
        <v>0.5</v>
      </c>
      <c r="CZ55" s="339">
        <v>0.5</v>
      </c>
    </row>
    <row r="56" spans="1:104" x14ac:dyDescent="0.25">
      <c r="A56" s="330"/>
      <c r="B56" s="341" t="s">
        <v>732</v>
      </c>
      <c r="C56" s="339">
        <v>2.17</v>
      </c>
      <c r="D56" s="340"/>
      <c r="E56" s="333" t="s">
        <v>633</v>
      </c>
      <c r="F56" s="339">
        <v>0.25</v>
      </c>
      <c r="G56" s="339">
        <v>0.25</v>
      </c>
      <c r="H56" s="339">
        <v>0.25</v>
      </c>
      <c r="I56" s="339">
        <v>0.25</v>
      </c>
      <c r="J56" s="339">
        <v>0.25</v>
      </c>
      <c r="K56" s="339">
        <v>0.25</v>
      </c>
      <c r="L56" s="339">
        <v>0.25</v>
      </c>
      <c r="M56" s="339">
        <v>0.25</v>
      </c>
      <c r="N56" s="339">
        <v>0.25</v>
      </c>
      <c r="O56" s="339">
        <v>0.25</v>
      </c>
      <c r="P56" s="339">
        <v>0</v>
      </c>
      <c r="Q56" s="339">
        <v>0</v>
      </c>
      <c r="R56" s="339">
        <v>0</v>
      </c>
      <c r="S56" s="339">
        <v>0</v>
      </c>
      <c r="T56" s="339">
        <v>0</v>
      </c>
      <c r="U56" s="339">
        <v>0</v>
      </c>
      <c r="V56" s="339">
        <v>0</v>
      </c>
      <c r="W56" s="339">
        <v>0</v>
      </c>
      <c r="X56" s="339">
        <v>0</v>
      </c>
      <c r="Y56" s="339">
        <v>0</v>
      </c>
      <c r="Z56" s="339">
        <v>0</v>
      </c>
      <c r="AA56" s="339">
        <v>0</v>
      </c>
      <c r="AB56" s="339">
        <v>0</v>
      </c>
      <c r="AC56" s="339">
        <v>0.25</v>
      </c>
      <c r="AD56" s="339">
        <v>0.25</v>
      </c>
      <c r="AE56" s="339">
        <v>0</v>
      </c>
      <c r="AF56" s="339">
        <v>0.25</v>
      </c>
      <c r="AG56" s="339">
        <v>0.25</v>
      </c>
      <c r="AH56" s="339">
        <v>0.25</v>
      </c>
      <c r="AI56" s="339">
        <v>0.25</v>
      </c>
      <c r="AJ56" s="339">
        <v>0.25</v>
      </c>
      <c r="AK56" s="339">
        <v>0.25</v>
      </c>
      <c r="AL56" s="339">
        <v>0.25</v>
      </c>
      <c r="AM56" s="339">
        <v>0.25</v>
      </c>
      <c r="AN56" s="339">
        <v>0.25</v>
      </c>
      <c r="AO56" s="339">
        <v>0.25</v>
      </c>
      <c r="AP56" s="339">
        <v>0.25</v>
      </c>
      <c r="AQ56" s="339">
        <v>0.25</v>
      </c>
      <c r="AR56" s="339">
        <v>0.25</v>
      </c>
      <c r="AS56" s="339">
        <v>0.25</v>
      </c>
      <c r="AT56" s="339">
        <v>0.5</v>
      </c>
      <c r="AU56" s="339">
        <v>0.5</v>
      </c>
      <c r="AV56" s="339">
        <v>0.5</v>
      </c>
      <c r="AW56" s="339">
        <v>0.5</v>
      </c>
      <c r="AX56" s="339">
        <v>0.5</v>
      </c>
      <c r="AY56" s="339">
        <v>0.75</v>
      </c>
      <c r="AZ56" s="339">
        <v>0.75</v>
      </c>
      <c r="BA56" s="339">
        <v>1</v>
      </c>
      <c r="BB56" s="339">
        <v>1</v>
      </c>
      <c r="BC56" s="339">
        <v>0.75</v>
      </c>
      <c r="BD56" s="339">
        <v>0.5</v>
      </c>
      <c r="BE56" s="339">
        <v>0.5</v>
      </c>
      <c r="BF56" s="339">
        <v>0.5</v>
      </c>
      <c r="BG56" s="339">
        <v>0.5</v>
      </c>
      <c r="BH56" s="339">
        <v>0.5</v>
      </c>
      <c r="BI56" s="339">
        <v>0.75</v>
      </c>
      <c r="BJ56" s="339">
        <v>0.5</v>
      </c>
      <c r="BK56" s="339">
        <v>0.5</v>
      </c>
      <c r="BL56" s="339">
        <v>0.5</v>
      </c>
      <c r="BM56" s="339">
        <v>0.25</v>
      </c>
      <c r="BN56" s="339">
        <v>0.25</v>
      </c>
      <c r="BO56" s="339">
        <v>0.25</v>
      </c>
      <c r="BP56" s="339">
        <v>0.5</v>
      </c>
      <c r="BQ56" s="339">
        <v>0.25</v>
      </c>
      <c r="BR56" s="339">
        <v>0.25</v>
      </c>
      <c r="BS56" s="339">
        <v>0.25</v>
      </c>
      <c r="BT56" s="339">
        <v>0.5</v>
      </c>
      <c r="BU56" s="339">
        <v>0.5</v>
      </c>
      <c r="BV56" s="339">
        <v>0.25</v>
      </c>
      <c r="BW56" s="339">
        <v>0.25</v>
      </c>
      <c r="BX56" s="339">
        <v>0</v>
      </c>
      <c r="BY56" s="339">
        <v>0</v>
      </c>
      <c r="BZ56" s="339">
        <v>0</v>
      </c>
      <c r="CA56" s="339">
        <v>0</v>
      </c>
      <c r="CB56" s="339">
        <v>0.25</v>
      </c>
      <c r="CC56" s="339">
        <v>0</v>
      </c>
      <c r="CD56" s="339">
        <v>0</v>
      </c>
      <c r="CE56" s="339">
        <v>0</v>
      </c>
      <c r="CF56" s="339">
        <v>0</v>
      </c>
      <c r="CG56" s="339">
        <v>0</v>
      </c>
      <c r="CH56" s="339">
        <v>0</v>
      </c>
      <c r="CI56" s="339">
        <v>0</v>
      </c>
      <c r="CJ56" s="339">
        <v>0</v>
      </c>
      <c r="CK56" s="339">
        <v>0</v>
      </c>
      <c r="CL56" s="339">
        <v>0</v>
      </c>
      <c r="CM56" s="339">
        <v>0</v>
      </c>
      <c r="CN56" s="339">
        <v>0</v>
      </c>
      <c r="CO56" s="339">
        <v>0</v>
      </c>
      <c r="CP56" s="339">
        <v>0</v>
      </c>
      <c r="CQ56" s="339">
        <v>0.25</v>
      </c>
      <c r="CR56" s="339">
        <v>0.25</v>
      </c>
      <c r="CS56" s="339">
        <v>0.25</v>
      </c>
      <c r="CT56" s="339">
        <v>0.25</v>
      </c>
      <c r="CU56" s="339">
        <v>0.25</v>
      </c>
      <c r="CV56" s="339">
        <v>0.25</v>
      </c>
      <c r="CW56" s="339">
        <v>0.25</v>
      </c>
      <c r="CX56" s="339">
        <v>0.25</v>
      </c>
      <c r="CY56" s="339">
        <v>0.5</v>
      </c>
      <c r="CZ56" s="339">
        <v>0.5</v>
      </c>
    </row>
    <row r="57" spans="1:104" x14ac:dyDescent="0.25">
      <c r="A57" s="330"/>
      <c r="B57" s="341" t="s">
        <v>733</v>
      </c>
      <c r="C57" s="339">
        <v>2.96</v>
      </c>
      <c r="D57" s="340"/>
      <c r="E57" s="333" t="s">
        <v>634</v>
      </c>
      <c r="F57" s="339">
        <v>0.25</v>
      </c>
      <c r="G57" s="339">
        <v>0.25</v>
      </c>
      <c r="H57" s="339">
        <v>0.25</v>
      </c>
      <c r="I57" s="339">
        <v>0.25</v>
      </c>
      <c r="J57" s="339">
        <v>0.25</v>
      </c>
      <c r="K57" s="339">
        <v>0.25</v>
      </c>
      <c r="L57" s="339">
        <v>0.25</v>
      </c>
      <c r="M57" s="339">
        <v>0.25</v>
      </c>
      <c r="N57" s="339">
        <v>0.25</v>
      </c>
      <c r="O57" s="339">
        <v>0.25</v>
      </c>
      <c r="P57" s="339">
        <v>0</v>
      </c>
      <c r="Q57" s="339">
        <v>0</v>
      </c>
      <c r="R57" s="339">
        <v>0</v>
      </c>
      <c r="S57" s="339">
        <v>0</v>
      </c>
      <c r="T57" s="339">
        <v>0</v>
      </c>
      <c r="U57" s="339">
        <v>0</v>
      </c>
      <c r="V57" s="339">
        <v>0</v>
      </c>
      <c r="W57" s="339">
        <v>0</v>
      </c>
      <c r="X57" s="339">
        <v>0</v>
      </c>
      <c r="Y57" s="339">
        <v>0</v>
      </c>
      <c r="Z57" s="339">
        <v>0</v>
      </c>
      <c r="AA57" s="339">
        <v>0</v>
      </c>
      <c r="AB57" s="339">
        <v>0</v>
      </c>
      <c r="AC57" s="339">
        <v>0.25</v>
      </c>
      <c r="AD57" s="339">
        <v>0.25</v>
      </c>
      <c r="AE57" s="339">
        <v>0</v>
      </c>
      <c r="AF57" s="339">
        <v>0.25</v>
      </c>
      <c r="AG57" s="339">
        <v>0.25</v>
      </c>
      <c r="AH57" s="339">
        <v>0.25</v>
      </c>
      <c r="AI57" s="339">
        <v>0.25</v>
      </c>
      <c r="AJ57" s="339">
        <v>0.25</v>
      </c>
      <c r="AK57" s="339">
        <v>0.25</v>
      </c>
      <c r="AL57" s="339">
        <v>0.25</v>
      </c>
      <c r="AM57" s="339">
        <v>0.25</v>
      </c>
      <c r="AN57" s="339">
        <v>0.25</v>
      </c>
      <c r="AO57" s="339">
        <v>0.25</v>
      </c>
      <c r="AP57" s="339">
        <v>0.25</v>
      </c>
      <c r="AQ57" s="339">
        <v>0.25</v>
      </c>
      <c r="AR57" s="339">
        <v>0.25</v>
      </c>
      <c r="AS57" s="339">
        <v>0.25</v>
      </c>
      <c r="AT57" s="339">
        <v>0.5</v>
      </c>
      <c r="AU57" s="339">
        <v>0.5</v>
      </c>
      <c r="AV57" s="339">
        <v>0.5</v>
      </c>
      <c r="AW57" s="339">
        <v>0.5</v>
      </c>
      <c r="AX57" s="339">
        <v>0.5</v>
      </c>
      <c r="AY57" s="339">
        <v>0.75</v>
      </c>
      <c r="AZ57" s="339">
        <v>1</v>
      </c>
      <c r="BA57" s="339">
        <v>0.75</v>
      </c>
      <c r="BB57" s="339">
        <v>0.75</v>
      </c>
      <c r="BC57" s="339">
        <v>1</v>
      </c>
      <c r="BD57" s="339">
        <v>0.5</v>
      </c>
      <c r="BE57" s="339">
        <v>0.75</v>
      </c>
      <c r="BF57" s="339">
        <v>0.5</v>
      </c>
      <c r="BG57" s="339">
        <v>0.75</v>
      </c>
      <c r="BH57" s="339">
        <v>0.75</v>
      </c>
      <c r="BI57" s="339">
        <v>0.75</v>
      </c>
      <c r="BJ57" s="339">
        <v>0.5</v>
      </c>
      <c r="BK57" s="339">
        <v>0.5</v>
      </c>
      <c r="BL57" s="339">
        <v>0.5</v>
      </c>
      <c r="BM57" s="339">
        <v>0.25</v>
      </c>
      <c r="BN57" s="339">
        <v>0.25</v>
      </c>
      <c r="BO57" s="339">
        <v>0.25</v>
      </c>
      <c r="BP57" s="339">
        <v>0.5</v>
      </c>
      <c r="BQ57" s="339">
        <v>0.5</v>
      </c>
      <c r="BR57" s="339">
        <v>0.25</v>
      </c>
      <c r="BS57" s="339">
        <v>0.25</v>
      </c>
      <c r="BT57" s="339">
        <v>0.5</v>
      </c>
      <c r="BU57" s="339">
        <v>0.5</v>
      </c>
      <c r="BV57" s="339">
        <v>0.25</v>
      </c>
      <c r="BW57" s="339">
        <v>0.5</v>
      </c>
      <c r="BX57" s="339">
        <v>0</v>
      </c>
      <c r="BY57" s="339">
        <v>0</v>
      </c>
      <c r="BZ57" s="339">
        <v>0</v>
      </c>
      <c r="CA57" s="339">
        <v>0</v>
      </c>
      <c r="CB57" s="339">
        <v>0.25</v>
      </c>
      <c r="CC57" s="339">
        <v>0</v>
      </c>
      <c r="CD57" s="339">
        <v>0</v>
      </c>
      <c r="CE57" s="339">
        <v>0</v>
      </c>
      <c r="CF57" s="339">
        <v>0</v>
      </c>
      <c r="CG57" s="339">
        <v>0</v>
      </c>
      <c r="CH57" s="339">
        <v>0</v>
      </c>
      <c r="CI57" s="339">
        <v>0</v>
      </c>
      <c r="CJ57" s="339">
        <v>0</v>
      </c>
      <c r="CK57" s="339">
        <v>0</v>
      </c>
      <c r="CL57" s="339">
        <v>0</v>
      </c>
      <c r="CM57" s="339">
        <v>0</v>
      </c>
      <c r="CN57" s="339">
        <v>0</v>
      </c>
      <c r="CO57" s="339">
        <v>0</v>
      </c>
      <c r="CP57" s="339">
        <v>0</v>
      </c>
      <c r="CQ57" s="339">
        <v>0.25</v>
      </c>
      <c r="CR57" s="339">
        <v>0.25</v>
      </c>
      <c r="CS57" s="339">
        <v>0.25</v>
      </c>
      <c r="CT57" s="339">
        <v>0.25</v>
      </c>
      <c r="CU57" s="339">
        <v>0.25</v>
      </c>
      <c r="CV57" s="339">
        <v>0.25</v>
      </c>
      <c r="CW57" s="339">
        <v>0.25</v>
      </c>
      <c r="CX57" s="339">
        <v>0.5</v>
      </c>
      <c r="CY57" s="339">
        <v>0.5</v>
      </c>
      <c r="CZ57" s="339">
        <v>0.5</v>
      </c>
    </row>
    <row r="58" spans="1:104" x14ac:dyDescent="0.25">
      <c r="A58" s="330"/>
      <c r="B58" s="341" t="s">
        <v>734</v>
      </c>
      <c r="C58" s="339">
        <v>1.1200000000000001</v>
      </c>
      <c r="D58" s="340"/>
      <c r="E58" s="333" t="s">
        <v>635</v>
      </c>
      <c r="F58" s="339">
        <v>0.25</v>
      </c>
      <c r="G58" s="339">
        <v>0.25</v>
      </c>
      <c r="H58" s="339">
        <v>0.25</v>
      </c>
      <c r="I58" s="339">
        <v>0.25</v>
      </c>
      <c r="J58" s="339">
        <v>0.25</v>
      </c>
      <c r="K58" s="339">
        <v>0.25</v>
      </c>
      <c r="L58" s="339">
        <v>0.25</v>
      </c>
      <c r="M58" s="339">
        <v>0.25</v>
      </c>
      <c r="N58" s="339">
        <v>0.25</v>
      </c>
      <c r="O58" s="339">
        <v>0.25</v>
      </c>
      <c r="P58" s="339">
        <v>0</v>
      </c>
      <c r="Q58" s="339">
        <v>0</v>
      </c>
      <c r="R58" s="339">
        <v>0</v>
      </c>
      <c r="S58" s="339">
        <v>0</v>
      </c>
      <c r="T58" s="339">
        <v>0</v>
      </c>
      <c r="U58" s="339">
        <v>0</v>
      </c>
      <c r="V58" s="339">
        <v>0</v>
      </c>
      <c r="W58" s="339">
        <v>0</v>
      </c>
      <c r="X58" s="339">
        <v>0</v>
      </c>
      <c r="Y58" s="339">
        <v>0</v>
      </c>
      <c r="Z58" s="339">
        <v>0</v>
      </c>
      <c r="AA58" s="339">
        <v>0</v>
      </c>
      <c r="AB58" s="339">
        <v>0</v>
      </c>
      <c r="AC58" s="339">
        <v>0.25</v>
      </c>
      <c r="AD58" s="339">
        <v>0.25</v>
      </c>
      <c r="AE58" s="339">
        <v>0</v>
      </c>
      <c r="AF58" s="339">
        <v>0.25</v>
      </c>
      <c r="AG58" s="339">
        <v>0.25</v>
      </c>
      <c r="AH58" s="339">
        <v>0.25</v>
      </c>
      <c r="AI58" s="339">
        <v>0.25</v>
      </c>
      <c r="AJ58" s="339">
        <v>0.25</v>
      </c>
      <c r="AK58" s="339">
        <v>0.25</v>
      </c>
      <c r="AL58" s="339">
        <v>0.25</v>
      </c>
      <c r="AM58" s="339">
        <v>0.25</v>
      </c>
      <c r="AN58" s="339">
        <v>0.25</v>
      </c>
      <c r="AO58" s="339">
        <v>0.25</v>
      </c>
      <c r="AP58" s="339">
        <v>0.25</v>
      </c>
      <c r="AQ58" s="339">
        <v>0.25</v>
      </c>
      <c r="AR58" s="339">
        <v>0.25</v>
      </c>
      <c r="AS58" s="339">
        <v>0.25</v>
      </c>
      <c r="AT58" s="339">
        <v>0.25</v>
      </c>
      <c r="AU58" s="339">
        <v>0.25</v>
      </c>
      <c r="AV58" s="339">
        <v>0.25</v>
      </c>
      <c r="AW58" s="339">
        <v>0.25</v>
      </c>
      <c r="AX58" s="339">
        <v>0.5</v>
      </c>
      <c r="AY58" s="339">
        <v>0.5</v>
      </c>
      <c r="AZ58" s="339">
        <v>0.5</v>
      </c>
      <c r="BA58" s="339">
        <v>0.5</v>
      </c>
      <c r="BB58" s="339">
        <v>0.5</v>
      </c>
      <c r="BC58" s="339">
        <v>0.5</v>
      </c>
      <c r="BD58" s="339">
        <v>1</v>
      </c>
      <c r="BE58" s="339">
        <v>0.75</v>
      </c>
      <c r="BF58" s="339">
        <v>1</v>
      </c>
      <c r="BG58" s="339">
        <v>1</v>
      </c>
      <c r="BH58" s="339">
        <v>1</v>
      </c>
      <c r="BI58" s="339">
        <v>0.75</v>
      </c>
      <c r="BJ58" s="339">
        <v>0.75</v>
      </c>
      <c r="BK58" s="339">
        <v>0.5</v>
      </c>
      <c r="BL58" s="339">
        <v>0.5</v>
      </c>
      <c r="BM58" s="339">
        <v>0.5</v>
      </c>
      <c r="BN58" s="339">
        <v>0.5</v>
      </c>
      <c r="BO58" s="339">
        <v>0.5</v>
      </c>
      <c r="BP58" s="339">
        <v>0.5</v>
      </c>
      <c r="BQ58" s="339">
        <v>0.5</v>
      </c>
      <c r="BR58" s="339">
        <v>0.5</v>
      </c>
      <c r="BS58" s="339">
        <v>0.25</v>
      </c>
      <c r="BT58" s="339">
        <v>0.5</v>
      </c>
      <c r="BU58" s="339">
        <v>0.5</v>
      </c>
      <c r="BV58" s="339">
        <v>0.25</v>
      </c>
      <c r="BW58" s="339">
        <v>0.5</v>
      </c>
      <c r="BX58" s="339">
        <v>0</v>
      </c>
      <c r="BY58" s="339">
        <v>0</v>
      </c>
      <c r="BZ58" s="339">
        <v>0</v>
      </c>
      <c r="CA58" s="339">
        <v>0</v>
      </c>
      <c r="CB58" s="339">
        <v>0.25</v>
      </c>
      <c r="CC58" s="339">
        <v>0</v>
      </c>
      <c r="CD58" s="339">
        <v>0</v>
      </c>
      <c r="CE58" s="339">
        <v>0</v>
      </c>
      <c r="CF58" s="339">
        <v>0</v>
      </c>
      <c r="CG58" s="339">
        <v>0</v>
      </c>
      <c r="CH58" s="339">
        <v>0</v>
      </c>
      <c r="CI58" s="339">
        <v>0</v>
      </c>
      <c r="CJ58" s="339">
        <v>0</v>
      </c>
      <c r="CK58" s="339">
        <v>0</v>
      </c>
      <c r="CL58" s="339">
        <v>0</v>
      </c>
      <c r="CM58" s="339">
        <v>0</v>
      </c>
      <c r="CN58" s="339">
        <v>0</v>
      </c>
      <c r="CO58" s="339">
        <v>0</v>
      </c>
      <c r="CP58" s="339">
        <v>0</v>
      </c>
      <c r="CQ58" s="339">
        <v>0.25</v>
      </c>
      <c r="CR58" s="339">
        <v>0.25</v>
      </c>
      <c r="CS58" s="339">
        <v>0.25</v>
      </c>
      <c r="CT58" s="339">
        <v>0.25</v>
      </c>
      <c r="CU58" s="339">
        <v>0.25</v>
      </c>
      <c r="CV58" s="339">
        <v>0.25</v>
      </c>
      <c r="CW58" s="339">
        <v>0.25</v>
      </c>
      <c r="CX58" s="339">
        <v>0.25</v>
      </c>
      <c r="CY58" s="339">
        <v>0.25</v>
      </c>
      <c r="CZ58" s="339">
        <v>0.25</v>
      </c>
    </row>
    <row r="59" spans="1:104" x14ac:dyDescent="0.25">
      <c r="A59" s="330"/>
      <c r="B59" s="341" t="s">
        <v>735</v>
      </c>
      <c r="C59" s="339">
        <v>2.11</v>
      </c>
      <c r="D59" s="340"/>
      <c r="E59" s="333" t="s">
        <v>636</v>
      </c>
      <c r="F59" s="339">
        <v>0.25</v>
      </c>
      <c r="G59" s="339">
        <v>0.25</v>
      </c>
      <c r="H59" s="339">
        <v>0.25</v>
      </c>
      <c r="I59" s="339">
        <v>0.25</v>
      </c>
      <c r="J59" s="339">
        <v>0.25</v>
      </c>
      <c r="K59" s="339">
        <v>0.25</v>
      </c>
      <c r="L59" s="339">
        <v>0.25</v>
      </c>
      <c r="M59" s="339">
        <v>0.25</v>
      </c>
      <c r="N59" s="339">
        <v>0.25</v>
      </c>
      <c r="O59" s="339">
        <v>0.25</v>
      </c>
      <c r="P59" s="339">
        <v>0</v>
      </c>
      <c r="Q59" s="339">
        <v>0</v>
      </c>
      <c r="R59" s="339">
        <v>0</v>
      </c>
      <c r="S59" s="339">
        <v>0</v>
      </c>
      <c r="T59" s="339">
        <v>0</v>
      </c>
      <c r="U59" s="339">
        <v>0</v>
      </c>
      <c r="V59" s="339">
        <v>0</v>
      </c>
      <c r="W59" s="339">
        <v>0</v>
      </c>
      <c r="X59" s="339">
        <v>0</v>
      </c>
      <c r="Y59" s="339">
        <v>0</v>
      </c>
      <c r="Z59" s="339">
        <v>0</v>
      </c>
      <c r="AA59" s="339">
        <v>0</v>
      </c>
      <c r="AB59" s="339">
        <v>0</v>
      </c>
      <c r="AC59" s="339">
        <v>0.25</v>
      </c>
      <c r="AD59" s="339">
        <v>0.25</v>
      </c>
      <c r="AE59" s="339">
        <v>0</v>
      </c>
      <c r="AF59" s="339">
        <v>0.25</v>
      </c>
      <c r="AG59" s="339">
        <v>0.25</v>
      </c>
      <c r="AH59" s="339">
        <v>0.25</v>
      </c>
      <c r="AI59" s="339">
        <v>0.25</v>
      </c>
      <c r="AJ59" s="339">
        <v>0.25</v>
      </c>
      <c r="AK59" s="339">
        <v>0.25</v>
      </c>
      <c r="AL59" s="339">
        <v>0.25</v>
      </c>
      <c r="AM59" s="339">
        <v>0.25</v>
      </c>
      <c r="AN59" s="339">
        <v>0.25</v>
      </c>
      <c r="AO59" s="339">
        <v>0.25</v>
      </c>
      <c r="AP59" s="339">
        <v>0.25</v>
      </c>
      <c r="AQ59" s="339">
        <v>0.25</v>
      </c>
      <c r="AR59" s="339">
        <v>0.25</v>
      </c>
      <c r="AS59" s="339">
        <v>0.25</v>
      </c>
      <c r="AT59" s="339">
        <v>0.25</v>
      </c>
      <c r="AU59" s="339">
        <v>0.25</v>
      </c>
      <c r="AV59" s="339">
        <v>0.25</v>
      </c>
      <c r="AW59" s="339">
        <v>0.25</v>
      </c>
      <c r="AX59" s="339">
        <v>0.5</v>
      </c>
      <c r="AY59" s="339">
        <v>0.75</v>
      </c>
      <c r="AZ59" s="339">
        <v>0.75</v>
      </c>
      <c r="BA59" s="339">
        <v>0.75</v>
      </c>
      <c r="BB59" s="339">
        <v>0.5</v>
      </c>
      <c r="BC59" s="339">
        <v>0.75</v>
      </c>
      <c r="BD59" s="339">
        <v>0.75</v>
      </c>
      <c r="BE59" s="339">
        <v>1</v>
      </c>
      <c r="BF59" s="339">
        <v>0.75</v>
      </c>
      <c r="BG59" s="339">
        <v>0.75</v>
      </c>
      <c r="BH59" s="339">
        <v>0.75</v>
      </c>
      <c r="BI59" s="339">
        <v>0.5</v>
      </c>
      <c r="BJ59" s="339">
        <v>0.75</v>
      </c>
      <c r="BK59" s="339">
        <v>0.5</v>
      </c>
      <c r="BL59" s="339">
        <v>0.5</v>
      </c>
      <c r="BM59" s="339">
        <v>0.5</v>
      </c>
      <c r="BN59" s="339">
        <v>0.5</v>
      </c>
      <c r="BO59" s="339">
        <v>0.5</v>
      </c>
      <c r="BP59" s="339">
        <v>0.5</v>
      </c>
      <c r="BQ59" s="339">
        <v>0.5</v>
      </c>
      <c r="BR59" s="339">
        <v>0.5</v>
      </c>
      <c r="BS59" s="339">
        <v>0.5</v>
      </c>
      <c r="BT59" s="339">
        <v>0.5</v>
      </c>
      <c r="BU59" s="339">
        <v>0.75</v>
      </c>
      <c r="BV59" s="339">
        <v>0.5</v>
      </c>
      <c r="BW59" s="339">
        <v>0.5</v>
      </c>
      <c r="BX59" s="339">
        <v>0</v>
      </c>
      <c r="BY59" s="339">
        <v>0</v>
      </c>
      <c r="BZ59" s="339">
        <v>0</v>
      </c>
      <c r="CA59" s="339">
        <v>0</v>
      </c>
      <c r="CB59" s="339">
        <v>0.25</v>
      </c>
      <c r="CC59" s="339">
        <v>0</v>
      </c>
      <c r="CD59" s="339">
        <v>0</v>
      </c>
      <c r="CE59" s="339">
        <v>0</v>
      </c>
      <c r="CF59" s="339">
        <v>0</v>
      </c>
      <c r="CG59" s="339">
        <v>0</v>
      </c>
      <c r="CH59" s="339">
        <v>0</v>
      </c>
      <c r="CI59" s="339">
        <v>0</v>
      </c>
      <c r="CJ59" s="339">
        <v>0</v>
      </c>
      <c r="CK59" s="339">
        <v>0</v>
      </c>
      <c r="CL59" s="339">
        <v>0</v>
      </c>
      <c r="CM59" s="339">
        <v>0</v>
      </c>
      <c r="CN59" s="339">
        <v>0</v>
      </c>
      <c r="CO59" s="339">
        <v>0</v>
      </c>
      <c r="CP59" s="339">
        <v>0</v>
      </c>
      <c r="CQ59" s="339">
        <v>0.25</v>
      </c>
      <c r="CR59" s="339">
        <v>0.25</v>
      </c>
      <c r="CS59" s="339">
        <v>0.25</v>
      </c>
      <c r="CT59" s="339">
        <v>0.25</v>
      </c>
      <c r="CU59" s="339">
        <v>0.25</v>
      </c>
      <c r="CV59" s="339">
        <v>0.25</v>
      </c>
      <c r="CW59" s="339">
        <v>0.25</v>
      </c>
      <c r="CX59" s="339">
        <v>0.25</v>
      </c>
      <c r="CY59" s="339">
        <v>0.25</v>
      </c>
      <c r="CZ59" s="339">
        <v>0.25</v>
      </c>
    </row>
    <row r="60" spans="1:104" x14ac:dyDescent="0.25">
      <c r="A60" s="330"/>
      <c r="B60" s="341" t="s">
        <v>736</v>
      </c>
      <c r="C60" s="339">
        <v>0.25</v>
      </c>
      <c r="D60" s="340"/>
      <c r="E60" s="333" t="s">
        <v>637</v>
      </c>
      <c r="F60" s="339">
        <v>0.25</v>
      </c>
      <c r="G60" s="339">
        <v>0.25</v>
      </c>
      <c r="H60" s="339">
        <v>0.25</v>
      </c>
      <c r="I60" s="339">
        <v>0.25</v>
      </c>
      <c r="J60" s="339">
        <v>0.25</v>
      </c>
      <c r="K60" s="339">
        <v>0.25</v>
      </c>
      <c r="L60" s="339">
        <v>0.25</v>
      </c>
      <c r="M60" s="339">
        <v>0.25</v>
      </c>
      <c r="N60" s="339">
        <v>0.25</v>
      </c>
      <c r="O60" s="339">
        <v>0.25</v>
      </c>
      <c r="P60" s="339">
        <v>0</v>
      </c>
      <c r="Q60" s="339">
        <v>0</v>
      </c>
      <c r="R60" s="339">
        <v>0</v>
      </c>
      <c r="S60" s="339">
        <v>0</v>
      </c>
      <c r="T60" s="339">
        <v>0</v>
      </c>
      <c r="U60" s="339">
        <v>0</v>
      </c>
      <c r="V60" s="339">
        <v>0</v>
      </c>
      <c r="W60" s="339">
        <v>0</v>
      </c>
      <c r="X60" s="339">
        <v>0</v>
      </c>
      <c r="Y60" s="339">
        <v>0</v>
      </c>
      <c r="Z60" s="339">
        <v>0</v>
      </c>
      <c r="AA60" s="339">
        <v>0</v>
      </c>
      <c r="AB60" s="339">
        <v>0</v>
      </c>
      <c r="AC60" s="339">
        <v>0.25</v>
      </c>
      <c r="AD60" s="339">
        <v>0.25</v>
      </c>
      <c r="AE60" s="339">
        <v>0</v>
      </c>
      <c r="AF60" s="339">
        <v>0.25</v>
      </c>
      <c r="AG60" s="339">
        <v>0.25</v>
      </c>
      <c r="AH60" s="339">
        <v>0.25</v>
      </c>
      <c r="AI60" s="339">
        <v>0.25</v>
      </c>
      <c r="AJ60" s="339">
        <v>0.25</v>
      </c>
      <c r="AK60" s="339">
        <v>0.25</v>
      </c>
      <c r="AL60" s="339">
        <v>0.25</v>
      </c>
      <c r="AM60" s="339">
        <v>0.25</v>
      </c>
      <c r="AN60" s="339">
        <v>0.25</v>
      </c>
      <c r="AO60" s="339">
        <v>0.25</v>
      </c>
      <c r="AP60" s="339">
        <v>0.25</v>
      </c>
      <c r="AQ60" s="339">
        <v>0.25</v>
      </c>
      <c r="AR60" s="339">
        <v>0.25</v>
      </c>
      <c r="AS60" s="339">
        <v>0.25</v>
      </c>
      <c r="AT60" s="339">
        <v>0.25</v>
      </c>
      <c r="AU60" s="339">
        <v>0.25</v>
      </c>
      <c r="AV60" s="339">
        <v>0.25</v>
      </c>
      <c r="AW60" s="339">
        <v>0.25</v>
      </c>
      <c r="AX60" s="339">
        <v>0.5</v>
      </c>
      <c r="AY60" s="339">
        <v>0.5</v>
      </c>
      <c r="AZ60" s="339">
        <v>0.5</v>
      </c>
      <c r="BA60" s="339">
        <v>0.5</v>
      </c>
      <c r="BB60" s="339">
        <v>0.5</v>
      </c>
      <c r="BC60" s="339">
        <v>0.5</v>
      </c>
      <c r="BD60" s="339">
        <v>1</v>
      </c>
      <c r="BE60" s="339">
        <v>0.75</v>
      </c>
      <c r="BF60" s="339">
        <v>1</v>
      </c>
      <c r="BG60" s="339">
        <v>1</v>
      </c>
      <c r="BH60" s="339">
        <v>0.75</v>
      </c>
      <c r="BI60" s="339">
        <v>0.75</v>
      </c>
      <c r="BJ60" s="339">
        <v>0.75</v>
      </c>
      <c r="BK60" s="339">
        <v>0.5</v>
      </c>
      <c r="BL60" s="339">
        <v>0.5</v>
      </c>
      <c r="BM60" s="339">
        <v>0.5</v>
      </c>
      <c r="BN60" s="339">
        <v>0.5</v>
      </c>
      <c r="BO60" s="339">
        <v>0.5</v>
      </c>
      <c r="BP60" s="339">
        <v>0.5</v>
      </c>
      <c r="BQ60" s="339">
        <v>0.5</v>
      </c>
      <c r="BR60" s="339">
        <v>0.5</v>
      </c>
      <c r="BS60" s="339">
        <v>0.25</v>
      </c>
      <c r="BT60" s="339">
        <v>0.5</v>
      </c>
      <c r="BU60" s="339">
        <v>0.5</v>
      </c>
      <c r="BV60" s="339">
        <v>0.25</v>
      </c>
      <c r="BW60" s="339">
        <v>0.5</v>
      </c>
      <c r="BX60" s="339">
        <v>0</v>
      </c>
      <c r="BY60" s="339">
        <v>0</v>
      </c>
      <c r="BZ60" s="339">
        <v>0</v>
      </c>
      <c r="CA60" s="339">
        <v>0</v>
      </c>
      <c r="CB60" s="339">
        <v>0.25</v>
      </c>
      <c r="CC60" s="339">
        <v>0</v>
      </c>
      <c r="CD60" s="339">
        <v>0</v>
      </c>
      <c r="CE60" s="339">
        <v>0</v>
      </c>
      <c r="CF60" s="339">
        <v>0</v>
      </c>
      <c r="CG60" s="339">
        <v>0</v>
      </c>
      <c r="CH60" s="339">
        <v>0</v>
      </c>
      <c r="CI60" s="339">
        <v>0</v>
      </c>
      <c r="CJ60" s="339">
        <v>0</v>
      </c>
      <c r="CK60" s="339">
        <v>0</v>
      </c>
      <c r="CL60" s="339">
        <v>0</v>
      </c>
      <c r="CM60" s="339">
        <v>0</v>
      </c>
      <c r="CN60" s="339">
        <v>0</v>
      </c>
      <c r="CO60" s="339">
        <v>0</v>
      </c>
      <c r="CP60" s="339">
        <v>0</v>
      </c>
      <c r="CQ60" s="339">
        <v>0.25</v>
      </c>
      <c r="CR60" s="339">
        <v>0.25</v>
      </c>
      <c r="CS60" s="339">
        <v>0.25</v>
      </c>
      <c r="CT60" s="339">
        <v>0.25</v>
      </c>
      <c r="CU60" s="339">
        <v>0.25</v>
      </c>
      <c r="CV60" s="339">
        <v>0.25</v>
      </c>
      <c r="CW60" s="339">
        <v>0.25</v>
      </c>
      <c r="CX60" s="339">
        <v>0.25</v>
      </c>
      <c r="CY60" s="339">
        <v>0.25</v>
      </c>
      <c r="CZ60" s="339">
        <v>0.25</v>
      </c>
    </row>
    <row r="61" spans="1:104" x14ac:dyDescent="0.25">
      <c r="A61" s="330"/>
      <c r="B61" s="341" t="s">
        <v>737</v>
      </c>
      <c r="C61" s="339">
        <v>7.0000000000000007E-2</v>
      </c>
      <c r="D61" s="340"/>
      <c r="E61" s="333" t="s">
        <v>638</v>
      </c>
      <c r="F61" s="339">
        <v>0.25</v>
      </c>
      <c r="G61" s="339">
        <v>0.25</v>
      </c>
      <c r="H61" s="339">
        <v>0.25</v>
      </c>
      <c r="I61" s="339">
        <v>0.25</v>
      </c>
      <c r="J61" s="339">
        <v>0.25</v>
      </c>
      <c r="K61" s="339">
        <v>0.25</v>
      </c>
      <c r="L61" s="339">
        <v>0.25</v>
      </c>
      <c r="M61" s="339">
        <v>0.25</v>
      </c>
      <c r="N61" s="339">
        <v>0.25</v>
      </c>
      <c r="O61" s="339">
        <v>0.25</v>
      </c>
      <c r="P61" s="339">
        <v>0</v>
      </c>
      <c r="Q61" s="339">
        <v>0</v>
      </c>
      <c r="R61" s="339">
        <v>0</v>
      </c>
      <c r="S61" s="339">
        <v>0</v>
      </c>
      <c r="T61" s="339">
        <v>0</v>
      </c>
      <c r="U61" s="339">
        <v>0</v>
      </c>
      <c r="V61" s="339">
        <v>0</v>
      </c>
      <c r="W61" s="339">
        <v>0</v>
      </c>
      <c r="X61" s="339">
        <v>0</v>
      </c>
      <c r="Y61" s="339">
        <v>0</v>
      </c>
      <c r="Z61" s="339">
        <v>0</v>
      </c>
      <c r="AA61" s="339">
        <v>0</v>
      </c>
      <c r="AB61" s="339">
        <v>0</v>
      </c>
      <c r="AC61" s="339">
        <v>0.25</v>
      </c>
      <c r="AD61" s="339">
        <v>0.25</v>
      </c>
      <c r="AE61" s="339">
        <v>0</v>
      </c>
      <c r="AF61" s="339">
        <v>0.25</v>
      </c>
      <c r="AG61" s="339">
        <v>0.25</v>
      </c>
      <c r="AH61" s="339">
        <v>0.25</v>
      </c>
      <c r="AI61" s="339">
        <v>0.25</v>
      </c>
      <c r="AJ61" s="339">
        <v>0.25</v>
      </c>
      <c r="AK61" s="339">
        <v>0.25</v>
      </c>
      <c r="AL61" s="339">
        <v>0.25</v>
      </c>
      <c r="AM61" s="339">
        <v>0.25</v>
      </c>
      <c r="AN61" s="339">
        <v>0.25</v>
      </c>
      <c r="AO61" s="339">
        <v>0.25</v>
      </c>
      <c r="AP61" s="339">
        <v>0.25</v>
      </c>
      <c r="AQ61" s="339">
        <v>0.25</v>
      </c>
      <c r="AR61" s="339">
        <v>0.25</v>
      </c>
      <c r="AS61" s="339">
        <v>0.25</v>
      </c>
      <c r="AT61" s="339">
        <v>0.25</v>
      </c>
      <c r="AU61" s="339">
        <v>0.25</v>
      </c>
      <c r="AV61" s="339">
        <v>0.25</v>
      </c>
      <c r="AW61" s="339">
        <v>0.25</v>
      </c>
      <c r="AX61" s="339">
        <v>0.5</v>
      </c>
      <c r="AY61" s="339">
        <v>0.75</v>
      </c>
      <c r="AZ61" s="339">
        <v>0.75</v>
      </c>
      <c r="BA61" s="339">
        <v>0.75</v>
      </c>
      <c r="BB61" s="339">
        <v>0.5</v>
      </c>
      <c r="BC61" s="339">
        <v>0.75</v>
      </c>
      <c r="BD61" s="339">
        <v>1</v>
      </c>
      <c r="BE61" s="339">
        <v>0.75</v>
      </c>
      <c r="BF61" s="339">
        <v>1</v>
      </c>
      <c r="BG61" s="339">
        <v>1</v>
      </c>
      <c r="BH61" s="339">
        <v>1</v>
      </c>
      <c r="BI61" s="339">
        <v>0.75</v>
      </c>
      <c r="BJ61" s="339">
        <v>0.75</v>
      </c>
      <c r="BK61" s="339">
        <v>0.75</v>
      </c>
      <c r="BL61" s="339">
        <v>0.5</v>
      </c>
      <c r="BM61" s="339">
        <v>0.5</v>
      </c>
      <c r="BN61" s="339">
        <v>0.5</v>
      </c>
      <c r="BO61" s="339">
        <v>0.5</v>
      </c>
      <c r="BP61" s="339">
        <v>0.5</v>
      </c>
      <c r="BQ61" s="339">
        <v>0.5</v>
      </c>
      <c r="BR61" s="339">
        <v>0.5</v>
      </c>
      <c r="BS61" s="339">
        <v>0.25</v>
      </c>
      <c r="BT61" s="339">
        <v>0.5</v>
      </c>
      <c r="BU61" s="339">
        <v>0.75</v>
      </c>
      <c r="BV61" s="339">
        <v>0.25</v>
      </c>
      <c r="BW61" s="339">
        <v>0.5</v>
      </c>
      <c r="BX61" s="339">
        <v>0</v>
      </c>
      <c r="BY61" s="339">
        <v>0</v>
      </c>
      <c r="BZ61" s="339">
        <v>0</v>
      </c>
      <c r="CA61" s="339">
        <v>0</v>
      </c>
      <c r="CB61" s="339">
        <v>0.25</v>
      </c>
      <c r="CC61" s="339">
        <v>0</v>
      </c>
      <c r="CD61" s="339">
        <v>0</v>
      </c>
      <c r="CE61" s="339">
        <v>0</v>
      </c>
      <c r="CF61" s="339">
        <v>0</v>
      </c>
      <c r="CG61" s="339">
        <v>0</v>
      </c>
      <c r="CH61" s="339">
        <v>0</v>
      </c>
      <c r="CI61" s="339">
        <v>0</v>
      </c>
      <c r="CJ61" s="339">
        <v>0</v>
      </c>
      <c r="CK61" s="339">
        <v>0</v>
      </c>
      <c r="CL61" s="339">
        <v>0</v>
      </c>
      <c r="CM61" s="339">
        <v>0</v>
      </c>
      <c r="CN61" s="339">
        <v>0</v>
      </c>
      <c r="CO61" s="339">
        <v>0</v>
      </c>
      <c r="CP61" s="339">
        <v>0</v>
      </c>
      <c r="CQ61" s="339">
        <v>0.25</v>
      </c>
      <c r="CR61" s="339">
        <v>0.25</v>
      </c>
      <c r="CS61" s="339">
        <v>0.25</v>
      </c>
      <c r="CT61" s="339">
        <v>0.25</v>
      </c>
      <c r="CU61" s="339">
        <v>0.25</v>
      </c>
      <c r="CV61" s="339">
        <v>0.25</v>
      </c>
      <c r="CW61" s="339">
        <v>0.25</v>
      </c>
      <c r="CX61" s="339">
        <v>0.25</v>
      </c>
      <c r="CY61" s="339">
        <v>0.25</v>
      </c>
      <c r="CZ61" s="339">
        <v>0.25</v>
      </c>
    </row>
    <row r="62" spans="1:104" x14ac:dyDescent="0.25">
      <c r="A62" s="330"/>
      <c r="B62" s="341" t="s">
        <v>738</v>
      </c>
      <c r="C62" s="339">
        <v>0.2</v>
      </c>
      <c r="D62" s="340"/>
      <c r="E62" s="333" t="s">
        <v>639</v>
      </c>
      <c r="F62" s="339">
        <v>0.25</v>
      </c>
      <c r="G62" s="339">
        <v>0.25</v>
      </c>
      <c r="H62" s="339">
        <v>0.25</v>
      </c>
      <c r="I62" s="339">
        <v>0.25</v>
      </c>
      <c r="J62" s="339">
        <v>0.25</v>
      </c>
      <c r="K62" s="339">
        <v>0.25</v>
      </c>
      <c r="L62" s="339">
        <v>0.25</v>
      </c>
      <c r="M62" s="339">
        <v>0.25</v>
      </c>
      <c r="N62" s="339">
        <v>0.25</v>
      </c>
      <c r="O62" s="339">
        <v>0.25</v>
      </c>
      <c r="P62" s="339">
        <v>0</v>
      </c>
      <c r="Q62" s="339">
        <v>0</v>
      </c>
      <c r="R62" s="339">
        <v>0</v>
      </c>
      <c r="S62" s="339">
        <v>0</v>
      </c>
      <c r="T62" s="339">
        <v>0</v>
      </c>
      <c r="U62" s="339">
        <v>0</v>
      </c>
      <c r="V62" s="339">
        <v>0</v>
      </c>
      <c r="W62" s="339">
        <v>0</v>
      </c>
      <c r="X62" s="339">
        <v>0</v>
      </c>
      <c r="Y62" s="339">
        <v>0</v>
      </c>
      <c r="Z62" s="339">
        <v>0</v>
      </c>
      <c r="AA62" s="339">
        <v>0</v>
      </c>
      <c r="AB62" s="339">
        <v>0</v>
      </c>
      <c r="AC62" s="339">
        <v>0.25</v>
      </c>
      <c r="AD62" s="339">
        <v>0.25</v>
      </c>
      <c r="AE62" s="339">
        <v>0</v>
      </c>
      <c r="AF62" s="339">
        <v>0.25</v>
      </c>
      <c r="AG62" s="339">
        <v>0.25</v>
      </c>
      <c r="AH62" s="339">
        <v>0.25</v>
      </c>
      <c r="AI62" s="339">
        <v>0.25</v>
      </c>
      <c r="AJ62" s="339">
        <v>0.25</v>
      </c>
      <c r="AK62" s="339">
        <v>0.25</v>
      </c>
      <c r="AL62" s="339">
        <v>0.25</v>
      </c>
      <c r="AM62" s="339">
        <v>0.25</v>
      </c>
      <c r="AN62" s="339">
        <v>0.25</v>
      </c>
      <c r="AO62" s="339">
        <v>0.25</v>
      </c>
      <c r="AP62" s="339">
        <v>0.25</v>
      </c>
      <c r="AQ62" s="339">
        <v>0.25</v>
      </c>
      <c r="AR62" s="339">
        <v>0.25</v>
      </c>
      <c r="AS62" s="339">
        <v>0.25</v>
      </c>
      <c r="AT62" s="339">
        <v>0.25</v>
      </c>
      <c r="AU62" s="339">
        <v>0.25</v>
      </c>
      <c r="AV62" s="339">
        <v>0.25</v>
      </c>
      <c r="AW62" s="339">
        <v>0.25</v>
      </c>
      <c r="AX62" s="339">
        <v>0.5</v>
      </c>
      <c r="AY62" s="339">
        <v>0.75</v>
      </c>
      <c r="AZ62" s="339">
        <v>0.75</v>
      </c>
      <c r="BA62" s="339">
        <v>0.75</v>
      </c>
      <c r="BB62" s="339">
        <v>0.5</v>
      </c>
      <c r="BC62" s="339">
        <v>0.75</v>
      </c>
      <c r="BD62" s="339">
        <v>1</v>
      </c>
      <c r="BE62" s="339">
        <v>0.75</v>
      </c>
      <c r="BF62" s="339">
        <v>0.75</v>
      </c>
      <c r="BG62" s="339">
        <v>1</v>
      </c>
      <c r="BH62" s="339">
        <v>1</v>
      </c>
      <c r="BI62" s="339">
        <v>0.75</v>
      </c>
      <c r="BJ62" s="339">
        <v>0.75</v>
      </c>
      <c r="BK62" s="339">
        <v>0.75</v>
      </c>
      <c r="BL62" s="339">
        <v>0.5</v>
      </c>
      <c r="BM62" s="339">
        <v>0.5</v>
      </c>
      <c r="BN62" s="339">
        <v>0.5</v>
      </c>
      <c r="BO62" s="339">
        <v>0.5</v>
      </c>
      <c r="BP62" s="339">
        <v>0.5</v>
      </c>
      <c r="BQ62" s="339">
        <v>0.5</v>
      </c>
      <c r="BR62" s="339">
        <v>0.5</v>
      </c>
      <c r="BS62" s="339">
        <v>0.25</v>
      </c>
      <c r="BT62" s="339">
        <v>0.5</v>
      </c>
      <c r="BU62" s="339">
        <v>0.75</v>
      </c>
      <c r="BV62" s="339">
        <v>0.25</v>
      </c>
      <c r="BW62" s="339">
        <v>0.5</v>
      </c>
      <c r="BX62" s="339">
        <v>0</v>
      </c>
      <c r="BY62" s="339">
        <v>0</v>
      </c>
      <c r="BZ62" s="339">
        <v>0</v>
      </c>
      <c r="CA62" s="339">
        <v>0</v>
      </c>
      <c r="CB62" s="339">
        <v>0.25</v>
      </c>
      <c r="CC62" s="339">
        <v>0</v>
      </c>
      <c r="CD62" s="339">
        <v>0</v>
      </c>
      <c r="CE62" s="339">
        <v>0</v>
      </c>
      <c r="CF62" s="339">
        <v>0</v>
      </c>
      <c r="CG62" s="339">
        <v>0</v>
      </c>
      <c r="CH62" s="339">
        <v>0</v>
      </c>
      <c r="CI62" s="339">
        <v>0</v>
      </c>
      <c r="CJ62" s="339">
        <v>0</v>
      </c>
      <c r="CK62" s="339">
        <v>0</v>
      </c>
      <c r="CL62" s="339">
        <v>0</v>
      </c>
      <c r="CM62" s="339">
        <v>0</v>
      </c>
      <c r="CN62" s="339">
        <v>0</v>
      </c>
      <c r="CO62" s="339">
        <v>0</v>
      </c>
      <c r="CP62" s="339">
        <v>0</v>
      </c>
      <c r="CQ62" s="339">
        <v>0.25</v>
      </c>
      <c r="CR62" s="339">
        <v>0.25</v>
      </c>
      <c r="CS62" s="339">
        <v>0.25</v>
      </c>
      <c r="CT62" s="339">
        <v>0.25</v>
      </c>
      <c r="CU62" s="339">
        <v>0.25</v>
      </c>
      <c r="CV62" s="339">
        <v>0.25</v>
      </c>
      <c r="CW62" s="339">
        <v>0.25</v>
      </c>
      <c r="CX62" s="339">
        <v>0.25</v>
      </c>
      <c r="CY62" s="339">
        <v>0.25</v>
      </c>
      <c r="CZ62" s="339">
        <v>0.25</v>
      </c>
    </row>
    <row r="63" spans="1:104" x14ac:dyDescent="0.25">
      <c r="A63" s="330"/>
      <c r="B63" s="341" t="s">
        <v>739</v>
      </c>
      <c r="C63" s="339">
        <v>4.88</v>
      </c>
      <c r="D63" s="340"/>
      <c r="E63" s="333" t="s">
        <v>640</v>
      </c>
      <c r="F63" s="339">
        <v>0.25</v>
      </c>
      <c r="G63" s="339">
        <v>0.25</v>
      </c>
      <c r="H63" s="339">
        <v>0.25</v>
      </c>
      <c r="I63" s="339">
        <v>0.25</v>
      </c>
      <c r="J63" s="339">
        <v>0.25</v>
      </c>
      <c r="K63" s="339">
        <v>0.25</v>
      </c>
      <c r="L63" s="339">
        <v>0.25</v>
      </c>
      <c r="M63" s="339">
        <v>0.25</v>
      </c>
      <c r="N63" s="339">
        <v>0.25</v>
      </c>
      <c r="O63" s="339">
        <v>0.25</v>
      </c>
      <c r="P63" s="339">
        <v>0</v>
      </c>
      <c r="Q63" s="339">
        <v>0</v>
      </c>
      <c r="R63" s="339">
        <v>0</v>
      </c>
      <c r="S63" s="339">
        <v>0</v>
      </c>
      <c r="T63" s="339">
        <v>0</v>
      </c>
      <c r="U63" s="339">
        <v>0</v>
      </c>
      <c r="V63" s="339">
        <v>0</v>
      </c>
      <c r="W63" s="339">
        <v>0</v>
      </c>
      <c r="X63" s="339">
        <v>0</v>
      </c>
      <c r="Y63" s="339">
        <v>0</v>
      </c>
      <c r="Z63" s="339">
        <v>0</v>
      </c>
      <c r="AA63" s="339">
        <v>0</v>
      </c>
      <c r="AB63" s="339">
        <v>0</v>
      </c>
      <c r="AC63" s="339">
        <v>0.25</v>
      </c>
      <c r="AD63" s="339">
        <v>0.25</v>
      </c>
      <c r="AE63" s="339">
        <v>0</v>
      </c>
      <c r="AF63" s="339">
        <v>0.25</v>
      </c>
      <c r="AG63" s="339">
        <v>0.25</v>
      </c>
      <c r="AH63" s="339">
        <v>0.25</v>
      </c>
      <c r="AI63" s="339">
        <v>0.25</v>
      </c>
      <c r="AJ63" s="339">
        <v>0.25</v>
      </c>
      <c r="AK63" s="339">
        <v>0.25</v>
      </c>
      <c r="AL63" s="339">
        <v>0.25</v>
      </c>
      <c r="AM63" s="339">
        <v>0.25</v>
      </c>
      <c r="AN63" s="339">
        <v>0.25</v>
      </c>
      <c r="AO63" s="339">
        <v>0.25</v>
      </c>
      <c r="AP63" s="339">
        <v>0.25</v>
      </c>
      <c r="AQ63" s="339">
        <v>0.25</v>
      </c>
      <c r="AR63" s="339">
        <v>0.25</v>
      </c>
      <c r="AS63" s="339">
        <v>0.25</v>
      </c>
      <c r="AT63" s="339">
        <v>0.25</v>
      </c>
      <c r="AU63" s="339">
        <v>0.25</v>
      </c>
      <c r="AV63" s="339">
        <v>0.25</v>
      </c>
      <c r="AW63" s="339">
        <v>0.25</v>
      </c>
      <c r="AX63" s="339">
        <v>0.5</v>
      </c>
      <c r="AY63" s="339">
        <v>0.75</v>
      </c>
      <c r="AZ63" s="339">
        <v>0.75</v>
      </c>
      <c r="BA63" s="339">
        <v>0.75</v>
      </c>
      <c r="BB63" s="339">
        <v>0.75</v>
      </c>
      <c r="BC63" s="339">
        <v>0.75</v>
      </c>
      <c r="BD63" s="339">
        <v>0.75</v>
      </c>
      <c r="BE63" s="339">
        <v>0.5</v>
      </c>
      <c r="BF63" s="339">
        <v>0.75</v>
      </c>
      <c r="BG63" s="339">
        <v>0.75</v>
      </c>
      <c r="BH63" s="339">
        <v>0.75</v>
      </c>
      <c r="BI63" s="339">
        <v>1</v>
      </c>
      <c r="BJ63" s="339">
        <v>0.75</v>
      </c>
      <c r="BK63" s="339">
        <v>0.5</v>
      </c>
      <c r="BL63" s="339">
        <v>0.5</v>
      </c>
      <c r="BM63" s="339">
        <v>0.5</v>
      </c>
      <c r="BN63" s="339">
        <v>0.5</v>
      </c>
      <c r="BO63" s="339">
        <v>0.5</v>
      </c>
      <c r="BP63" s="339">
        <v>0.5</v>
      </c>
      <c r="BQ63" s="339">
        <v>0.5</v>
      </c>
      <c r="BR63" s="339">
        <v>0.5</v>
      </c>
      <c r="BS63" s="339">
        <v>0.25</v>
      </c>
      <c r="BT63" s="339">
        <v>0.5</v>
      </c>
      <c r="BU63" s="339">
        <v>0.75</v>
      </c>
      <c r="BV63" s="339">
        <v>0.25</v>
      </c>
      <c r="BW63" s="339">
        <v>0.5</v>
      </c>
      <c r="BX63" s="339">
        <v>0</v>
      </c>
      <c r="BY63" s="339">
        <v>0</v>
      </c>
      <c r="BZ63" s="339">
        <v>0</v>
      </c>
      <c r="CA63" s="339">
        <v>0</v>
      </c>
      <c r="CB63" s="339">
        <v>0.25</v>
      </c>
      <c r="CC63" s="339">
        <v>0</v>
      </c>
      <c r="CD63" s="339">
        <v>0</v>
      </c>
      <c r="CE63" s="339">
        <v>0</v>
      </c>
      <c r="CF63" s="339">
        <v>0</v>
      </c>
      <c r="CG63" s="339">
        <v>0</v>
      </c>
      <c r="CH63" s="339">
        <v>0</v>
      </c>
      <c r="CI63" s="339">
        <v>0</v>
      </c>
      <c r="CJ63" s="339">
        <v>0</v>
      </c>
      <c r="CK63" s="339">
        <v>0</v>
      </c>
      <c r="CL63" s="339">
        <v>0</v>
      </c>
      <c r="CM63" s="339">
        <v>0</v>
      </c>
      <c r="CN63" s="339">
        <v>0</v>
      </c>
      <c r="CO63" s="339">
        <v>0</v>
      </c>
      <c r="CP63" s="339">
        <v>0</v>
      </c>
      <c r="CQ63" s="339">
        <v>0.25</v>
      </c>
      <c r="CR63" s="339">
        <v>0.25</v>
      </c>
      <c r="CS63" s="339">
        <v>0.25</v>
      </c>
      <c r="CT63" s="339">
        <v>0.25</v>
      </c>
      <c r="CU63" s="339">
        <v>0.25</v>
      </c>
      <c r="CV63" s="339">
        <v>0.25</v>
      </c>
      <c r="CW63" s="339">
        <v>0.25</v>
      </c>
      <c r="CX63" s="339">
        <v>0.25</v>
      </c>
      <c r="CY63" s="339">
        <v>0.5</v>
      </c>
      <c r="CZ63" s="339">
        <v>0.5</v>
      </c>
    </row>
    <row r="64" spans="1:104" x14ac:dyDescent="0.25">
      <c r="A64" s="330"/>
      <c r="B64" s="341" t="s">
        <v>740</v>
      </c>
      <c r="C64" s="339">
        <v>4.88</v>
      </c>
      <c r="D64" s="340"/>
      <c r="E64" s="333" t="s">
        <v>641</v>
      </c>
      <c r="F64" s="339">
        <v>0.25</v>
      </c>
      <c r="G64" s="339">
        <v>0.25</v>
      </c>
      <c r="H64" s="339">
        <v>0.25</v>
      </c>
      <c r="I64" s="339">
        <v>0.25</v>
      </c>
      <c r="J64" s="339">
        <v>0.25</v>
      </c>
      <c r="K64" s="339">
        <v>0.25</v>
      </c>
      <c r="L64" s="339">
        <v>0.25</v>
      </c>
      <c r="M64" s="339">
        <v>0.25</v>
      </c>
      <c r="N64" s="339">
        <v>0.25</v>
      </c>
      <c r="O64" s="339">
        <v>0.25</v>
      </c>
      <c r="P64" s="339">
        <v>0</v>
      </c>
      <c r="Q64" s="339">
        <v>0</v>
      </c>
      <c r="R64" s="339">
        <v>0</v>
      </c>
      <c r="S64" s="339">
        <v>0</v>
      </c>
      <c r="T64" s="339">
        <v>0</v>
      </c>
      <c r="U64" s="339">
        <v>0</v>
      </c>
      <c r="V64" s="339">
        <v>0</v>
      </c>
      <c r="W64" s="339">
        <v>0</v>
      </c>
      <c r="X64" s="339">
        <v>0</v>
      </c>
      <c r="Y64" s="339">
        <v>0</v>
      </c>
      <c r="Z64" s="339">
        <v>0</v>
      </c>
      <c r="AA64" s="339">
        <v>0</v>
      </c>
      <c r="AB64" s="339">
        <v>0</v>
      </c>
      <c r="AC64" s="339">
        <v>0.25</v>
      </c>
      <c r="AD64" s="339">
        <v>0.25</v>
      </c>
      <c r="AE64" s="339">
        <v>0</v>
      </c>
      <c r="AF64" s="339">
        <v>0.25</v>
      </c>
      <c r="AG64" s="339">
        <v>0.25</v>
      </c>
      <c r="AH64" s="339">
        <v>0.25</v>
      </c>
      <c r="AI64" s="339">
        <v>0.25</v>
      </c>
      <c r="AJ64" s="339">
        <v>0.25</v>
      </c>
      <c r="AK64" s="339">
        <v>0.25</v>
      </c>
      <c r="AL64" s="339">
        <v>0.25</v>
      </c>
      <c r="AM64" s="339">
        <v>0.25</v>
      </c>
      <c r="AN64" s="339">
        <v>0.25</v>
      </c>
      <c r="AO64" s="339">
        <v>0</v>
      </c>
      <c r="AP64" s="339">
        <v>0</v>
      </c>
      <c r="AQ64" s="339">
        <v>0</v>
      </c>
      <c r="AR64" s="339">
        <v>0</v>
      </c>
      <c r="AS64" s="339">
        <v>0.25</v>
      </c>
      <c r="AT64" s="339">
        <v>0.25</v>
      </c>
      <c r="AU64" s="339">
        <v>0.25</v>
      </c>
      <c r="AV64" s="339">
        <v>0.25</v>
      </c>
      <c r="AW64" s="339">
        <v>0.25</v>
      </c>
      <c r="AX64" s="339">
        <v>0.5</v>
      </c>
      <c r="AY64" s="339">
        <v>0.5</v>
      </c>
      <c r="AZ64" s="339">
        <v>0.5</v>
      </c>
      <c r="BA64" s="339">
        <v>0.5</v>
      </c>
      <c r="BB64" s="339">
        <v>0.5</v>
      </c>
      <c r="BC64" s="339">
        <v>0.5</v>
      </c>
      <c r="BD64" s="339">
        <v>0.75</v>
      </c>
      <c r="BE64" s="339">
        <v>0.75</v>
      </c>
      <c r="BF64" s="339">
        <v>0.75</v>
      </c>
      <c r="BG64" s="339">
        <v>0.75</v>
      </c>
      <c r="BH64" s="339">
        <v>0.75</v>
      </c>
      <c r="BI64" s="339">
        <v>0.75</v>
      </c>
      <c r="BJ64" s="339">
        <v>1</v>
      </c>
      <c r="BK64" s="339">
        <v>0.5</v>
      </c>
      <c r="BL64" s="339">
        <v>0.75</v>
      </c>
      <c r="BM64" s="339">
        <v>0.75</v>
      </c>
      <c r="BN64" s="339">
        <v>0.5</v>
      </c>
      <c r="BO64" s="339">
        <v>0.5</v>
      </c>
      <c r="BP64" s="339">
        <v>0.5</v>
      </c>
      <c r="BQ64" s="339">
        <v>0.5</v>
      </c>
      <c r="BR64" s="339">
        <v>0.5</v>
      </c>
      <c r="BS64" s="339">
        <v>0.5</v>
      </c>
      <c r="BT64" s="339">
        <v>0.75</v>
      </c>
      <c r="BU64" s="339">
        <v>0.75</v>
      </c>
      <c r="BV64" s="339">
        <v>0.5</v>
      </c>
      <c r="BW64" s="339">
        <v>0.5</v>
      </c>
      <c r="BX64" s="339">
        <v>0</v>
      </c>
      <c r="BY64" s="339">
        <v>0</v>
      </c>
      <c r="BZ64" s="339">
        <v>0</v>
      </c>
      <c r="CA64" s="339">
        <v>0</v>
      </c>
      <c r="CB64" s="339">
        <v>0.25</v>
      </c>
      <c r="CC64" s="339">
        <v>0</v>
      </c>
      <c r="CD64" s="339">
        <v>0</v>
      </c>
      <c r="CE64" s="339">
        <v>0</v>
      </c>
      <c r="CF64" s="339">
        <v>0</v>
      </c>
      <c r="CG64" s="339">
        <v>0</v>
      </c>
      <c r="CH64" s="339">
        <v>0</v>
      </c>
      <c r="CI64" s="339">
        <v>0</v>
      </c>
      <c r="CJ64" s="339">
        <v>0</v>
      </c>
      <c r="CK64" s="339">
        <v>0</v>
      </c>
      <c r="CL64" s="339">
        <v>0</v>
      </c>
      <c r="CM64" s="339">
        <v>0</v>
      </c>
      <c r="CN64" s="339">
        <v>0</v>
      </c>
      <c r="CO64" s="339">
        <v>0</v>
      </c>
      <c r="CP64" s="339">
        <v>0</v>
      </c>
      <c r="CQ64" s="339">
        <v>0.25</v>
      </c>
      <c r="CR64" s="339">
        <v>0.25</v>
      </c>
      <c r="CS64" s="339">
        <v>0.25</v>
      </c>
      <c r="CT64" s="339">
        <v>0.25</v>
      </c>
      <c r="CU64" s="339">
        <v>0.25</v>
      </c>
      <c r="CV64" s="339">
        <v>0.25</v>
      </c>
      <c r="CW64" s="339">
        <v>0.25</v>
      </c>
      <c r="CX64" s="339">
        <v>0.25</v>
      </c>
      <c r="CY64" s="339">
        <v>0.25</v>
      </c>
      <c r="CZ64" s="339">
        <v>0.25</v>
      </c>
    </row>
    <row r="65" spans="1:104" x14ac:dyDescent="0.25">
      <c r="A65" s="330"/>
      <c r="B65" s="341" t="s">
        <v>741</v>
      </c>
      <c r="C65" s="339">
        <v>2.31</v>
      </c>
      <c r="D65" s="340"/>
      <c r="E65" s="333" t="s">
        <v>642</v>
      </c>
      <c r="F65" s="339">
        <v>0.25</v>
      </c>
      <c r="G65" s="339">
        <v>0.25</v>
      </c>
      <c r="H65" s="339">
        <v>0.25</v>
      </c>
      <c r="I65" s="339">
        <v>0.25</v>
      </c>
      <c r="J65" s="339">
        <v>0.25</v>
      </c>
      <c r="K65" s="339">
        <v>0.25</v>
      </c>
      <c r="L65" s="339">
        <v>0.25</v>
      </c>
      <c r="M65" s="339">
        <v>0.25</v>
      </c>
      <c r="N65" s="339">
        <v>0.25</v>
      </c>
      <c r="O65" s="339">
        <v>0.25</v>
      </c>
      <c r="P65" s="339">
        <v>0</v>
      </c>
      <c r="Q65" s="339">
        <v>0</v>
      </c>
      <c r="R65" s="339">
        <v>0</v>
      </c>
      <c r="S65" s="339">
        <v>0</v>
      </c>
      <c r="T65" s="339">
        <v>0</v>
      </c>
      <c r="U65" s="339">
        <v>0</v>
      </c>
      <c r="V65" s="339">
        <v>0</v>
      </c>
      <c r="W65" s="339">
        <v>0</v>
      </c>
      <c r="X65" s="339">
        <v>0</v>
      </c>
      <c r="Y65" s="339">
        <v>0</v>
      </c>
      <c r="Z65" s="339">
        <v>0</v>
      </c>
      <c r="AA65" s="339">
        <v>0</v>
      </c>
      <c r="AB65" s="339">
        <v>0</v>
      </c>
      <c r="AC65" s="339">
        <v>0.25</v>
      </c>
      <c r="AD65" s="339">
        <v>0.25</v>
      </c>
      <c r="AE65" s="339">
        <v>0</v>
      </c>
      <c r="AF65" s="339">
        <v>0.25</v>
      </c>
      <c r="AG65" s="339">
        <v>0.25</v>
      </c>
      <c r="AH65" s="339">
        <v>0.25</v>
      </c>
      <c r="AI65" s="339">
        <v>0.25</v>
      </c>
      <c r="AJ65" s="339">
        <v>0.25</v>
      </c>
      <c r="AK65" s="339">
        <v>0.25</v>
      </c>
      <c r="AL65" s="339">
        <v>0.25</v>
      </c>
      <c r="AM65" s="339">
        <v>0.25</v>
      </c>
      <c r="AN65" s="339">
        <v>0.25</v>
      </c>
      <c r="AO65" s="339">
        <v>0</v>
      </c>
      <c r="AP65" s="339">
        <v>0</v>
      </c>
      <c r="AQ65" s="339">
        <v>0</v>
      </c>
      <c r="AR65" s="339">
        <v>0</v>
      </c>
      <c r="AS65" s="339">
        <v>0.25</v>
      </c>
      <c r="AT65" s="339">
        <v>0.25</v>
      </c>
      <c r="AU65" s="339">
        <v>0.25</v>
      </c>
      <c r="AV65" s="339">
        <v>0.25</v>
      </c>
      <c r="AW65" s="339">
        <v>0.25</v>
      </c>
      <c r="AX65" s="339">
        <v>0.25</v>
      </c>
      <c r="AY65" s="339">
        <v>0.5</v>
      </c>
      <c r="AZ65" s="339">
        <v>0.5</v>
      </c>
      <c r="BA65" s="339">
        <v>0.5</v>
      </c>
      <c r="BB65" s="339">
        <v>0.5</v>
      </c>
      <c r="BC65" s="339">
        <v>0.5</v>
      </c>
      <c r="BD65" s="339">
        <v>0.5</v>
      </c>
      <c r="BE65" s="339">
        <v>0.5</v>
      </c>
      <c r="BF65" s="339">
        <v>0.5</v>
      </c>
      <c r="BG65" s="339">
        <v>0.75</v>
      </c>
      <c r="BH65" s="339">
        <v>0.75</v>
      </c>
      <c r="BI65" s="339">
        <v>0.5</v>
      </c>
      <c r="BJ65" s="339">
        <v>0.5</v>
      </c>
      <c r="BK65" s="339">
        <v>1</v>
      </c>
      <c r="BL65" s="339">
        <v>0.5</v>
      </c>
      <c r="BM65" s="339">
        <v>0.5</v>
      </c>
      <c r="BN65" s="339">
        <v>0.25</v>
      </c>
      <c r="BO65" s="339">
        <v>0.25</v>
      </c>
      <c r="BP65" s="339">
        <v>0.25</v>
      </c>
      <c r="BQ65" s="339">
        <v>0.25</v>
      </c>
      <c r="BR65" s="339">
        <v>0.25</v>
      </c>
      <c r="BS65" s="339">
        <v>0.25</v>
      </c>
      <c r="BT65" s="339">
        <v>0.5</v>
      </c>
      <c r="BU65" s="339">
        <v>0.5</v>
      </c>
      <c r="BV65" s="339">
        <v>0.25</v>
      </c>
      <c r="BW65" s="339">
        <v>0.5</v>
      </c>
      <c r="BX65" s="339">
        <v>0</v>
      </c>
      <c r="BY65" s="339">
        <v>0</v>
      </c>
      <c r="BZ65" s="339">
        <v>0</v>
      </c>
      <c r="CA65" s="339">
        <v>0</v>
      </c>
      <c r="CB65" s="339">
        <v>0.25</v>
      </c>
      <c r="CC65" s="339">
        <v>0</v>
      </c>
      <c r="CD65" s="339">
        <v>0</v>
      </c>
      <c r="CE65" s="339">
        <v>0</v>
      </c>
      <c r="CF65" s="339">
        <v>0</v>
      </c>
      <c r="CG65" s="339">
        <v>0</v>
      </c>
      <c r="CH65" s="339">
        <v>0</v>
      </c>
      <c r="CI65" s="339">
        <v>0</v>
      </c>
      <c r="CJ65" s="339">
        <v>0</v>
      </c>
      <c r="CK65" s="339">
        <v>0</v>
      </c>
      <c r="CL65" s="339">
        <v>0</v>
      </c>
      <c r="CM65" s="339">
        <v>0</v>
      </c>
      <c r="CN65" s="339">
        <v>0</v>
      </c>
      <c r="CO65" s="339">
        <v>0</v>
      </c>
      <c r="CP65" s="339">
        <v>0</v>
      </c>
      <c r="CQ65" s="339">
        <v>0</v>
      </c>
      <c r="CR65" s="339">
        <v>0</v>
      </c>
      <c r="CS65" s="339">
        <v>0</v>
      </c>
      <c r="CT65" s="339">
        <v>0</v>
      </c>
      <c r="CU65" s="339">
        <v>0</v>
      </c>
      <c r="CV65" s="339">
        <v>0</v>
      </c>
      <c r="CW65" s="339">
        <v>0</v>
      </c>
      <c r="CX65" s="339">
        <v>0.25</v>
      </c>
      <c r="CY65" s="339">
        <v>0.25</v>
      </c>
      <c r="CZ65" s="339">
        <v>0.25</v>
      </c>
    </row>
    <row r="66" spans="1:104" x14ac:dyDescent="0.25">
      <c r="A66" s="330"/>
      <c r="B66" s="341" t="s">
        <v>742</v>
      </c>
      <c r="C66" s="339">
        <v>4.6399999999999997</v>
      </c>
      <c r="D66" s="340"/>
      <c r="E66" s="333" t="s">
        <v>643</v>
      </c>
      <c r="F66" s="339">
        <v>0.25</v>
      </c>
      <c r="G66" s="339">
        <v>0.25</v>
      </c>
      <c r="H66" s="339">
        <v>0.25</v>
      </c>
      <c r="I66" s="339">
        <v>0.25</v>
      </c>
      <c r="J66" s="339">
        <v>0.25</v>
      </c>
      <c r="K66" s="339">
        <v>0.25</v>
      </c>
      <c r="L66" s="339">
        <v>0.25</v>
      </c>
      <c r="M66" s="339">
        <v>0.25</v>
      </c>
      <c r="N66" s="339">
        <v>0.25</v>
      </c>
      <c r="O66" s="339">
        <v>0.25</v>
      </c>
      <c r="P66" s="339">
        <v>0</v>
      </c>
      <c r="Q66" s="339">
        <v>0</v>
      </c>
      <c r="R66" s="339">
        <v>0</v>
      </c>
      <c r="S66" s="339">
        <v>0</v>
      </c>
      <c r="T66" s="339">
        <v>0</v>
      </c>
      <c r="U66" s="339">
        <v>0</v>
      </c>
      <c r="V66" s="339">
        <v>0</v>
      </c>
      <c r="W66" s="339">
        <v>0</v>
      </c>
      <c r="X66" s="339">
        <v>0</v>
      </c>
      <c r="Y66" s="339">
        <v>0</v>
      </c>
      <c r="Z66" s="339">
        <v>0</v>
      </c>
      <c r="AA66" s="339">
        <v>0</v>
      </c>
      <c r="AB66" s="339">
        <v>0</v>
      </c>
      <c r="AC66" s="339">
        <v>0.25</v>
      </c>
      <c r="AD66" s="339">
        <v>0.25</v>
      </c>
      <c r="AE66" s="339">
        <v>0</v>
      </c>
      <c r="AF66" s="339">
        <v>0.25</v>
      </c>
      <c r="AG66" s="339">
        <v>0.25</v>
      </c>
      <c r="AH66" s="339">
        <v>0.25</v>
      </c>
      <c r="AI66" s="339">
        <v>0.25</v>
      </c>
      <c r="AJ66" s="339">
        <v>0.25</v>
      </c>
      <c r="AK66" s="339">
        <v>0.25</v>
      </c>
      <c r="AL66" s="339">
        <v>0.25</v>
      </c>
      <c r="AM66" s="339">
        <v>0.25</v>
      </c>
      <c r="AN66" s="339">
        <v>0.25</v>
      </c>
      <c r="AO66" s="339">
        <v>0</v>
      </c>
      <c r="AP66" s="339">
        <v>0</v>
      </c>
      <c r="AQ66" s="339">
        <v>0</v>
      </c>
      <c r="AR66" s="339">
        <v>0</v>
      </c>
      <c r="AS66" s="339">
        <v>0.25</v>
      </c>
      <c r="AT66" s="339">
        <v>0.25</v>
      </c>
      <c r="AU66" s="339">
        <v>0.25</v>
      </c>
      <c r="AV66" s="339">
        <v>0.25</v>
      </c>
      <c r="AW66" s="339">
        <v>0.25</v>
      </c>
      <c r="AX66" s="339">
        <v>0.25</v>
      </c>
      <c r="AY66" s="339">
        <v>0.5</v>
      </c>
      <c r="AZ66" s="339">
        <v>0.5</v>
      </c>
      <c r="BA66" s="339">
        <v>0.5</v>
      </c>
      <c r="BB66" s="339">
        <v>0.5</v>
      </c>
      <c r="BC66" s="339">
        <v>0.5</v>
      </c>
      <c r="BD66" s="339">
        <v>0.5</v>
      </c>
      <c r="BE66" s="339">
        <v>0.5</v>
      </c>
      <c r="BF66" s="339">
        <v>0.5</v>
      </c>
      <c r="BG66" s="339">
        <v>0.5</v>
      </c>
      <c r="BH66" s="339">
        <v>0.5</v>
      </c>
      <c r="BI66" s="339">
        <v>0.5</v>
      </c>
      <c r="BJ66" s="339">
        <v>0.75</v>
      </c>
      <c r="BK66" s="339">
        <v>0.5</v>
      </c>
      <c r="BL66" s="339">
        <v>1</v>
      </c>
      <c r="BM66" s="339">
        <v>0.5</v>
      </c>
      <c r="BN66" s="339">
        <v>0.5</v>
      </c>
      <c r="BO66" s="339">
        <v>0.5</v>
      </c>
      <c r="BP66" s="339">
        <v>0.5</v>
      </c>
      <c r="BQ66" s="339">
        <v>0.5</v>
      </c>
      <c r="BR66" s="339">
        <v>0.25</v>
      </c>
      <c r="BS66" s="339">
        <v>0.5</v>
      </c>
      <c r="BT66" s="339">
        <v>0.5</v>
      </c>
      <c r="BU66" s="339">
        <v>0.5</v>
      </c>
      <c r="BV66" s="339">
        <v>0.5</v>
      </c>
      <c r="BW66" s="339">
        <v>0.5</v>
      </c>
      <c r="BX66" s="339">
        <v>0</v>
      </c>
      <c r="BY66" s="339">
        <v>0</v>
      </c>
      <c r="BZ66" s="339">
        <v>0</v>
      </c>
      <c r="CA66" s="339">
        <v>0</v>
      </c>
      <c r="CB66" s="339">
        <v>0.25</v>
      </c>
      <c r="CC66" s="339">
        <v>0</v>
      </c>
      <c r="CD66" s="339">
        <v>0</v>
      </c>
      <c r="CE66" s="339">
        <v>0</v>
      </c>
      <c r="CF66" s="339">
        <v>0</v>
      </c>
      <c r="CG66" s="339">
        <v>0</v>
      </c>
      <c r="CH66" s="339">
        <v>0</v>
      </c>
      <c r="CI66" s="339">
        <v>0</v>
      </c>
      <c r="CJ66" s="339">
        <v>0</v>
      </c>
      <c r="CK66" s="339">
        <v>0</v>
      </c>
      <c r="CL66" s="339">
        <v>0</v>
      </c>
      <c r="CM66" s="339">
        <v>0</v>
      </c>
      <c r="CN66" s="339">
        <v>0</v>
      </c>
      <c r="CO66" s="339">
        <v>0</v>
      </c>
      <c r="CP66" s="339">
        <v>0</v>
      </c>
      <c r="CQ66" s="339">
        <v>0</v>
      </c>
      <c r="CR66" s="339">
        <v>0</v>
      </c>
      <c r="CS66" s="339">
        <v>0</v>
      </c>
      <c r="CT66" s="339">
        <v>0</v>
      </c>
      <c r="CU66" s="339">
        <v>0</v>
      </c>
      <c r="CV66" s="339">
        <v>0</v>
      </c>
      <c r="CW66" s="339">
        <v>0</v>
      </c>
      <c r="CX66" s="339">
        <v>0.25</v>
      </c>
      <c r="CY66" s="339">
        <v>0.25</v>
      </c>
      <c r="CZ66" s="339">
        <v>0.25</v>
      </c>
    </row>
    <row r="67" spans="1:104" x14ac:dyDescent="0.25">
      <c r="A67" s="330"/>
      <c r="B67" s="341" t="s">
        <v>743</v>
      </c>
      <c r="C67" s="339">
        <v>6.95</v>
      </c>
      <c r="D67" s="340"/>
      <c r="E67" s="333" t="s">
        <v>644</v>
      </c>
      <c r="F67" s="339">
        <v>0.25</v>
      </c>
      <c r="G67" s="339">
        <v>0.25</v>
      </c>
      <c r="H67" s="339">
        <v>0.25</v>
      </c>
      <c r="I67" s="339">
        <v>0.25</v>
      </c>
      <c r="J67" s="339">
        <v>0.25</v>
      </c>
      <c r="K67" s="339">
        <v>0.25</v>
      </c>
      <c r="L67" s="339">
        <v>0.25</v>
      </c>
      <c r="M67" s="339">
        <v>0.25</v>
      </c>
      <c r="N67" s="339">
        <v>0.25</v>
      </c>
      <c r="O67" s="339">
        <v>0.25</v>
      </c>
      <c r="P67" s="339">
        <v>0</v>
      </c>
      <c r="Q67" s="339">
        <v>0</v>
      </c>
      <c r="R67" s="339">
        <v>0</v>
      </c>
      <c r="S67" s="339">
        <v>0</v>
      </c>
      <c r="T67" s="339">
        <v>0</v>
      </c>
      <c r="U67" s="339">
        <v>0</v>
      </c>
      <c r="V67" s="339">
        <v>0</v>
      </c>
      <c r="W67" s="339">
        <v>0</v>
      </c>
      <c r="X67" s="339">
        <v>0</v>
      </c>
      <c r="Y67" s="339">
        <v>0</v>
      </c>
      <c r="Z67" s="339">
        <v>0</v>
      </c>
      <c r="AA67" s="339">
        <v>0</v>
      </c>
      <c r="AB67" s="339">
        <v>0</v>
      </c>
      <c r="AC67" s="339">
        <v>0.25</v>
      </c>
      <c r="AD67" s="339">
        <v>0.25</v>
      </c>
      <c r="AE67" s="339">
        <v>0</v>
      </c>
      <c r="AF67" s="339">
        <v>0.25</v>
      </c>
      <c r="AG67" s="339">
        <v>0.25</v>
      </c>
      <c r="AH67" s="339">
        <v>0.25</v>
      </c>
      <c r="AI67" s="339">
        <v>0.25</v>
      </c>
      <c r="AJ67" s="339">
        <v>0.25</v>
      </c>
      <c r="AK67" s="339">
        <v>0.25</v>
      </c>
      <c r="AL67" s="339">
        <v>0.25</v>
      </c>
      <c r="AM67" s="339">
        <v>0.25</v>
      </c>
      <c r="AN67" s="339">
        <v>0.25</v>
      </c>
      <c r="AO67" s="339">
        <v>0</v>
      </c>
      <c r="AP67" s="339">
        <v>0</v>
      </c>
      <c r="AQ67" s="339">
        <v>0</v>
      </c>
      <c r="AR67" s="339">
        <v>0</v>
      </c>
      <c r="AS67" s="339">
        <v>0.25</v>
      </c>
      <c r="AT67" s="339">
        <v>0.25</v>
      </c>
      <c r="AU67" s="339">
        <v>0.25</v>
      </c>
      <c r="AV67" s="339">
        <v>0.25</v>
      </c>
      <c r="AW67" s="339">
        <v>0.25</v>
      </c>
      <c r="AX67" s="339">
        <v>0.25</v>
      </c>
      <c r="AY67" s="339">
        <v>0.25</v>
      </c>
      <c r="AZ67" s="339">
        <v>0.25</v>
      </c>
      <c r="BA67" s="339">
        <v>0.25</v>
      </c>
      <c r="BB67" s="339">
        <v>0.25</v>
      </c>
      <c r="BC67" s="339">
        <v>0.25</v>
      </c>
      <c r="BD67" s="339">
        <v>0.5</v>
      </c>
      <c r="BE67" s="339">
        <v>0.5</v>
      </c>
      <c r="BF67" s="339">
        <v>0.5</v>
      </c>
      <c r="BG67" s="339">
        <v>0.5</v>
      </c>
      <c r="BH67" s="339">
        <v>0.5</v>
      </c>
      <c r="BI67" s="339">
        <v>0.5</v>
      </c>
      <c r="BJ67" s="339">
        <v>0.75</v>
      </c>
      <c r="BK67" s="339">
        <v>0.5</v>
      </c>
      <c r="BL67" s="339">
        <v>0.5</v>
      </c>
      <c r="BM67" s="339">
        <v>1</v>
      </c>
      <c r="BN67" s="339">
        <v>0.5</v>
      </c>
      <c r="BO67" s="339">
        <v>0.5</v>
      </c>
      <c r="BP67" s="339">
        <v>0.5</v>
      </c>
      <c r="BQ67" s="339">
        <v>0.5</v>
      </c>
      <c r="BR67" s="339">
        <v>0.5</v>
      </c>
      <c r="BS67" s="339">
        <v>0.5</v>
      </c>
      <c r="BT67" s="339">
        <v>0.75</v>
      </c>
      <c r="BU67" s="339">
        <v>0.75</v>
      </c>
      <c r="BV67" s="339">
        <v>0.5</v>
      </c>
      <c r="BW67" s="339">
        <v>0.5</v>
      </c>
      <c r="BX67" s="339">
        <v>0</v>
      </c>
      <c r="BY67" s="339">
        <v>0</v>
      </c>
      <c r="BZ67" s="339">
        <v>0</v>
      </c>
      <c r="CA67" s="339">
        <v>0</v>
      </c>
      <c r="CB67" s="339">
        <v>0.25</v>
      </c>
      <c r="CC67" s="339">
        <v>0</v>
      </c>
      <c r="CD67" s="339">
        <v>0</v>
      </c>
      <c r="CE67" s="339">
        <v>0</v>
      </c>
      <c r="CF67" s="339">
        <v>0</v>
      </c>
      <c r="CG67" s="339">
        <v>0</v>
      </c>
      <c r="CH67" s="339">
        <v>0</v>
      </c>
      <c r="CI67" s="339">
        <v>0</v>
      </c>
      <c r="CJ67" s="339">
        <v>0</v>
      </c>
      <c r="CK67" s="339">
        <v>0</v>
      </c>
      <c r="CL67" s="339">
        <v>0</v>
      </c>
      <c r="CM67" s="339">
        <v>0</v>
      </c>
      <c r="CN67" s="339">
        <v>0</v>
      </c>
      <c r="CO67" s="339">
        <v>0</v>
      </c>
      <c r="CP67" s="339">
        <v>0</v>
      </c>
      <c r="CQ67" s="339">
        <v>0</v>
      </c>
      <c r="CR67" s="339">
        <v>0</v>
      </c>
      <c r="CS67" s="339">
        <v>0</v>
      </c>
      <c r="CT67" s="339">
        <v>0</v>
      </c>
      <c r="CU67" s="339">
        <v>0</v>
      </c>
      <c r="CV67" s="339">
        <v>0</v>
      </c>
      <c r="CW67" s="339">
        <v>0</v>
      </c>
      <c r="CX67" s="339">
        <v>0.25</v>
      </c>
      <c r="CY67" s="339">
        <v>0.25</v>
      </c>
      <c r="CZ67" s="339">
        <v>0.25</v>
      </c>
    </row>
    <row r="68" spans="1:104" x14ac:dyDescent="0.25">
      <c r="A68" s="330"/>
      <c r="B68" s="341" t="s">
        <v>744</v>
      </c>
      <c r="C68" s="339">
        <v>0.09</v>
      </c>
      <c r="D68" s="340"/>
      <c r="E68" s="333" t="s">
        <v>645</v>
      </c>
      <c r="F68" s="339">
        <v>0</v>
      </c>
      <c r="G68" s="339">
        <v>0</v>
      </c>
      <c r="H68" s="339">
        <v>0</v>
      </c>
      <c r="I68" s="339">
        <v>0</v>
      </c>
      <c r="J68" s="339">
        <v>0</v>
      </c>
      <c r="K68" s="339">
        <v>0</v>
      </c>
      <c r="L68" s="339">
        <v>0</v>
      </c>
      <c r="M68" s="339">
        <v>0</v>
      </c>
      <c r="N68" s="339">
        <v>0</v>
      </c>
      <c r="O68" s="339">
        <v>0</v>
      </c>
      <c r="P68" s="339">
        <v>0</v>
      </c>
      <c r="Q68" s="339">
        <v>0</v>
      </c>
      <c r="R68" s="339">
        <v>0</v>
      </c>
      <c r="S68" s="339">
        <v>0</v>
      </c>
      <c r="T68" s="339">
        <v>0</v>
      </c>
      <c r="U68" s="339">
        <v>0</v>
      </c>
      <c r="V68" s="339">
        <v>0</v>
      </c>
      <c r="W68" s="339">
        <v>0</v>
      </c>
      <c r="X68" s="339">
        <v>0</v>
      </c>
      <c r="Y68" s="339">
        <v>0</v>
      </c>
      <c r="Z68" s="339">
        <v>0</v>
      </c>
      <c r="AA68" s="339">
        <v>0</v>
      </c>
      <c r="AB68" s="339">
        <v>0</v>
      </c>
      <c r="AC68" s="339">
        <v>0</v>
      </c>
      <c r="AD68" s="339">
        <v>0</v>
      </c>
      <c r="AE68" s="339">
        <v>0</v>
      </c>
      <c r="AF68" s="339">
        <v>0</v>
      </c>
      <c r="AG68" s="339">
        <v>0</v>
      </c>
      <c r="AH68" s="339">
        <v>0</v>
      </c>
      <c r="AI68" s="339">
        <v>0</v>
      </c>
      <c r="AJ68" s="339">
        <v>0</v>
      </c>
      <c r="AK68" s="339">
        <v>0</v>
      </c>
      <c r="AL68" s="339">
        <v>0.25</v>
      </c>
      <c r="AM68" s="339">
        <v>0.25</v>
      </c>
      <c r="AN68" s="339">
        <v>0.25</v>
      </c>
      <c r="AO68" s="339">
        <v>0</v>
      </c>
      <c r="AP68" s="339">
        <v>0</v>
      </c>
      <c r="AQ68" s="339">
        <v>0</v>
      </c>
      <c r="AR68" s="339">
        <v>0</v>
      </c>
      <c r="AS68" s="339">
        <v>0.25</v>
      </c>
      <c r="AT68" s="339">
        <v>0.25</v>
      </c>
      <c r="AU68" s="339">
        <v>0.25</v>
      </c>
      <c r="AV68" s="339">
        <v>0.25</v>
      </c>
      <c r="AW68" s="339">
        <v>0.25</v>
      </c>
      <c r="AX68" s="339">
        <v>0.25</v>
      </c>
      <c r="AY68" s="339">
        <v>0.25</v>
      </c>
      <c r="AZ68" s="339">
        <v>0.25</v>
      </c>
      <c r="BA68" s="339">
        <v>0.25</v>
      </c>
      <c r="BB68" s="339">
        <v>0.25</v>
      </c>
      <c r="BC68" s="339">
        <v>0.25</v>
      </c>
      <c r="BD68" s="339">
        <v>0.5</v>
      </c>
      <c r="BE68" s="339">
        <v>0.5</v>
      </c>
      <c r="BF68" s="339">
        <v>0.5</v>
      </c>
      <c r="BG68" s="339">
        <v>0.5</v>
      </c>
      <c r="BH68" s="339">
        <v>0.5</v>
      </c>
      <c r="BI68" s="339">
        <v>0.5</v>
      </c>
      <c r="BJ68" s="339">
        <v>0.5</v>
      </c>
      <c r="BK68" s="339">
        <v>0.25</v>
      </c>
      <c r="BL68" s="339">
        <v>0.5</v>
      </c>
      <c r="BM68" s="339">
        <v>0.5</v>
      </c>
      <c r="BN68" s="339">
        <v>1</v>
      </c>
      <c r="BO68" s="339">
        <v>0.75</v>
      </c>
      <c r="BP68" s="339">
        <v>0.5</v>
      </c>
      <c r="BQ68" s="339">
        <v>0.75</v>
      </c>
      <c r="BR68" s="339">
        <v>0.75</v>
      </c>
      <c r="BS68" s="339">
        <v>0.5</v>
      </c>
      <c r="BT68" s="339">
        <v>0.5</v>
      </c>
      <c r="BU68" s="339">
        <v>0.5</v>
      </c>
      <c r="BV68" s="339">
        <v>0.25</v>
      </c>
      <c r="BW68" s="339">
        <v>0.25</v>
      </c>
      <c r="BX68" s="339">
        <v>0.25</v>
      </c>
      <c r="BY68" s="339">
        <v>0.25</v>
      </c>
      <c r="BZ68" s="339">
        <v>0.25</v>
      </c>
      <c r="CA68" s="339">
        <v>0.25</v>
      </c>
      <c r="CB68" s="339">
        <v>0.25</v>
      </c>
      <c r="CC68" s="339">
        <v>0</v>
      </c>
      <c r="CD68" s="339">
        <v>0</v>
      </c>
      <c r="CE68" s="339">
        <v>0.25</v>
      </c>
      <c r="CF68" s="339">
        <v>0.5</v>
      </c>
      <c r="CG68" s="339">
        <v>0</v>
      </c>
      <c r="CH68" s="339">
        <v>0</v>
      </c>
      <c r="CI68" s="339">
        <v>0</v>
      </c>
      <c r="CJ68" s="339">
        <v>0</v>
      </c>
      <c r="CK68" s="339">
        <v>0</v>
      </c>
      <c r="CL68" s="339">
        <v>0.25</v>
      </c>
      <c r="CM68" s="339">
        <v>0.25</v>
      </c>
      <c r="CN68" s="339">
        <v>0.25</v>
      </c>
      <c r="CO68" s="339">
        <v>0.5</v>
      </c>
      <c r="CP68" s="339">
        <v>0.5</v>
      </c>
      <c r="CQ68" s="339">
        <v>0.25</v>
      </c>
      <c r="CR68" s="339">
        <v>0.25</v>
      </c>
      <c r="CS68" s="339">
        <v>0.25</v>
      </c>
      <c r="CT68" s="339">
        <v>0.25</v>
      </c>
      <c r="CU68" s="339">
        <v>0.25</v>
      </c>
      <c r="CV68" s="339">
        <v>0.25</v>
      </c>
      <c r="CW68" s="339">
        <v>0.25</v>
      </c>
      <c r="CX68" s="339">
        <v>0.25</v>
      </c>
      <c r="CY68" s="339">
        <v>0.25</v>
      </c>
      <c r="CZ68" s="339">
        <v>0.25</v>
      </c>
    </row>
    <row r="69" spans="1:104" x14ac:dyDescent="0.25">
      <c r="A69" s="330"/>
      <c r="B69" s="341" t="s">
        <v>745</v>
      </c>
      <c r="C69" s="339">
        <v>0.94</v>
      </c>
      <c r="D69" s="340"/>
      <c r="E69" s="333" t="s">
        <v>646</v>
      </c>
      <c r="F69" s="339">
        <v>0</v>
      </c>
      <c r="G69" s="339">
        <v>0</v>
      </c>
      <c r="H69" s="339">
        <v>0</v>
      </c>
      <c r="I69" s="339">
        <v>0</v>
      </c>
      <c r="J69" s="339">
        <v>0</v>
      </c>
      <c r="K69" s="339">
        <v>0</v>
      </c>
      <c r="L69" s="339">
        <v>0</v>
      </c>
      <c r="M69" s="339">
        <v>0</v>
      </c>
      <c r="N69" s="339">
        <v>0</v>
      </c>
      <c r="O69" s="339">
        <v>0</v>
      </c>
      <c r="P69" s="339">
        <v>0</v>
      </c>
      <c r="Q69" s="339">
        <v>0</v>
      </c>
      <c r="R69" s="339">
        <v>0</v>
      </c>
      <c r="S69" s="339">
        <v>0</v>
      </c>
      <c r="T69" s="339">
        <v>0</v>
      </c>
      <c r="U69" s="339">
        <v>0</v>
      </c>
      <c r="V69" s="339">
        <v>0</v>
      </c>
      <c r="W69" s="339">
        <v>0</v>
      </c>
      <c r="X69" s="339">
        <v>0</v>
      </c>
      <c r="Y69" s="339">
        <v>0</v>
      </c>
      <c r="Z69" s="339">
        <v>0</v>
      </c>
      <c r="AA69" s="339">
        <v>0</v>
      </c>
      <c r="AB69" s="339">
        <v>0</v>
      </c>
      <c r="AC69" s="339">
        <v>0</v>
      </c>
      <c r="AD69" s="339">
        <v>0</v>
      </c>
      <c r="AE69" s="339">
        <v>0</v>
      </c>
      <c r="AF69" s="339">
        <v>0</v>
      </c>
      <c r="AG69" s="339">
        <v>0</v>
      </c>
      <c r="AH69" s="339">
        <v>0</v>
      </c>
      <c r="AI69" s="339">
        <v>0</v>
      </c>
      <c r="AJ69" s="339">
        <v>0</v>
      </c>
      <c r="AK69" s="339">
        <v>0</v>
      </c>
      <c r="AL69" s="339">
        <v>0.25</v>
      </c>
      <c r="AM69" s="339">
        <v>0.25</v>
      </c>
      <c r="AN69" s="339">
        <v>0.25</v>
      </c>
      <c r="AO69" s="339">
        <v>0</v>
      </c>
      <c r="AP69" s="339">
        <v>0</v>
      </c>
      <c r="AQ69" s="339">
        <v>0</v>
      </c>
      <c r="AR69" s="339">
        <v>0</v>
      </c>
      <c r="AS69" s="339">
        <v>0.25</v>
      </c>
      <c r="AT69" s="339">
        <v>0.25</v>
      </c>
      <c r="AU69" s="339">
        <v>0.25</v>
      </c>
      <c r="AV69" s="339">
        <v>0.5</v>
      </c>
      <c r="AW69" s="339">
        <v>0.25</v>
      </c>
      <c r="AX69" s="339">
        <v>0.25</v>
      </c>
      <c r="AY69" s="339">
        <v>0.25</v>
      </c>
      <c r="AZ69" s="339">
        <v>0.25</v>
      </c>
      <c r="BA69" s="339">
        <v>0.25</v>
      </c>
      <c r="BB69" s="339">
        <v>0.25</v>
      </c>
      <c r="BC69" s="339">
        <v>0.25</v>
      </c>
      <c r="BD69" s="339">
        <v>0.5</v>
      </c>
      <c r="BE69" s="339">
        <v>0.5</v>
      </c>
      <c r="BF69" s="339">
        <v>0.5</v>
      </c>
      <c r="BG69" s="339">
        <v>0.5</v>
      </c>
      <c r="BH69" s="339">
        <v>0.5</v>
      </c>
      <c r="BI69" s="339">
        <v>0.5</v>
      </c>
      <c r="BJ69" s="339">
        <v>0.5</v>
      </c>
      <c r="BK69" s="339">
        <v>0.25</v>
      </c>
      <c r="BL69" s="339">
        <v>0.5</v>
      </c>
      <c r="BM69" s="339">
        <v>0.5</v>
      </c>
      <c r="BN69" s="339">
        <v>0.75</v>
      </c>
      <c r="BO69" s="339">
        <v>1</v>
      </c>
      <c r="BP69" s="339">
        <v>0.75</v>
      </c>
      <c r="BQ69" s="339">
        <v>0.75</v>
      </c>
      <c r="BR69" s="339">
        <v>0.75</v>
      </c>
      <c r="BS69" s="339">
        <v>0.5</v>
      </c>
      <c r="BT69" s="339">
        <v>0.5</v>
      </c>
      <c r="BU69" s="339">
        <v>0.5</v>
      </c>
      <c r="BV69" s="339">
        <v>0.25</v>
      </c>
      <c r="BW69" s="339">
        <v>0.25</v>
      </c>
      <c r="BX69" s="339">
        <v>0.25</v>
      </c>
      <c r="BY69" s="339">
        <v>0.25</v>
      </c>
      <c r="BZ69" s="339">
        <v>0.25</v>
      </c>
      <c r="CA69" s="339">
        <v>0.25</v>
      </c>
      <c r="CB69" s="339">
        <v>0.25</v>
      </c>
      <c r="CC69" s="339">
        <v>0</v>
      </c>
      <c r="CD69" s="339">
        <v>0</v>
      </c>
      <c r="CE69" s="339">
        <v>0.25</v>
      </c>
      <c r="CF69" s="339">
        <v>0.5</v>
      </c>
      <c r="CG69" s="339">
        <v>0</v>
      </c>
      <c r="CH69" s="339">
        <v>0</v>
      </c>
      <c r="CI69" s="339">
        <v>0</v>
      </c>
      <c r="CJ69" s="339">
        <v>0</v>
      </c>
      <c r="CK69" s="339">
        <v>0</v>
      </c>
      <c r="CL69" s="339">
        <v>0.25</v>
      </c>
      <c r="CM69" s="339">
        <v>0.25</v>
      </c>
      <c r="CN69" s="339">
        <v>0.25</v>
      </c>
      <c r="CO69" s="339">
        <v>0.5</v>
      </c>
      <c r="CP69" s="339">
        <v>0.5</v>
      </c>
      <c r="CQ69" s="339">
        <v>0.25</v>
      </c>
      <c r="CR69" s="339">
        <v>0.25</v>
      </c>
      <c r="CS69" s="339">
        <v>0.25</v>
      </c>
      <c r="CT69" s="339">
        <v>0.25</v>
      </c>
      <c r="CU69" s="339">
        <v>0.25</v>
      </c>
      <c r="CV69" s="339">
        <v>0.5</v>
      </c>
      <c r="CW69" s="339">
        <v>0.25</v>
      </c>
      <c r="CX69" s="339">
        <v>0.5</v>
      </c>
      <c r="CY69" s="339">
        <v>0.5</v>
      </c>
      <c r="CZ69" s="339">
        <v>0.5</v>
      </c>
    </row>
    <row r="70" spans="1:104" x14ac:dyDescent="0.25">
      <c r="A70" s="330"/>
      <c r="B70" s="341" t="s">
        <v>746</v>
      </c>
      <c r="C70" s="339">
        <v>0.93</v>
      </c>
      <c r="D70" s="340"/>
      <c r="E70" s="333" t="s">
        <v>647</v>
      </c>
      <c r="F70" s="339">
        <v>0</v>
      </c>
      <c r="G70" s="339">
        <v>0</v>
      </c>
      <c r="H70" s="339">
        <v>0</v>
      </c>
      <c r="I70" s="339">
        <v>0</v>
      </c>
      <c r="J70" s="339">
        <v>0</v>
      </c>
      <c r="K70" s="339">
        <v>0</v>
      </c>
      <c r="L70" s="339">
        <v>0</v>
      </c>
      <c r="M70" s="339">
        <v>0</v>
      </c>
      <c r="N70" s="339">
        <v>0</v>
      </c>
      <c r="O70" s="339">
        <v>0</v>
      </c>
      <c r="P70" s="339">
        <v>0</v>
      </c>
      <c r="Q70" s="339">
        <v>0</v>
      </c>
      <c r="R70" s="339">
        <v>0</v>
      </c>
      <c r="S70" s="339">
        <v>0</v>
      </c>
      <c r="T70" s="339">
        <v>0</v>
      </c>
      <c r="U70" s="339">
        <v>0</v>
      </c>
      <c r="V70" s="339">
        <v>0</v>
      </c>
      <c r="W70" s="339">
        <v>0</v>
      </c>
      <c r="X70" s="339">
        <v>0</v>
      </c>
      <c r="Y70" s="339">
        <v>0</v>
      </c>
      <c r="Z70" s="339">
        <v>0</v>
      </c>
      <c r="AA70" s="339">
        <v>0</v>
      </c>
      <c r="AB70" s="339">
        <v>0</v>
      </c>
      <c r="AC70" s="339">
        <v>0</v>
      </c>
      <c r="AD70" s="339">
        <v>0</v>
      </c>
      <c r="AE70" s="339">
        <v>0</v>
      </c>
      <c r="AF70" s="339">
        <v>0</v>
      </c>
      <c r="AG70" s="339">
        <v>0</v>
      </c>
      <c r="AH70" s="339">
        <v>0</v>
      </c>
      <c r="AI70" s="339">
        <v>0</v>
      </c>
      <c r="AJ70" s="339">
        <v>0.25</v>
      </c>
      <c r="AK70" s="339">
        <v>0.25</v>
      </c>
      <c r="AL70" s="339">
        <v>0.25</v>
      </c>
      <c r="AM70" s="339">
        <v>0.25</v>
      </c>
      <c r="AN70" s="339">
        <v>0.25</v>
      </c>
      <c r="AO70" s="339">
        <v>0</v>
      </c>
      <c r="AP70" s="339">
        <v>0</v>
      </c>
      <c r="AQ70" s="339">
        <v>0</v>
      </c>
      <c r="AR70" s="339">
        <v>0</v>
      </c>
      <c r="AS70" s="339">
        <v>0.25</v>
      </c>
      <c r="AT70" s="339">
        <v>0.25</v>
      </c>
      <c r="AU70" s="339">
        <v>0.25</v>
      </c>
      <c r="AV70" s="339">
        <v>0.5</v>
      </c>
      <c r="AW70" s="339">
        <v>0.25</v>
      </c>
      <c r="AX70" s="339">
        <v>0.25</v>
      </c>
      <c r="AY70" s="339">
        <v>0.5</v>
      </c>
      <c r="AZ70" s="339">
        <v>0.5</v>
      </c>
      <c r="BA70" s="339">
        <v>0.5</v>
      </c>
      <c r="BB70" s="339">
        <v>0.5</v>
      </c>
      <c r="BC70" s="339">
        <v>0.5</v>
      </c>
      <c r="BD70" s="339">
        <v>0.5</v>
      </c>
      <c r="BE70" s="339">
        <v>0.5</v>
      </c>
      <c r="BF70" s="339">
        <v>0.5</v>
      </c>
      <c r="BG70" s="339">
        <v>0.5</v>
      </c>
      <c r="BH70" s="339">
        <v>0.5</v>
      </c>
      <c r="BI70" s="339">
        <v>0.5</v>
      </c>
      <c r="BJ70" s="339">
        <v>0.5</v>
      </c>
      <c r="BK70" s="339">
        <v>0.25</v>
      </c>
      <c r="BL70" s="339">
        <v>0.5</v>
      </c>
      <c r="BM70" s="339">
        <v>0.5</v>
      </c>
      <c r="BN70" s="339">
        <v>0.5</v>
      </c>
      <c r="BO70" s="339">
        <v>0.75</v>
      </c>
      <c r="BP70" s="339">
        <v>1</v>
      </c>
      <c r="BQ70" s="339">
        <v>0.75</v>
      </c>
      <c r="BR70" s="339">
        <v>0.75</v>
      </c>
      <c r="BS70" s="339">
        <v>0.25</v>
      </c>
      <c r="BT70" s="339">
        <v>0.25</v>
      </c>
      <c r="BU70" s="339">
        <v>0.5</v>
      </c>
      <c r="BV70" s="339">
        <v>0.25</v>
      </c>
      <c r="BW70" s="339">
        <v>0.25</v>
      </c>
      <c r="BX70" s="339">
        <v>0.25</v>
      </c>
      <c r="BY70" s="339">
        <v>0.25</v>
      </c>
      <c r="BZ70" s="339">
        <v>0.25</v>
      </c>
      <c r="CA70" s="339">
        <v>0.25</v>
      </c>
      <c r="CB70" s="339">
        <v>0.25</v>
      </c>
      <c r="CC70" s="339">
        <v>0</v>
      </c>
      <c r="CD70" s="339">
        <v>0</v>
      </c>
      <c r="CE70" s="339">
        <v>0.25</v>
      </c>
      <c r="CF70" s="339">
        <v>0.5</v>
      </c>
      <c r="CG70" s="339">
        <v>0</v>
      </c>
      <c r="CH70" s="339">
        <v>0</v>
      </c>
      <c r="CI70" s="339">
        <v>0</v>
      </c>
      <c r="CJ70" s="339">
        <v>0</v>
      </c>
      <c r="CK70" s="339">
        <v>0</v>
      </c>
      <c r="CL70" s="339">
        <v>0.25</v>
      </c>
      <c r="CM70" s="339">
        <v>0.25</v>
      </c>
      <c r="CN70" s="339">
        <v>0.25</v>
      </c>
      <c r="CO70" s="339">
        <v>0.5</v>
      </c>
      <c r="CP70" s="339">
        <v>0.5</v>
      </c>
      <c r="CQ70" s="339">
        <v>0.25</v>
      </c>
      <c r="CR70" s="339">
        <v>0.25</v>
      </c>
      <c r="CS70" s="339">
        <v>0.25</v>
      </c>
      <c r="CT70" s="339">
        <v>0.25</v>
      </c>
      <c r="CU70" s="339">
        <v>0.25</v>
      </c>
      <c r="CV70" s="339">
        <v>0.5</v>
      </c>
      <c r="CW70" s="339">
        <v>0.25</v>
      </c>
      <c r="CX70" s="339">
        <v>0.5</v>
      </c>
      <c r="CY70" s="339">
        <v>0.5</v>
      </c>
      <c r="CZ70" s="339">
        <v>0.75</v>
      </c>
    </row>
    <row r="71" spans="1:104" x14ac:dyDescent="0.25">
      <c r="A71" s="330"/>
      <c r="B71" s="341" t="s">
        <v>747</v>
      </c>
      <c r="C71" s="339">
        <v>1.72</v>
      </c>
      <c r="D71" s="340"/>
      <c r="E71" s="333" t="s">
        <v>648</v>
      </c>
      <c r="F71" s="339">
        <v>0</v>
      </c>
      <c r="G71" s="339">
        <v>0</v>
      </c>
      <c r="H71" s="339">
        <v>0</v>
      </c>
      <c r="I71" s="339">
        <v>0</v>
      </c>
      <c r="J71" s="339">
        <v>0</v>
      </c>
      <c r="K71" s="339">
        <v>0</v>
      </c>
      <c r="L71" s="339">
        <v>0</v>
      </c>
      <c r="M71" s="339">
        <v>0</v>
      </c>
      <c r="N71" s="339">
        <v>0</v>
      </c>
      <c r="O71" s="339">
        <v>0</v>
      </c>
      <c r="P71" s="339">
        <v>0</v>
      </c>
      <c r="Q71" s="339">
        <v>0</v>
      </c>
      <c r="R71" s="339">
        <v>0</v>
      </c>
      <c r="S71" s="339">
        <v>0</v>
      </c>
      <c r="T71" s="339">
        <v>0</v>
      </c>
      <c r="U71" s="339">
        <v>0</v>
      </c>
      <c r="V71" s="339">
        <v>0</v>
      </c>
      <c r="W71" s="339">
        <v>0</v>
      </c>
      <c r="X71" s="339">
        <v>0</v>
      </c>
      <c r="Y71" s="339">
        <v>0</v>
      </c>
      <c r="Z71" s="339">
        <v>0</v>
      </c>
      <c r="AA71" s="339">
        <v>0</v>
      </c>
      <c r="AB71" s="339">
        <v>0</v>
      </c>
      <c r="AC71" s="339">
        <v>0</v>
      </c>
      <c r="AD71" s="339">
        <v>0</v>
      </c>
      <c r="AE71" s="339">
        <v>0</v>
      </c>
      <c r="AF71" s="339">
        <v>0</v>
      </c>
      <c r="AG71" s="339">
        <v>0</v>
      </c>
      <c r="AH71" s="339">
        <v>0</v>
      </c>
      <c r="AI71" s="339">
        <v>0</v>
      </c>
      <c r="AJ71" s="339">
        <v>0.25</v>
      </c>
      <c r="AK71" s="339">
        <v>0.25</v>
      </c>
      <c r="AL71" s="339">
        <v>0.25</v>
      </c>
      <c r="AM71" s="339">
        <v>0.25</v>
      </c>
      <c r="AN71" s="339">
        <v>0.25</v>
      </c>
      <c r="AO71" s="339">
        <v>0</v>
      </c>
      <c r="AP71" s="339">
        <v>0</v>
      </c>
      <c r="AQ71" s="339">
        <v>0</v>
      </c>
      <c r="AR71" s="339">
        <v>0</v>
      </c>
      <c r="AS71" s="339">
        <v>0.25</v>
      </c>
      <c r="AT71" s="339">
        <v>0.25</v>
      </c>
      <c r="AU71" s="339">
        <v>0.25</v>
      </c>
      <c r="AV71" s="339">
        <v>0.5</v>
      </c>
      <c r="AW71" s="339">
        <v>0.25</v>
      </c>
      <c r="AX71" s="339">
        <v>0.25</v>
      </c>
      <c r="AY71" s="339">
        <v>0.25</v>
      </c>
      <c r="AZ71" s="339">
        <v>0.5</v>
      </c>
      <c r="BA71" s="339">
        <v>0.25</v>
      </c>
      <c r="BB71" s="339">
        <v>0.25</v>
      </c>
      <c r="BC71" s="339">
        <v>0.5</v>
      </c>
      <c r="BD71" s="339">
        <v>0.5</v>
      </c>
      <c r="BE71" s="339">
        <v>0.5</v>
      </c>
      <c r="BF71" s="339">
        <v>0.5</v>
      </c>
      <c r="BG71" s="339">
        <v>0.5</v>
      </c>
      <c r="BH71" s="339">
        <v>0.5</v>
      </c>
      <c r="BI71" s="339">
        <v>0.5</v>
      </c>
      <c r="BJ71" s="339">
        <v>0.5</v>
      </c>
      <c r="BK71" s="339">
        <v>0.25</v>
      </c>
      <c r="BL71" s="339">
        <v>0.5</v>
      </c>
      <c r="BM71" s="339">
        <v>0.5</v>
      </c>
      <c r="BN71" s="339">
        <v>0.75</v>
      </c>
      <c r="BO71" s="339">
        <v>0.75</v>
      </c>
      <c r="BP71" s="339">
        <v>0.75</v>
      </c>
      <c r="BQ71" s="339">
        <v>1</v>
      </c>
      <c r="BR71" s="339">
        <v>0.75</v>
      </c>
      <c r="BS71" s="339">
        <v>0.5</v>
      </c>
      <c r="BT71" s="339">
        <v>0.5</v>
      </c>
      <c r="BU71" s="339">
        <v>0.5</v>
      </c>
      <c r="BV71" s="339">
        <v>0.25</v>
      </c>
      <c r="BW71" s="339">
        <v>0.25</v>
      </c>
      <c r="BX71" s="339">
        <v>0.25</v>
      </c>
      <c r="BY71" s="339">
        <v>0.25</v>
      </c>
      <c r="BZ71" s="339">
        <v>0.25</v>
      </c>
      <c r="CA71" s="339">
        <v>0.25</v>
      </c>
      <c r="CB71" s="339">
        <v>0.25</v>
      </c>
      <c r="CC71" s="339">
        <v>0</v>
      </c>
      <c r="CD71" s="339">
        <v>0</v>
      </c>
      <c r="CE71" s="339">
        <v>0.25</v>
      </c>
      <c r="CF71" s="339">
        <v>0.5</v>
      </c>
      <c r="CG71" s="339">
        <v>0</v>
      </c>
      <c r="CH71" s="339">
        <v>0</v>
      </c>
      <c r="CI71" s="339">
        <v>0</v>
      </c>
      <c r="CJ71" s="339">
        <v>0</v>
      </c>
      <c r="CK71" s="339">
        <v>0</v>
      </c>
      <c r="CL71" s="339">
        <v>0.25</v>
      </c>
      <c r="CM71" s="339">
        <v>0.25</v>
      </c>
      <c r="CN71" s="339">
        <v>0.25</v>
      </c>
      <c r="CO71" s="339">
        <v>0.5</v>
      </c>
      <c r="CP71" s="339">
        <v>0.5</v>
      </c>
      <c r="CQ71" s="339">
        <v>0.25</v>
      </c>
      <c r="CR71" s="339">
        <v>0.25</v>
      </c>
      <c r="CS71" s="339">
        <v>0.25</v>
      </c>
      <c r="CT71" s="339">
        <v>0.25</v>
      </c>
      <c r="CU71" s="339">
        <v>0.25</v>
      </c>
      <c r="CV71" s="339">
        <v>0.5</v>
      </c>
      <c r="CW71" s="339">
        <v>0.25</v>
      </c>
      <c r="CX71" s="339">
        <v>0.5</v>
      </c>
      <c r="CY71" s="339">
        <v>0.5</v>
      </c>
      <c r="CZ71" s="339">
        <v>0.5</v>
      </c>
    </row>
    <row r="72" spans="1:104" x14ac:dyDescent="0.25">
      <c r="A72" s="330"/>
      <c r="B72" s="341" t="s">
        <v>748</v>
      </c>
      <c r="C72" s="339">
        <v>2.97</v>
      </c>
      <c r="D72" s="340"/>
      <c r="E72" s="333" t="s">
        <v>649</v>
      </c>
      <c r="F72" s="339">
        <v>0</v>
      </c>
      <c r="G72" s="339">
        <v>0</v>
      </c>
      <c r="H72" s="339">
        <v>0</v>
      </c>
      <c r="I72" s="339">
        <v>0</v>
      </c>
      <c r="J72" s="339">
        <v>0</v>
      </c>
      <c r="K72" s="339">
        <v>0</v>
      </c>
      <c r="L72" s="339">
        <v>0</v>
      </c>
      <c r="M72" s="339">
        <v>0</v>
      </c>
      <c r="N72" s="339">
        <v>0</v>
      </c>
      <c r="O72" s="339">
        <v>0</v>
      </c>
      <c r="P72" s="339">
        <v>0</v>
      </c>
      <c r="Q72" s="339">
        <v>0</v>
      </c>
      <c r="R72" s="339">
        <v>0</v>
      </c>
      <c r="S72" s="339">
        <v>0</v>
      </c>
      <c r="T72" s="339">
        <v>0</v>
      </c>
      <c r="U72" s="339">
        <v>0</v>
      </c>
      <c r="V72" s="339">
        <v>0</v>
      </c>
      <c r="W72" s="339">
        <v>0</v>
      </c>
      <c r="X72" s="339">
        <v>0</v>
      </c>
      <c r="Y72" s="339">
        <v>0</v>
      </c>
      <c r="Z72" s="339">
        <v>0</v>
      </c>
      <c r="AA72" s="339">
        <v>0</v>
      </c>
      <c r="AB72" s="339">
        <v>0</v>
      </c>
      <c r="AC72" s="339">
        <v>0</v>
      </c>
      <c r="AD72" s="339">
        <v>0</v>
      </c>
      <c r="AE72" s="339">
        <v>0</v>
      </c>
      <c r="AF72" s="339">
        <v>0</v>
      </c>
      <c r="AG72" s="339">
        <v>0</v>
      </c>
      <c r="AH72" s="339">
        <v>0</v>
      </c>
      <c r="AI72" s="339">
        <v>0</v>
      </c>
      <c r="AJ72" s="339">
        <v>0.25</v>
      </c>
      <c r="AK72" s="339">
        <v>0.25</v>
      </c>
      <c r="AL72" s="339">
        <v>0.25</v>
      </c>
      <c r="AM72" s="339">
        <v>0.25</v>
      </c>
      <c r="AN72" s="339">
        <v>0.25</v>
      </c>
      <c r="AO72" s="339">
        <v>0</v>
      </c>
      <c r="AP72" s="339">
        <v>0</v>
      </c>
      <c r="AQ72" s="339">
        <v>0</v>
      </c>
      <c r="AR72" s="339">
        <v>0</v>
      </c>
      <c r="AS72" s="339">
        <v>0.25</v>
      </c>
      <c r="AT72" s="339">
        <v>0.25</v>
      </c>
      <c r="AU72" s="339">
        <v>0.25</v>
      </c>
      <c r="AV72" s="339">
        <v>0.5</v>
      </c>
      <c r="AW72" s="339">
        <v>0.25</v>
      </c>
      <c r="AX72" s="339">
        <v>0.25</v>
      </c>
      <c r="AY72" s="339">
        <v>0.25</v>
      </c>
      <c r="AZ72" s="339">
        <v>0.25</v>
      </c>
      <c r="BA72" s="339">
        <v>0.25</v>
      </c>
      <c r="BB72" s="339">
        <v>0.25</v>
      </c>
      <c r="BC72" s="339">
        <v>0.25</v>
      </c>
      <c r="BD72" s="339">
        <v>0.5</v>
      </c>
      <c r="BE72" s="339">
        <v>0.5</v>
      </c>
      <c r="BF72" s="339">
        <v>0.5</v>
      </c>
      <c r="BG72" s="339">
        <v>0.5</v>
      </c>
      <c r="BH72" s="339">
        <v>0.5</v>
      </c>
      <c r="BI72" s="339">
        <v>0.5</v>
      </c>
      <c r="BJ72" s="339">
        <v>0.5</v>
      </c>
      <c r="BK72" s="339">
        <v>0.25</v>
      </c>
      <c r="BL72" s="339">
        <v>0.25</v>
      </c>
      <c r="BM72" s="339">
        <v>0.5</v>
      </c>
      <c r="BN72" s="339">
        <v>0.75</v>
      </c>
      <c r="BO72" s="339">
        <v>0.75</v>
      </c>
      <c r="BP72" s="339">
        <v>0.75</v>
      </c>
      <c r="BQ72" s="339">
        <v>0.75</v>
      </c>
      <c r="BR72" s="339">
        <v>1</v>
      </c>
      <c r="BS72" s="339">
        <v>0.5</v>
      </c>
      <c r="BT72" s="339">
        <v>0.5</v>
      </c>
      <c r="BU72" s="339">
        <v>0.5</v>
      </c>
      <c r="BV72" s="339">
        <v>0.25</v>
      </c>
      <c r="BW72" s="339">
        <v>0.25</v>
      </c>
      <c r="BX72" s="339">
        <v>0.25</v>
      </c>
      <c r="BY72" s="339">
        <v>0.25</v>
      </c>
      <c r="BZ72" s="339">
        <v>0.25</v>
      </c>
      <c r="CA72" s="339">
        <v>0.25</v>
      </c>
      <c r="CB72" s="339">
        <v>0.25</v>
      </c>
      <c r="CC72" s="339">
        <v>0.25</v>
      </c>
      <c r="CD72" s="339">
        <v>0.25</v>
      </c>
      <c r="CE72" s="339">
        <v>0.5</v>
      </c>
      <c r="CF72" s="339">
        <v>0.5</v>
      </c>
      <c r="CG72" s="339">
        <v>0.25</v>
      </c>
      <c r="CH72" s="339">
        <v>0.25</v>
      </c>
      <c r="CI72" s="339">
        <v>0.25</v>
      </c>
      <c r="CJ72" s="339">
        <v>0.25</v>
      </c>
      <c r="CK72" s="339">
        <v>0.25</v>
      </c>
      <c r="CL72" s="339">
        <v>0.25</v>
      </c>
      <c r="CM72" s="339">
        <v>0.25</v>
      </c>
      <c r="CN72" s="339">
        <v>0.25</v>
      </c>
      <c r="CO72" s="339">
        <v>0.5</v>
      </c>
      <c r="CP72" s="339">
        <v>0.5</v>
      </c>
      <c r="CQ72" s="339">
        <v>0.25</v>
      </c>
      <c r="CR72" s="339">
        <v>0.25</v>
      </c>
      <c r="CS72" s="339">
        <v>0.25</v>
      </c>
      <c r="CT72" s="339">
        <v>0.25</v>
      </c>
      <c r="CU72" s="339">
        <v>0.25</v>
      </c>
      <c r="CV72" s="339">
        <v>0.5</v>
      </c>
      <c r="CW72" s="339">
        <v>0.25</v>
      </c>
      <c r="CX72" s="339">
        <v>0.5</v>
      </c>
      <c r="CY72" s="339">
        <v>0.5</v>
      </c>
      <c r="CZ72" s="339">
        <v>0.5</v>
      </c>
    </row>
    <row r="73" spans="1:104" x14ac:dyDescent="0.25">
      <c r="A73" s="330"/>
      <c r="B73" s="341" t="s">
        <v>749</v>
      </c>
      <c r="C73" s="339">
        <v>0.13</v>
      </c>
      <c r="D73" s="340"/>
      <c r="E73" s="333" t="s">
        <v>650</v>
      </c>
      <c r="F73" s="339">
        <v>0.25</v>
      </c>
      <c r="G73" s="339">
        <v>0.25</v>
      </c>
      <c r="H73" s="339">
        <v>0.25</v>
      </c>
      <c r="I73" s="339">
        <v>0.25</v>
      </c>
      <c r="J73" s="339">
        <v>0.25</v>
      </c>
      <c r="K73" s="339">
        <v>0.25</v>
      </c>
      <c r="L73" s="339">
        <v>0.25</v>
      </c>
      <c r="M73" s="339">
        <v>0</v>
      </c>
      <c r="N73" s="339">
        <v>0</v>
      </c>
      <c r="O73" s="339">
        <v>0.25</v>
      </c>
      <c r="P73" s="339">
        <v>0</v>
      </c>
      <c r="Q73" s="339">
        <v>0</v>
      </c>
      <c r="R73" s="339">
        <v>0</v>
      </c>
      <c r="S73" s="339">
        <v>0</v>
      </c>
      <c r="T73" s="339">
        <v>0</v>
      </c>
      <c r="U73" s="339">
        <v>0</v>
      </c>
      <c r="V73" s="339">
        <v>0</v>
      </c>
      <c r="W73" s="339">
        <v>0</v>
      </c>
      <c r="X73" s="339">
        <v>0</v>
      </c>
      <c r="Y73" s="339">
        <v>0</v>
      </c>
      <c r="Z73" s="339">
        <v>0</v>
      </c>
      <c r="AA73" s="339">
        <v>0</v>
      </c>
      <c r="AB73" s="339">
        <v>0</v>
      </c>
      <c r="AC73" s="339">
        <v>0</v>
      </c>
      <c r="AD73" s="339">
        <v>0</v>
      </c>
      <c r="AE73" s="339">
        <v>0</v>
      </c>
      <c r="AF73" s="339">
        <v>0</v>
      </c>
      <c r="AG73" s="339">
        <v>0</v>
      </c>
      <c r="AH73" s="339">
        <v>0</v>
      </c>
      <c r="AI73" s="339">
        <v>0</v>
      </c>
      <c r="AJ73" s="339">
        <v>0.25</v>
      </c>
      <c r="AK73" s="339">
        <v>0.25</v>
      </c>
      <c r="AL73" s="339">
        <v>0.25</v>
      </c>
      <c r="AM73" s="339">
        <v>0.25</v>
      </c>
      <c r="AN73" s="339">
        <v>0.25</v>
      </c>
      <c r="AO73" s="339">
        <v>0</v>
      </c>
      <c r="AP73" s="339">
        <v>0</v>
      </c>
      <c r="AQ73" s="339">
        <v>0</v>
      </c>
      <c r="AR73" s="339">
        <v>0</v>
      </c>
      <c r="AS73" s="339">
        <v>0</v>
      </c>
      <c r="AT73" s="339">
        <v>0.25</v>
      </c>
      <c r="AU73" s="339">
        <v>0.25</v>
      </c>
      <c r="AV73" s="339">
        <v>0.25</v>
      </c>
      <c r="AW73" s="339">
        <v>0.25</v>
      </c>
      <c r="AX73" s="339">
        <v>0.25</v>
      </c>
      <c r="AY73" s="339">
        <v>0.25</v>
      </c>
      <c r="AZ73" s="339">
        <v>0.25</v>
      </c>
      <c r="BA73" s="339">
        <v>0.25</v>
      </c>
      <c r="BB73" s="339">
        <v>0.25</v>
      </c>
      <c r="BC73" s="339">
        <v>0.25</v>
      </c>
      <c r="BD73" s="339">
        <v>0.25</v>
      </c>
      <c r="BE73" s="339">
        <v>0.5</v>
      </c>
      <c r="BF73" s="339">
        <v>0.25</v>
      </c>
      <c r="BG73" s="339">
        <v>0.25</v>
      </c>
      <c r="BH73" s="339">
        <v>0.25</v>
      </c>
      <c r="BI73" s="339">
        <v>0.25</v>
      </c>
      <c r="BJ73" s="339">
        <v>0.5</v>
      </c>
      <c r="BK73" s="339">
        <v>0.25</v>
      </c>
      <c r="BL73" s="339">
        <v>0.5</v>
      </c>
      <c r="BM73" s="339">
        <v>0.5</v>
      </c>
      <c r="BN73" s="339">
        <v>0.5</v>
      </c>
      <c r="BO73" s="339">
        <v>0.5</v>
      </c>
      <c r="BP73" s="339">
        <v>0.25</v>
      </c>
      <c r="BQ73" s="339">
        <v>0.5</v>
      </c>
      <c r="BR73" s="339">
        <v>0.5</v>
      </c>
      <c r="BS73" s="339">
        <v>1</v>
      </c>
      <c r="BT73" s="339">
        <v>0.75</v>
      </c>
      <c r="BU73" s="339">
        <v>0.5</v>
      </c>
      <c r="BV73" s="339">
        <v>0.75</v>
      </c>
      <c r="BW73" s="339">
        <v>0.5</v>
      </c>
      <c r="BX73" s="339">
        <v>0.5</v>
      </c>
      <c r="BY73" s="339">
        <v>0.5</v>
      </c>
      <c r="BZ73" s="339">
        <v>0.25</v>
      </c>
      <c r="CA73" s="339">
        <v>0.25</v>
      </c>
      <c r="CB73" s="339">
        <v>0.5</v>
      </c>
      <c r="CC73" s="339">
        <v>0.25</v>
      </c>
      <c r="CD73" s="339">
        <v>0.25</v>
      </c>
      <c r="CE73" s="339">
        <v>0.25</v>
      </c>
      <c r="CF73" s="339">
        <v>0.25</v>
      </c>
      <c r="CG73" s="339">
        <v>0</v>
      </c>
      <c r="CH73" s="339">
        <v>0</v>
      </c>
      <c r="CI73" s="339">
        <v>0</v>
      </c>
      <c r="CJ73" s="339">
        <v>0</v>
      </c>
      <c r="CK73" s="339">
        <v>0</v>
      </c>
      <c r="CL73" s="339">
        <v>0.25</v>
      </c>
      <c r="CM73" s="339">
        <v>0.25</v>
      </c>
      <c r="CN73" s="339">
        <v>0.25</v>
      </c>
      <c r="CO73" s="339">
        <v>0.25</v>
      </c>
      <c r="CP73" s="339">
        <v>0.25</v>
      </c>
      <c r="CQ73" s="339">
        <v>0.25</v>
      </c>
      <c r="CR73" s="339">
        <v>0.25</v>
      </c>
      <c r="CS73" s="339">
        <v>0.25</v>
      </c>
      <c r="CT73" s="339">
        <v>0.25</v>
      </c>
      <c r="CU73" s="339">
        <v>0.25</v>
      </c>
      <c r="CV73" s="339">
        <v>0.25</v>
      </c>
      <c r="CW73" s="339">
        <v>0.25</v>
      </c>
      <c r="CX73" s="339">
        <v>0.25</v>
      </c>
      <c r="CY73" s="339">
        <v>0.25</v>
      </c>
      <c r="CZ73" s="339">
        <v>0.25</v>
      </c>
    </row>
    <row r="74" spans="1:104" x14ac:dyDescent="0.25">
      <c r="A74" s="330"/>
      <c r="B74" s="341" t="s">
        <v>750</v>
      </c>
      <c r="C74" s="339">
        <v>2.91</v>
      </c>
      <c r="D74" s="340"/>
      <c r="E74" s="333" t="s">
        <v>651</v>
      </c>
      <c r="F74" s="339">
        <v>0.25</v>
      </c>
      <c r="G74" s="339">
        <v>0.25</v>
      </c>
      <c r="H74" s="339">
        <v>0.25</v>
      </c>
      <c r="I74" s="339">
        <v>0.25</v>
      </c>
      <c r="J74" s="339">
        <v>0.25</v>
      </c>
      <c r="K74" s="339">
        <v>0.25</v>
      </c>
      <c r="L74" s="339">
        <v>0.25</v>
      </c>
      <c r="M74" s="339">
        <v>0.25</v>
      </c>
      <c r="N74" s="339">
        <v>0</v>
      </c>
      <c r="O74" s="339">
        <v>0.25</v>
      </c>
      <c r="P74" s="339">
        <v>0</v>
      </c>
      <c r="Q74" s="339">
        <v>0</v>
      </c>
      <c r="R74" s="339">
        <v>0</v>
      </c>
      <c r="S74" s="339">
        <v>0</v>
      </c>
      <c r="T74" s="339">
        <v>0</v>
      </c>
      <c r="U74" s="339">
        <v>0</v>
      </c>
      <c r="V74" s="339">
        <v>0</v>
      </c>
      <c r="W74" s="339">
        <v>0</v>
      </c>
      <c r="X74" s="339">
        <v>0</v>
      </c>
      <c r="Y74" s="339">
        <v>0</v>
      </c>
      <c r="Z74" s="339">
        <v>0</v>
      </c>
      <c r="AA74" s="339">
        <v>0</v>
      </c>
      <c r="AB74" s="339">
        <v>0</v>
      </c>
      <c r="AC74" s="339">
        <v>0</v>
      </c>
      <c r="AD74" s="339">
        <v>0</v>
      </c>
      <c r="AE74" s="339">
        <v>0</v>
      </c>
      <c r="AF74" s="339">
        <v>0</v>
      </c>
      <c r="AG74" s="339">
        <v>0</v>
      </c>
      <c r="AH74" s="339">
        <v>0</v>
      </c>
      <c r="AI74" s="339">
        <v>0</v>
      </c>
      <c r="AJ74" s="339">
        <v>0.25</v>
      </c>
      <c r="AK74" s="339">
        <v>0.25</v>
      </c>
      <c r="AL74" s="339">
        <v>0.25</v>
      </c>
      <c r="AM74" s="339">
        <v>0.25</v>
      </c>
      <c r="AN74" s="339">
        <v>0.25</v>
      </c>
      <c r="AO74" s="339">
        <v>0</v>
      </c>
      <c r="AP74" s="339">
        <v>0</v>
      </c>
      <c r="AQ74" s="339">
        <v>0</v>
      </c>
      <c r="AR74" s="339">
        <v>0</v>
      </c>
      <c r="AS74" s="339">
        <v>0.25</v>
      </c>
      <c r="AT74" s="339">
        <v>0.25</v>
      </c>
      <c r="AU74" s="339">
        <v>0.25</v>
      </c>
      <c r="AV74" s="339">
        <v>0.25</v>
      </c>
      <c r="AW74" s="339">
        <v>0.25</v>
      </c>
      <c r="AX74" s="339">
        <v>0.5</v>
      </c>
      <c r="AY74" s="339">
        <v>0.5</v>
      </c>
      <c r="AZ74" s="339">
        <v>0.5</v>
      </c>
      <c r="BA74" s="339">
        <v>0.5</v>
      </c>
      <c r="BB74" s="339">
        <v>0.5</v>
      </c>
      <c r="BC74" s="339">
        <v>0.5</v>
      </c>
      <c r="BD74" s="339">
        <v>0.5</v>
      </c>
      <c r="BE74" s="339">
        <v>0.5</v>
      </c>
      <c r="BF74" s="339">
        <v>0.5</v>
      </c>
      <c r="BG74" s="339">
        <v>0.5</v>
      </c>
      <c r="BH74" s="339">
        <v>0.5</v>
      </c>
      <c r="BI74" s="339">
        <v>0.5</v>
      </c>
      <c r="BJ74" s="339">
        <v>0.75</v>
      </c>
      <c r="BK74" s="339">
        <v>0.5</v>
      </c>
      <c r="BL74" s="339">
        <v>0.5</v>
      </c>
      <c r="BM74" s="339">
        <v>0.75</v>
      </c>
      <c r="BN74" s="339">
        <v>0.5</v>
      </c>
      <c r="BO74" s="339">
        <v>0.5</v>
      </c>
      <c r="BP74" s="339">
        <v>0.25</v>
      </c>
      <c r="BQ74" s="339">
        <v>0.5</v>
      </c>
      <c r="BR74" s="339">
        <v>0.5</v>
      </c>
      <c r="BS74" s="339">
        <v>0.75</v>
      </c>
      <c r="BT74" s="339">
        <v>1</v>
      </c>
      <c r="BU74" s="339">
        <v>0.5</v>
      </c>
      <c r="BV74" s="339">
        <v>0.5</v>
      </c>
      <c r="BW74" s="339">
        <v>0.75</v>
      </c>
      <c r="BX74" s="339">
        <v>0.5</v>
      </c>
      <c r="BY74" s="339">
        <v>0.5</v>
      </c>
      <c r="BZ74" s="339">
        <v>0.5</v>
      </c>
      <c r="CA74" s="339">
        <v>0.5</v>
      </c>
      <c r="CB74" s="339">
        <v>0.5</v>
      </c>
      <c r="CC74" s="339">
        <v>0.25</v>
      </c>
      <c r="CD74" s="339">
        <v>0.25</v>
      </c>
      <c r="CE74" s="339">
        <v>0.25</v>
      </c>
      <c r="CF74" s="339">
        <v>0.5</v>
      </c>
      <c r="CG74" s="339">
        <v>0.25</v>
      </c>
      <c r="CH74" s="339">
        <v>0.25</v>
      </c>
      <c r="CI74" s="339">
        <v>0.25</v>
      </c>
      <c r="CJ74" s="339">
        <v>0.25</v>
      </c>
      <c r="CK74" s="339">
        <v>0.25</v>
      </c>
      <c r="CL74" s="339">
        <v>0.25</v>
      </c>
      <c r="CM74" s="339">
        <v>0.25</v>
      </c>
      <c r="CN74" s="339">
        <v>0.25</v>
      </c>
      <c r="CO74" s="339">
        <v>0.25</v>
      </c>
      <c r="CP74" s="339">
        <v>0.25</v>
      </c>
      <c r="CQ74" s="339">
        <v>0.25</v>
      </c>
      <c r="CR74" s="339">
        <v>0.25</v>
      </c>
      <c r="CS74" s="339">
        <v>0.25</v>
      </c>
      <c r="CT74" s="339">
        <v>0.25</v>
      </c>
      <c r="CU74" s="339">
        <v>0.25</v>
      </c>
      <c r="CV74" s="339">
        <v>0.25</v>
      </c>
      <c r="CW74" s="339">
        <v>0.25</v>
      </c>
      <c r="CX74" s="339">
        <v>0.25</v>
      </c>
      <c r="CY74" s="339">
        <v>0.25</v>
      </c>
      <c r="CZ74" s="339">
        <v>0.25</v>
      </c>
    </row>
    <row r="75" spans="1:104" x14ac:dyDescent="0.25">
      <c r="A75" s="330"/>
      <c r="B75" s="341" t="s">
        <v>751</v>
      </c>
      <c r="C75" s="339">
        <v>4.59</v>
      </c>
      <c r="D75" s="340"/>
      <c r="E75" s="333" t="s">
        <v>652</v>
      </c>
      <c r="F75" s="339">
        <v>0.25</v>
      </c>
      <c r="G75" s="339">
        <v>0.25</v>
      </c>
      <c r="H75" s="339">
        <v>0.25</v>
      </c>
      <c r="I75" s="339">
        <v>0.25</v>
      </c>
      <c r="J75" s="339">
        <v>0.25</v>
      </c>
      <c r="K75" s="339">
        <v>0.25</v>
      </c>
      <c r="L75" s="339">
        <v>0.25</v>
      </c>
      <c r="M75" s="339">
        <v>0.25</v>
      </c>
      <c r="N75" s="339">
        <v>0.25</v>
      </c>
      <c r="O75" s="339">
        <v>0.25</v>
      </c>
      <c r="P75" s="339">
        <v>0</v>
      </c>
      <c r="Q75" s="339">
        <v>0</v>
      </c>
      <c r="R75" s="339">
        <v>0</v>
      </c>
      <c r="S75" s="339">
        <v>0</v>
      </c>
      <c r="T75" s="339">
        <v>0</v>
      </c>
      <c r="U75" s="339">
        <v>0</v>
      </c>
      <c r="V75" s="339">
        <v>0</v>
      </c>
      <c r="W75" s="339">
        <v>0</v>
      </c>
      <c r="X75" s="339">
        <v>0</v>
      </c>
      <c r="Y75" s="339">
        <v>0</v>
      </c>
      <c r="Z75" s="339">
        <v>0</v>
      </c>
      <c r="AA75" s="339">
        <v>0</v>
      </c>
      <c r="AB75" s="339">
        <v>0</v>
      </c>
      <c r="AC75" s="339">
        <v>0.25</v>
      </c>
      <c r="AD75" s="339">
        <v>0.25</v>
      </c>
      <c r="AE75" s="339">
        <v>0</v>
      </c>
      <c r="AF75" s="339">
        <v>0</v>
      </c>
      <c r="AG75" s="339">
        <v>0</v>
      </c>
      <c r="AH75" s="339">
        <v>0</v>
      </c>
      <c r="AI75" s="339">
        <v>0</v>
      </c>
      <c r="AJ75" s="339">
        <v>0.25</v>
      </c>
      <c r="AK75" s="339">
        <v>0.25</v>
      </c>
      <c r="AL75" s="339">
        <v>0.25</v>
      </c>
      <c r="AM75" s="339">
        <v>0.25</v>
      </c>
      <c r="AN75" s="339">
        <v>0.25</v>
      </c>
      <c r="AO75" s="339">
        <v>0</v>
      </c>
      <c r="AP75" s="339">
        <v>0</v>
      </c>
      <c r="AQ75" s="339">
        <v>0</v>
      </c>
      <c r="AR75" s="339">
        <v>0</v>
      </c>
      <c r="AS75" s="339">
        <v>0.25</v>
      </c>
      <c r="AT75" s="339">
        <v>0.25</v>
      </c>
      <c r="AU75" s="339">
        <v>0.25</v>
      </c>
      <c r="AV75" s="339">
        <v>0.25</v>
      </c>
      <c r="AW75" s="339">
        <v>0.25</v>
      </c>
      <c r="AX75" s="339">
        <v>0.5</v>
      </c>
      <c r="AY75" s="339">
        <v>0.5</v>
      </c>
      <c r="AZ75" s="339">
        <v>0.5</v>
      </c>
      <c r="BA75" s="339">
        <v>0.5</v>
      </c>
      <c r="BB75" s="339">
        <v>0.5</v>
      </c>
      <c r="BC75" s="339">
        <v>0.5</v>
      </c>
      <c r="BD75" s="339">
        <v>0.5</v>
      </c>
      <c r="BE75" s="339">
        <v>0.75</v>
      </c>
      <c r="BF75" s="339">
        <v>0.5</v>
      </c>
      <c r="BG75" s="339">
        <v>0.75</v>
      </c>
      <c r="BH75" s="339">
        <v>0.75</v>
      </c>
      <c r="BI75" s="339">
        <v>0.75</v>
      </c>
      <c r="BJ75" s="339">
        <v>0.75</v>
      </c>
      <c r="BK75" s="339">
        <v>0.5</v>
      </c>
      <c r="BL75" s="339">
        <v>0.5</v>
      </c>
      <c r="BM75" s="339">
        <v>0.75</v>
      </c>
      <c r="BN75" s="339">
        <v>0.5</v>
      </c>
      <c r="BO75" s="339">
        <v>0.5</v>
      </c>
      <c r="BP75" s="339">
        <v>0.5</v>
      </c>
      <c r="BQ75" s="339">
        <v>0.5</v>
      </c>
      <c r="BR75" s="339">
        <v>0.5</v>
      </c>
      <c r="BS75" s="339">
        <v>0.5</v>
      </c>
      <c r="BT75" s="339">
        <v>0.5</v>
      </c>
      <c r="BU75" s="339">
        <v>1</v>
      </c>
      <c r="BV75" s="339">
        <v>0.5</v>
      </c>
      <c r="BW75" s="339">
        <v>0.5</v>
      </c>
      <c r="BX75" s="339">
        <v>0.5</v>
      </c>
      <c r="BY75" s="339">
        <v>0.5</v>
      </c>
      <c r="BZ75" s="339">
        <v>0.25</v>
      </c>
      <c r="CA75" s="339">
        <v>0.25</v>
      </c>
      <c r="CB75" s="339">
        <v>0.5</v>
      </c>
      <c r="CC75" s="339">
        <v>0.25</v>
      </c>
      <c r="CD75" s="339">
        <v>0.25</v>
      </c>
      <c r="CE75" s="339">
        <v>0.25</v>
      </c>
      <c r="CF75" s="339">
        <v>0.25</v>
      </c>
      <c r="CG75" s="339">
        <v>0</v>
      </c>
      <c r="CH75" s="339">
        <v>0</v>
      </c>
      <c r="CI75" s="339">
        <v>0</v>
      </c>
      <c r="CJ75" s="339">
        <v>0</v>
      </c>
      <c r="CK75" s="339">
        <v>0</v>
      </c>
      <c r="CL75" s="339">
        <v>0</v>
      </c>
      <c r="CM75" s="339">
        <v>0</v>
      </c>
      <c r="CN75" s="339">
        <v>0</v>
      </c>
      <c r="CO75" s="339">
        <v>0.25</v>
      </c>
      <c r="CP75" s="339">
        <v>0.25</v>
      </c>
      <c r="CQ75" s="339">
        <v>0.25</v>
      </c>
      <c r="CR75" s="339">
        <v>0.25</v>
      </c>
      <c r="CS75" s="339">
        <v>0.25</v>
      </c>
      <c r="CT75" s="339">
        <v>0.25</v>
      </c>
      <c r="CU75" s="339">
        <v>0.25</v>
      </c>
      <c r="CV75" s="339">
        <v>0.25</v>
      </c>
      <c r="CW75" s="339">
        <v>0.25</v>
      </c>
      <c r="CX75" s="339">
        <v>0.25</v>
      </c>
      <c r="CY75" s="339">
        <v>0.25</v>
      </c>
      <c r="CZ75" s="339">
        <v>0.25</v>
      </c>
    </row>
    <row r="76" spans="1:104" x14ac:dyDescent="0.25">
      <c r="A76" s="330"/>
      <c r="B76" s="341" t="s">
        <v>752</v>
      </c>
      <c r="C76" s="339">
        <v>4.63</v>
      </c>
      <c r="D76" s="340"/>
      <c r="E76" s="333" t="s">
        <v>653</v>
      </c>
      <c r="F76" s="339">
        <v>0</v>
      </c>
      <c r="G76" s="339">
        <v>0</v>
      </c>
      <c r="H76" s="339">
        <v>0</v>
      </c>
      <c r="I76" s="339">
        <v>0</v>
      </c>
      <c r="J76" s="339">
        <v>0</v>
      </c>
      <c r="K76" s="339">
        <v>0</v>
      </c>
      <c r="L76" s="339">
        <v>0</v>
      </c>
      <c r="M76" s="339">
        <v>0</v>
      </c>
      <c r="N76" s="339">
        <v>0</v>
      </c>
      <c r="O76" s="339">
        <v>0</v>
      </c>
      <c r="P76" s="339">
        <v>0</v>
      </c>
      <c r="Q76" s="339">
        <v>0</v>
      </c>
      <c r="R76" s="339">
        <v>0</v>
      </c>
      <c r="S76" s="339">
        <v>0</v>
      </c>
      <c r="T76" s="339">
        <v>0</v>
      </c>
      <c r="U76" s="339">
        <v>0</v>
      </c>
      <c r="V76" s="339">
        <v>0</v>
      </c>
      <c r="W76" s="339">
        <v>0</v>
      </c>
      <c r="X76" s="339">
        <v>0</v>
      </c>
      <c r="Y76" s="339">
        <v>0</v>
      </c>
      <c r="Z76" s="339">
        <v>0</v>
      </c>
      <c r="AA76" s="339">
        <v>0</v>
      </c>
      <c r="AB76" s="339">
        <v>0</v>
      </c>
      <c r="AC76" s="339">
        <v>0</v>
      </c>
      <c r="AD76" s="339">
        <v>0</v>
      </c>
      <c r="AE76" s="339">
        <v>0</v>
      </c>
      <c r="AF76" s="339">
        <v>0</v>
      </c>
      <c r="AG76" s="339">
        <v>0</v>
      </c>
      <c r="AH76" s="339">
        <v>0</v>
      </c>
      <c r="AI76" s="339">
        <v>0</v>
      </c>
      <c r="AJ76" s="339">
        <v>0.25</v>
      </c>
      <c r="AK76" s="339">
        <v>0.25</v>
      </c>
      <c r="AL76" s="339">
        <v>0.25</v>
      </c>
      <c r="AM76" s="339">
        <v>0.25</v>
      </c>
      <c r="AN76" s="339">
        <v>0.25</v>
      </c>
      <c r="AO76" s="339">
        <v>0</v>
      </c>
      <c r="AP76" s="339">
        <v>0</v>
      </c>
      <c r="AQ76" s="339">
        <v>0</v>
      </c>
      <c r="AR76" s="339">
        <v>0</v>
      </c>
      <c r="AS76" s="339">
        <v>0</v>
      </c>
      <c r="AT76" s="339">
        <v>0.25</v>
      </c>
      <c r="AU76" s="339">
        <v>0.25</v>
      </c>
      <c r="AV76" s="339">
        <v>0.25</v>
      </c>
      <c r="AW76" s="339">
        <v>0.25</v>
      </c>
      <c r="AX76" s="339">
        <v>0.25</v>
      </c>
      <c r="AY76" s="339">
        <v>0.25</v>
      </c>
      <c r="AZ76" s="339">
        <v>0.25</v>
      </c>
      <c r="BA76" s="339">
        <v>0.25</v>
      </c>
      <c r="BB76" s="339">
        <v>0.25</v>
      </c>
      <c r="BC76" s="339">
        <v>0.25</v>
      </c>
      <c r="BD76" s="339">
        <v>0.25</v>
      </c>
      <c r="BE76" s="339">
        <v>0.5</v>
      </c>
      <c r="BF76" s="339">
        <v>0.25</v>
      </c>
      <c r="BG76" s="339">
        <v>0.25</v>
      </c>
      <c r="BH76" s="339">
        <v>0.25</v>
      </c>
      <c r="BI76" s="339">
        <v>0.25</v>
      </c>
      <c r="BJ76" s="339">
        <v>0.5</v>
      </c>
      <c r="BK76" s="339">
        <v>0.25</v>
      </c>
      <c r="BL76" s="339">
        <v>0.5</v>
      </c>
      <c r="BM76" s="339">
        <v>0.5</v>
      </c>
      <c r="BN76" s="339">
        <v>0.25</v>
      </c>
      <c r="BO76" s="339">
        <v>0.25</v>
      </c>
      <c r="BP76" s="339">
        <v>0.25</v>
      </c>
      <c r="BQ76" s="339">
        <v>0.25</v>
      </c>
      <c r="BR76" s="339">
        <v>0.25</v>
      </c>
      <c r="BS76" s="339">
        <v>0.75</v>
      </c>
      <c r="BT76" s="339">
        <v>0.5</v>
      </c>
      <c r="BU76" s="339">
        <v>0.5</v>
      </c>
      <c r="BV76" s="339">
        <v>1</v>
      </c>
      <c r="BW76" s="339">
        <v>0.5</v>
      </c>
      <c r="BX76" s="339">
        <v>0.5</v>
      </c>
      <c r="BY76" s="339">
        <v>0.5</v>
      </c>
      <c r="BZ76" s="339">
        <v>0.25</v>
      </c>
      <c r="CA76" s="339">
        <v>0.25</v>
      </c>
      <c r="CB76" s="339">
        <v>0.5</v>
      </c>
      <c r="CC76" s="339">
        <v>0.25</v>
      </c>
      <c r="CD76" s="339">
        <v>0.25</v>
      </c>
      <c r="CE76" s="339">
        <v>0.25</v>
      </c>
      <c r="CF76" s="339">
        <v>0.25</v>
      </c>
      <c r="CG76" s="339">
        <v>0</v>
      </c>
      <c r="CH76" s="339">
        <v>0</v>
      </c>
      <c r="CI76" s="339">
        <v>0</v>
      </c>
      <c r="CJ76" s="339">
        <v>0</v>
      </c>
      <c r="CK76" s="339">
        <v>0</v>
      </c>
      <c r="CL76" s="339">
        <v>0</v>
      </c>
      <c r="CM76" s="339">
        <v>0</v>
      </c>
      <c r="CN76" s="339">
        <v>0</v>
      </c>
      <c r="CO76" s="339">
        <v>0.25</v>
      </c>
      <c r="CP76" s="339">
        <v>0.25</v>
      </c>
      <c r="CQ76" s="339">
        <v>0.25</v>
      </c>
      <c r="CR76" s="339">
        <v>0.25</v>
      </c>
      <c r="CS76" s="339">
        <v>0.25</v>
      </c>
      <c r="CT76" s="339">
        <v>0.25</v>
      </c>
      <c r="CU76" s="339">
        <v>0.25</v>
      </c>
      <c r="CV76" s="339">
        <v>0.25</v>
      </c>
      <c r="CW76" s="339">
        <v>0.25</v>
      </c>
      <c r="CX76" s="339">
        <v>0.25</v>
      </c>
      <c r="CY76" s="339">
        <v>0.25</v>
      </c>
      <c r="CZ76" s="339">
        <v>0.25</v>
      </c>
    </row>
    <row r="77" spans="1:104" x14ac:dyDescent="0.25">
      <c r="A77" s="330"/>
      <c r="B77" s="341" t="s">
        <v>753</v>
      </c>
      <c r="C77" s="339">
        <v>8.8000000000000007</v>
      </c>
      <c r="D77" s="340"/>
      <c r="E77" s="333" t="s">
        <v>654</v>
      </c>
      <c r="F77" s="339">
        <v>0</v>
      </c>
      <c r="G77" s="339">
        <v>0</v>
      </c>
      <c r="H77" s="339">
        <v>0</v>
      </c>
      <c r="I77" s="339">
        <v>0</v>
      </c>
      <c r="J77" s="339">
        <v>0</v>
      </c>
      <c r="K77" s="339">
        <v>0.25</v>
      </c>
      <c r="L77" s="339">
        <v>0</v>
      </c>
      <c r="M77" s="339">
        <v>0</v>
      </c>
      <c r="N77" s="339">
        <v>0</v>
      </c>
      <c r="O77" s="339">
        <v>0.25</v>
      </c>
      <c r="P77" s="339">
        <v>0</v>
      </c>
      <c r="Q77" s="339">
        <v>0</v>
      </c>
      <c r="R77" s="339">
        <v>0</v>
      </c>
      <c r="S77" s="339">
        <v>0</v>
      </c>
      <c r="T77" s="339">
        <v>0</v>
      </c>
      <c r="U77" s="339">
        <v>0</v>
      </c>
      <c r="V77" s="339">
        <v>0</v>
      </c>
      <c r="W77" s="339">
        <v>0</v>
      </c>
      <c r="X77" s="339">
        <v>0</v>
      </c>
      <c r="Y77" s="339">
        <v>0</v>
      </c>
      <c r="Z77" s="339">
        <v>0</v>
      </c>
      <c r="AA77" s="339">
        <v>0</v>
      </c>
      <c r="AB77" s="339">
        <v>0</v>
      </c>
      <c r="AC77" s="339">
        <v>0</v>
      </c>
      <c r="AD77" s="339">
        <v>0</v>
      </c>
      <c r="AE77" s="339">
        <v>0</v>
      </c>
      <c r="AF77" s="339">
        <v>0</v>
      </c>
      <c r="AG77" s="339">
        <v>0</v>
      </c>
      <c r="AH77" s="339">
        <v>0</v>
      </c>
      <c r="AI77" s="339">
        <v>0</v>
      </c>
      <c r="AJ77" s="339">
        <v>0.25</v>
      </c>
      <c r="AK77" s="339">
        <v>0.25</v>
      </c>
      <c r="AL77" s="339">
        <v>0.25</v>
      </c>
      <c r="AM77" s="339">
        <v>0</v>
      </c>
      <c r="AN77" s="339">
        <v>0.25</v>
      </c>
      <c r="AO77" s="339">
        <v>0</v>
      </c>
      <c r="AP77" s="339">
        <v>0</v>
      </c>
      <c r="AQ77" s="339">
        <v>0</v>
      </c>
      <c r="AR77" s="339">
        <v>0</v>
      </c>
      <c r="AS77" s="339">
        <v>0</v>
      </c>
      <c r="AT77" s="339">
        <v>0.25</v>
      </c>
      <c r="AU77" s="339">
        <v>0.25</v>
      </c>
      <c r="AV77" s="339">
        <v>0.25</v>
      </c>
      <c r="AW77" s="339">
        <v>0.25</v>
      </c>
      <c r="AX77" s="339">
        <v>0.25</v>
      </c>
      <c r="AY77" s="339">
        <v>0.5</v>
      </c>
      <c r="AZ77" s="339">
        <v>0.5</v>
      </c>
      <c r="BA77" s="339">
        <v>0.5</v>
      </c>
      <c r="BB77" s="339">
        <v>0.25</v>
      </c>
      <c r="BC77" s="339">
        <v>0.5</v>
      </c>
      <c r="BD77" s="339">
        <v>0.5</v>
      </c>
      <c r="BE77" s="339">
        <v>0.5</v>
      </c>
      <c r="BF77" s="339">
        <v>0.5</v>
      </c>
      <c r="BG77" s="339">
        <v>0.5</v>
      </c>
      <c r="BH77" s="339">
        <v>0.5</v>
      </c>
      <c r="BI77" s="339">
        <v>0.5</v>
      </c>
      <c r="BJ77" s="339">
        <v>0.5</v>
      </c>
      <c r="BK77" s="339">
        <v>0.5</v>
      </c>
      <c r="BL77" s="339">
        <v>0.5</v>
      </c>
      <c r="BM77" s="339">
        <v>0.5</v>
      </c>
      <c r="BN77" s="339">
        <v>0.25</v>
      </c>
      <c r="BO77" s="339">
        <v>0.25</v>
      </c>
      <c r="BP77" s="339">
        <v>0.25</v>
      </c>
      <c r="BQ77" s="339">
        <v>0.25</v>
      </c>
      <c r="BR77" s="339">
        <v>0.25</v>
      </c>
      <c r="BS77" s="339">
        <v>0.5</v>
      </c>
      <c r="BT77" s="339">
        <v>0.75</v>
      </c>
      <c r="BU77" s="339">
        <v>0.5</v>
      </c>
      <c r="BV77" s="339">
        <v>0.5</v>
      </c>
      <c r="BW77" s="339">
        <v>1</v>
      </c>
      <c r="BX77" s="339">
        <v>0.5</v>
      </c>
      <c r="BY77" s="339">
        <v>0.5</v>
      </c>
      <c r="BZ77" s="339">
        <v>0.25</v>
      </c>
      <c r="CA77" s="339">
        <v>0.5</v>
      </c>
      <c r="CB77" s="339">
        <v>0.75</v>
      </c>
      <c r="CC77" s="339">
        <v>0.25</v>
      </c>
      <c r="CD77" s="339">
        <v>0.25</v>
      </c>
      <c r="CE77" s="339">
        <v>0.25</v>
      </c>
      <c r="CF77" s="339">
        <v>0.25</v>
      </c>
      <c r="CG77" s="339">
        <v>0</v>
      </c>
      <c r="CH77" s="339">
        <v>0</v>
      </c>
      <c r="CI77" s="339">
        <v>0</v>
      </c>
      <c r="CJ77" s="339">
        <v>0</v>
      </c>
      <c r="CK77" s="339">
        <v>0</v>
      </c>
      <c r="CL77" s="339">
        <v>0</v>
      </c>
      <c r="CM77" s="339">
        <v>0</v>
      </c>
      <c r="CN77" s="339">
        <v>0</v>
      </c>
      <c r="CO77" s="339">
        <v>0.25</v>
      </c>
      <c r="CP77" s="339">
        <v>0.25</v>
      </c>
      <c r="CQ77" s="339">
        <v>0.25</v>
      </c>
      <c r="CR77" s="339">
        <v>0.25</v>
      </c>
      <c r="CS77" s="339">
        <v>0.25</v>
      </c>
      <c r="CT77" s="339">
        <v>0.25</v>
      </c>
      <c r="CU77" s="339">
        <v>0.25</v>
      </c>
      <c r="CV77" s="339">
        <v>0.25</v>
      </c>
      <c r="CW77" s="339">
        <v>0.25</v>
      </c>
      <c r="CX77" s="339">
        <v>0.25</v>
      </c>
      <c r="CY77" s="339">
        <v>0.25</v>
      </c>
      <c r="CZ77" s="339">
        <v>0.25</v>
      </c>
    </row>
    <row r="78" spans="1:104" x14ac:dyDescent="0.25">
      <c r="A78" s="330"/>
      <c r="B78" s="341" t="s">
        <v>754</v>
      </c>
      <c r="C78" s="339">
        <v>1.91</v>
      </c>
      <c r="D78" s="340"/>
      <c r="E78" s="333" t="s">
        <v>655</v>
      </c>
      <c r="F78" s="339">
        <v>0</v>
      </c>
      <c r="G78" s="339">
        <v>0</v>
      </c>
      <c r="H78" s="339">
        <v>0</v>
      </c>
      <c r="I78" s="339">
        <v>0</v>
      </c>
      <c r="J78" s="339">
        <v>0</v>
      </c>
      <c r="K78" s="339">
        <v>0</v>
      </c>
      <c r="L78" s="339">
        <v>0</v>
      </c>
      <c r="M78" s="339">
        <v>0</v>
      </c>
      <c r="N78" s="339">
        <v>0</v>
      </c>
      <c r="O78" s="339">
        <v>0.25</v>
      </c>
      <c r="P78" s="339">
        <v>0</v>
      </c>
      <c r="Q78" s="339">
        <v>0</v>
      </c>
      <c r="R78" s="339">
        <v>0</v>
      </c>
      <c r="S78" s="339">
        <v>0</v>
      </c>
      <c r="T78" s="339">
        <v>0</v>
      </c>
      <c r="U78" s="339">
        <v>0</v>
      </c>
      <c r="V78" s="339">
        <v>0</v>
      </c>
      <c r="W78" s="339">
        <v>0</v>
      </c>
      <c r="X78" s="339">
        <v>0</v>
      </c>
      <c r="Y78" s="339">
        <v>0</v>
      </c>
      <c r="Z78" s="339">
        <v>0</v>
      </c>
      <c r="AA78" s="339">
        <v>0</v>
      </c>
      <c r="AB78" s="339">
        <v>0</v>
      </c>
      <c r="AC78" s="339">
        <v>0</v>
      </c>
      <c r="AD78" s="339">
        <v>0</v>
      </c>
      <c r="AE78" s="339">
        <v>0</v>
      </c>
      <c r="AF78" s="339">
        <v>0</v>
      </c>
      <c r="AG78" s="339">
        <v>0</v>
      </c>
      <c r="AH78" s="339">
        <v>0</v>
      </c>
      <c r="AI78" s="339">
        <v>0</v>
      </c>
      <c r="AJ78" s="339">
        <v>0</v>
      </c>
      <c r="AK78" s="339">
        <v>0</v>
      </c>
      <c r="AL78" s="339">
        <v>0</v>
      </c>
      <c r="AM78" s="339">
        <v>0</v>
      </c>
      <c r="AN78" s="339">
        <v>0</v>
      </c>
      <c r="AO78" s="339">
        <v>0</v>
      </c>
      <c r="AP78" s="339">
        <v>0</v>
      </c>
      <c r="AQ78" s="339">
        <v>0</v>
      </c>
      <c r="AR78" s="339">
        <v>0</v>
      </c>
      <c r="AS78" s="339">
        <v>0</v>
      </c>
      <c r="AT78" s="339">
        <v>0</v>
      </c>
      <c r="AU78" s="339">
        <v>0</v>
      </c>
      <c r="AV78" s="339">
        <v>0</v>
      </c>
      <c r="AW78" s="339">
        <v>0</v>
      </c>
      <c r="AX78" s="339">
        <v>0</v>
      </c>
      <c r="AY78" s="339">
        <v>0</v>
      </c>
      <c r="AZ78" s="339">
        <v>0</v>
      </c>
      <c r="BA78" s="339">
        <v>0</v>
      </c>
      <c r="BB78" s="339">
        <v>0</v>
      </c>
      <c r="BC78" s="339">
        <v>0</v>
      </c>
      <c r="BD78" s="339">
        <v>0</v>
      </c>
      <c r="BE78" s="339">
        <v>0</v>
      </c>
      <c r="BF78" s="339">
        <v>0</v>
      </c>
      <c r="BG78" s="339">
        <v>0</v>
      </c>
      <c r="BH78" s="339">
        <v>0</v>
      </c>
      <c r="BI78" s="339">
        <v>0</v>
      </c>
      <c r="BJ78" s="339">
        <v>0</v>
      </c>
      <c r="BK78" s="339">
        <v>0</v>
      </c>
      <c r="BL78" s="339">
        <v>0</v>
      </c>
      <c r="BM78" s="339">
        <v>0</v>
      </c>
      <c r="BN78" s="339">
        <v>0.25</v>
      </c>
      <c r="BO78" s="339">
        <v>0.25</v>
      </c>
      <c r="BP78" s="339">
        <v>0.25</v>
      </c>
      <c r="BQ78" s="339">
        <v>0.25</v>
      </c>
      <c r="BR78" s="339">
        <v>0.25</v>
      </c>
      <c r="BS78" s="339">
        <v>0.5</v>
      </c>
      <c r="BT78" s="339">
        <v>0.5</v>
      </c>
      <c r="BU78" s="339">
        <v>0.5</v>
      </c>
      <c r="BV78" s="339">
        <v>0.5</v>
      </c>
      <c r="BW78" s="339">
        <v>0.5</v>
      </c>
      <c r="BX78" s="339">
        <v>1</v>
      </c>
      <c r="BY78" s="339">
        <v>1</v>
      </c>
      <c r="BZ78" s="339">
        <v>1</v>
      </c>
      <c r="CA78" s="339">
        <v>0.5</v>
      </c>
      <c r="CB78" s="339">
        <v>0.75</v>
      </c>
      <c r="CC78" s="339">
        <v>0.25</v>
      </c>
      <c r="CD78" s="339">
        <v>0.25</v>
      </c>
      <c r="CE78" s="339">
        <v>0.5</v>
      </c>
      <c r="CF78" s="339">
        <v>0.5</v>
      </c>
      <c r="CG78" s="339">
        <v>0</v>
      </c>
      <c r="CH78" s="339">
        <v>0</v>
      </c>
      <c r="CI78" s="339">
        <v>0</v>
      </c>
      <c r="CJ78" s="339">
        <v>0</v>
      </c>
      <c r="CK78" s="339">
        <v>0.25</v>
      </c>
      <c r="CL78" s="339">
        <v>0.25</v>
      </c>
      <c r="CM78" s="339">
        <v>0.25</v>
      </c>
      <c r="CN78" s="339">
        <v>0.25</v>
      </c>
      <c r="CO78" s="339">
        <v>0.25</v>
      </c>
      <c r="CP78" s="339">
        <v>0.25</v>
      </c>
      <c r="CQ78" s="339">
        <v>0</v>
      </c>
      <c r="CR78" s="339">
        <v>0</v>
      </c>
      <c r="CS78" s="339">
        <v>0</v>
      </c>
      <c r="CT78" s="339">
        <v>0</v>
      </c>
      <c r="CU78" s="339">
        <v>0</v>
      </c>
      <c r="CV78" s="339">
        <v>0</v>
      </c>
      <c r="CW78" s="339">
        <v>0</v>
      </c>
      <c r="CX78" s="339">
        <v>0</v>
      </c>
      <c r="CY78" s="339">
        <v>0</v>
      </c>
      <c r="CZ78" s="339">
        <v>0</v>
      </c>
    </row>
    <row r="79" spans="1:104" x14ac:dyDescent="0.25">
      <c r="A79" s="330"/>
      <c r="B79" s="341" t="s">
        <v>755</v>
      </c>
      <c r="C79" s="339">
        <v>1.21</v>
      </c>
      <c r="D79" s="340"/>
      <c r="E79" s="333" t="s">
        <v>656</v>
      </c>
      <c r="F79" s="339">
        <v>0</v>
      </c>
      <c r="G79" s="339">
        <v>0</v>
      </c>
      <c r="H79" s="339">
        <v>0</v>
      </c>
      <c r="I79" s="339">
        <v>0</v>
      </c>
      <c r="J79" s="339">
        <v>0</v>
      </c>
      <c r="K79" s="339">
        <v>0</v>
      </c>
      <c r="L79" s="339">
        <v>0</v>
      </c>
      <c r="M79" s="339">
        <v>0</v>
      </c>
      <c r="N79" s="339">
        <v>0</v>
      </c>
      <c r="O79" s="339">
        <v>0.25</v>
      </c>
      <c r="P79" s="339">
        <v>0</v>
      </c>
      <c r="Q79" s="339">
        <v>0</v>
      </c>
      <c r="R79" s="339">
        <v>0</v>
      </c>
      <c r="S79" s="339">
        <v>0</v>
      </c>
      <c r="T79" s="339">
        <v>0</v>
      </c>
      <c r="U79" s="339">
        <v>0</v>
      </c>
      <c r="V79" s="339">
        <v>0</v>
      </c>
      <c r="W79" s="339">
        <v>0</v>
      </c>
      <c r="X79" s="339">
        <v>0</v>
      </c>
      <c r="Y79" s="339">
        <v>0</v>
      </c>
      <c r="Z79" s="339">
        <v>0</v>
      </c>
      <c r="AA79" s="339">
        <v>0</v>
      </c>
      <c r="AB79" s="339">
        <v>0</v>
      </c>
      <c r="AC79" s="339">
        <v>0</v>
      </c>
      <c r="AD79" s="339">
        <v>0</v>
      </c>
      <c r="AE79" s="339">
        <v>0</v>
      </c>
      <c r="AF79" s="339">
        <v>0</v>
      </c>
      <c r="AG79" s="339">
        <v>0</v>
      </c>
      <c r="AH79" s="339">
        <v>0</v>
      </c>
      <c r="AI79" s="339">
        <v>0</v>
      </c>
      <c r="AJ79" s="339">
        <v>0</v>
      </c>
      <c r="AK79" s="339">
        <v>0</v>
      </c>
      <c r="AL79" s="339">
        <v>0</v>
      </c>
      <c r="AM79" s="339">
        <v>0</v>
      </c>
      <c r="AN79" s="339">
        <v>0</v>
      </c>
      <c r="AO79" s="339">
        <v>0</v>
      </c>
      <c r="AP79" s="339">
        <v>0</v>
      </c>
      <c r="AQ79" s="339">
        <v>0</v>
      </c>
      <c r="AR79" s="339">
        <v>0</v>
      </c>
      <c r="AS79" s="339">
        <v>0</v>
      </c>
      <c r="AT79" s="339">
        <v>0</v>
      </c>
      <c r="AU79" s="339">
        <v>0</v>
      </c>
      <c r="AV79" s="339">
        <v>0</v>
      </c>
      <c r="AW79" s="339">
        <v>0</v>
      </c>
      <c r="AX79" s="339">
        <v>0</v>
      </c>
      <c r="AY79" s="339">
        <v>0</v>
      </c>
      <c r="AZ79" s="339">
        <v>0</v>
      </c>
      <c r="BA79" s="339">
        <v>0</v>
      </c>
      <c r="BB79" s="339">
        <v>0</v>
      </c>
      <c r="BC79" s="339">
        <v>0</v>
      </c>
      <c r="BD79" s="339">
        <v>0</v>
      </c>
      <c r="BE79" s="339">
        <v>0</v>
      </c>
      <c r="BF79" s="339">
        <v>0</v>
      </c>
      <c r="BG79" s="339">
        <v>0</v>
      </c>
      <c r="BH79" s="339">
        <v>0</v>
      </c>
      <c r="BI79" s="339">
        <v>0</v>
      </c>
      <c r="BJ79" s="339">
        <v>0</v>
      </c>
      <c r="BK79" s="339">
        <v>0</v>
      </c>
      <c r="BL79" s="339">
        <v>0</v>
      </c>
      <c r="BM79" s="339">
        <v>0</v>
      </c>
      <c r="BN79" s="339">
        <v>0.25</v>
      </c>
      <c r="BO79" s="339">
        <v>0.25</v>
      </c>
      <c r="BP79" s="339">
        <v>0.25</v>
      </c>
      <c r="BQ79" s="339">
        <v>0.25</v>
      </c>
      <c r="BR79" s="339">
        <v>0.25</v>
      </c>
      <c r="BS79" s="339">
        <v>0.5</v>
      </c>
      <c r="BT79" s="339">
        <v>0.5</v>
      </c>
      <c r="BU79" s="339">
        <v>0.5</v>
      </c>
      <c r="BV79" s="339">
        <v>0.5</v>
      </c>
      <c r="BW79" s="339">
        <v>0.5</v>
      </c>
      <c r="BX79" s="339">
        <v>1</v>
      </c>
      <c r="BY79" s="339">
        <v>1</v>
      </c>
      <c r="BZ79" s="339">
        <v>1</v>
      </c>
      <c r="CA79" s="339">
        <v>0.5</v>
      </c>
      <c r="CB79" s="339">
        <v>0.75</v>
      </c>
      <c r="CC79" s="339">
        <v>0.25</v>
      </c>
      <c r="CD79" s="339">
        <v>0.25</v>
      </c>
      <c r="CE79" s="339">
        <v>0.5</v>
      </c>
      <c r="CF79" s="339">
        <v>0.5</v>
      </c>
      <c r="CG79" s="339">
        <v>0</v>
      </c>
      <c r="CH79" s="339">
        <v>0</v>
      </c>
      <c r="CI79" s="339">
        <v>0</v>
      </c>
      <c r="CJ79" s="339">
        <v>0</v>
      </c>
      <c r="CK79" s="339">
        <v>0.25</v>
      </c>
      <c r="CL79" s="339">
        <v>0.25</v>
      </c>
      <c r="CM79" s="339">
        <v>0.25</v>
      </c>
      <c r="CN79" s="339">
        <v>0.25</v>
      </c>
      <c r="CO79" s="339">
        <v>0.25</v>
      </c>
      <c r="CP79" s="339">
        <v>0.25</v>
      </c>
      <c r="CQ79" s="339">
        <v>0</v>
      </c>
      <c r="CR79" s="339">
        <v>0</v>
      </c>
      <c r="CS79" s="339">
        <v>0</v>
      </c>
      <c r="CT79" s="339">
        <v>0</v>
      </c>
      <c r="CU79" s="339">
        <v>0</v>
      </c>
      <c r="CV79" s="339">
        <v>0</v>
      </c>
      <c r="CW79" s="339">
        <v>0</v>
      </c>
      <c r="CX79" s="339">
        <v>0</v>
      </c>
      <c r="CY79" s="339">
        <v>0</v>
      </c>
      <c r="CZ79" s="339">
        <v>0</v>
      </c>
    </row>
    <row r="80" spans="1:104" x14ac:dyDescent="0.25">
      <c r="A80" s="330"/>
      <c r="B80" s="341" t="s">
        <v>756</v>
      </c>
      <c r="C80" s="339">
        <v>2.17</v>
      </c>
      <c r="D80" s="340"/>
      <c r="E80" s="333" t="s">
        <v>657</v>
      </c>
      <c r="F80" s="339">
        <v>0</v>
      </c>
      <c r="G80" s="339">
        <v>0</v>
      </c>
      <c r="H80" s="339">
        <v>0</v>
      </c>
      <c r="I80" s="339">
        <v>0</v>
      </c>
      <c r="J80" s="339">
        <v>0</v>
      </c>
      <c r="K80" s="339">
        <v>0</v>
      </c>
      <c r="L80" s="339">
        <v>0</v>
      </c>
      <c r="M80" s="339">
        <v>0</v>
      </c>
      <c r="N80" s="339">
        <v>0</v>
      </c>
      <c r="O80" s="339">
        <v>0.25</v>
      </c>
      <c r="P80" s="339">
        <v>0</v>
      </c>
      <c r="Q80" s="339">
        <v>0</v>
      </c>
      <c r="R80" s="339">
        <v>0</v>
      </c>
      <c r="S80" s="339">
        <v>0</v>
      </c>
      <c r="T80" s="339">
        <v>0</v>
      </c>
      <c r="U80" s="339">
        <v>0</v>
      </c>
      <c r="V80" s="339">
        <v>0</v>
      </c>
      <c r="W80" s="339">
        <v>0</v>
      </c>
      <c r="X80" s="339">
        <v>0</v>
      </c>
      <c r="Y80" s="339">
        <v>0</v>
      </c>
      <c r="Z80" s="339">
        <v>0</v>
      </c>
      <c r="AA80" s="339">
        <v>0</v>
      </c>
      <c r="AB80" s="339">
        <v>0</v>
      </c>
      <c r="AC80" s="339">
        <v>0</v>
      </c>
      <c r="AD80" s="339">
        <v>0</v>
      </c>
      <c r="AE80" s="339">
        <v>0</v>
      </c>
      <c r="AF80" s="339">
        <v>0</v>
      </c>
      <c r="AG80" s="339">
        <v>0</v>
      </c>
      <c r="AH80" s="339">
        <v>0</v>
      </c>
      <c r="AI80" s="339">
        <v>0</v>
      </c>
      <c r="AJ80" s="339">
        <v>0</v>
      </c>
      <c r="AK80" s="339">
        <v>0</v>
      </c>
      <c r="AL80" s="339">
        <v>0</v>
      </c>
      <c r="AM80" s="339">
        <v>0</v>
      </c>
      <c r="AN80" s="339">
        <v>0</v>
      </c>
      <c r="AO80" s="339">
        <v>0</v>
      </c>
      <c r="AP80" s="339">
        <v>0</v>
      </c>
      <c r="AQ80" s="339">
        <v>0</v>
      </c>
      <c r="AR80" s="339">
        <v>0</v>
      </c>
      <c r="AS80" s="339">
        <v>0</v>
      </c>
      <c r="AT80" s="339">
        <v>0</v>
      </c>
      <c r="AU80" s="339">
        <v>0</v>
      </c>
      <c r="AV80" s="339">
        <v>0</v>
      </c>
      <c r="AW80" s="339">
        <v>0</v>
      </c>
      <c r="AX80" s="339">
        <v>0</v>
      </c>
      <c r="AY80" s="339">
        <v>0</v>
      </c>
      <c r="AZ80" s="339">
        <v>0</v>
      </c>
      <c r="BA80" s="339">
        <v>0</v>
      </c>
      <c r="BB80" s="339">
        <v>0</v>
      </c>
      <c r="BC80" s="339">
        <v>0</v>
      </c>
      <c r="BD80" s="339">
        <v>0</v>
      </c>
      <c r="BE80" s="339">
        <v>0</v>
      </c>
      <c r="BF80" s="339">
        <v>0</v>
      </c>
      <c r="BG80" s="339">
        <v>0</v>
      </c>
      <c r="BH80" s="339">
        <v>0</v>
      </c>
      <c r="BI80" s="339">
        <v>0</v>
      </c>
      <c r="BJ80" s="339">
        <v>0</v>
      </c>
      <c r="BK80" s="339">
        <v>0</v>
      </c>
      <c r="BL80" s="339">
        <v>0</v>
      </c>
      <c r="BM80" s="339">
        <v>0</v>
      </c>
      <c r="BN80" s="339">
        <v>0.25</v>
      </c>
      <c r="BO80" s="339">
        <v>0.25</v>
      </c>
      <c r="BP80" s="339">
        <v>0.25</v>
      </c>
      <c r="BQ80" s="339">
        <v>0.25</v>
      </c>
      <c r="BR80" s="339">
        <v>0.25</v>
      </c>
      <c r="BS80" s="339">
        <v>0.25</v>
      </c>
      <c r="BT80" s="339">
        <v>0.5</v>
      </c>
      <c r="BU80" s="339">
        <v>0.25</v>
      </c>
      <c r="BV80" s="339">
        <v>0.25</v>
      </c>
      <c r="BW80" s="339">
        <v>0.25</v>
      </c>
      <c r="BX80" s="339">
        <v>1</v>
      </c>
      <c r="BY80" s="339">
        <v>1</v>
      </c>
      <c r="BZ80" s="339">
        <v>1</v>
      </c>
      <c r="CA80" s="339">
        <v>0.75</v>
      </c>
      <c r="CB80" s="339">
        <v>0.75</v>
      </c>
      <c r="CC80" s="339">
        <v>0.25</v>
      </c>
      <c r="CD80" s="339">
        <v>0.25</v>
      </c>
      <c r="CE80" s="339">
        <v>0.5</v>
      </c>
      <c r="CF80" s="339">
        <v>0.5</v>
      </c>
      <c r="CG80" s="339">
        <v>0</v>
      </c>
      <c r="CH80" s="339">
        <v>0</v>
      </c>
      <c r="CI80" s="339">
        <v>0</v>
      </c>
      <c r="CJ80" s="339">
        <v>0</v>
      </c>
      <c r="CK80" s="339">
        <v>0.25</v>
      </c>
      <c r="CL80" s="339">
        <v>0.25</v>
      </c>
      <c r="CM80" s="339">
        <v>0.25</v>
      </c>
      <c r="CN80" s="339">
        <v>0.25</v>
      </c>
      <c r="CO80" s="339">
        <v>0.25</v>
      </c>
      <c r="CP80" s="339">
        <v>0.25</v>
      </c>
      <c r="CQ80" s="339">
        <v>0</v>
      </c>
      <c r="CR80" s="339">
        <v>0</v>
      </c>
      <c r="CS80" s="339">
        <v>0</v>
      </c>
      <c r="CT80" s="339">
        <v>0</v>
      </c>
      <c r="CU80" s="339">
        <v>0</v>
      </c>
      <c r="CV80" s="339">
        <v>0</v>
      </c>
      <c r="CW80" s="339">
        <v>0</v>
      </c>
      <c r="CX80" s="339">
        <v>0</v>
      </c>
      <c r="CY80" s="339">
        <v>0</v>
      </c>
      <c r="CZ80" s="339">
        <v>0</v>
      </c>
    </row>
    <row r="81" spans="1:104" x14ac:dyDescent="0.25">
      <c r="A81" s="330"/>
      <c r="B81" s="341" t="s">
        <v>757</v>
      </c>
      <c r="C81" s="339">
        <v>1.55</v>
      </c>
      <c r="D81" s="340"/>
      <c r="E81" s="333" t="s">
        <v>658</v>
      </c>
      <c r="F81" s="339">
        <v>0</v>
      </c>
      <c r="G81" s="339">
        <v>0</v>
      </c>
      <c r="H81" s="339">
        <v>0</v>
      </c>
      <c r="I81" s="339">
        <v>0</v>
      </c>
      <c r="J81" s="339">
        <v>0</v>
      </c>
      <c r="K81" s="339">
        <v>0.25</v>
      </c>
      <c r="L81" s="339">
        <v>0</v>
      </c>
      <c r="M81" s="339">
        <v>0</v>
      </c>
      <c r="N81" s="339">
        <v>0</v>
      </c>
      <c r="O81" s="339">
        <v>0.25</v>
      </c>
      <c r="P81" s="339">
        <v>0.25</v>
      </c>
      <c r="Q81" s="339">
        <v>0</v>
      </c>
      <c r="R81" s="339">
        <v>0</v>
      </c>
      <c r="S81" s="339">
        <v>0</v>
      </c>
      <c r="T81" s="339">
        <v>0</v>
      </c>
      <c r="U81" s="339">
        <v>0</v>
      </c>
      <c r="V81" s="339">
        <v>0</v>
      </c>
      <c r="W81" s="339">
        <v>0</v>
      </c>
      <c r="X81" s="339">
        <v>0</v>
      </c>
      <c r="Y81" s="339">
        <v>0</v>
      </c>
      <c r="Z81" s="339">
        <v>0</v>
      </c>
      <c r="AA81" s="339">
        <v>0</v>
      </c>
      <c r="AB81" s="339">
        <v>0</v>
      </c>
      <c r="AC81" s="339">
        <v>0</v>
      </c>
      <c r="AD81" s="339">
        <v>0</v>
      </c>
      <c r="AE81" s="339">
        <v>0</v>
      </c>
      <c r="AF81" s="339">
        <v>0</v>
      </c>
      <c r="AG81" s="339">
        <v>0</v>
      </c>
      <c r="AH81" s="339">
        <v>0</v>
      </c>
      <c r="AI81" s="339">
        <v>0</v>
      </c>
      <c r="AJ81" s="339">
        <v>0</v>
      </c>
      <c r="AK81" s="339">
        <v>0</v>
      </c>
      <c r="AL81" s="339">
        <v>0</v>
      </c>
      <c r="AM81" s="339">
        <v>0</v>
      </c>
      <c r="AN81" s="339">
        <v>0</v>
      </c>
      <c r="AO81" s="339">
        <v>0</v>
      </c>
      <c r="AP81" s="339">
        <v>0</v>
      </c>
      <c r="AQ81" s="339">
        <v>0</v>
      </c>
      <c r="AR81" s="339">
        <v>0</v>
      </c>
      <c r="AS81" s="339">
        <v>0</v>
      </c>
      <c r="AT81" s="339">
        <v>0</v>
      </c>
      <c r="AU81" s="339">
        <v>0</v>
      </c>
      <c r="AV81" s="339">
        <v>0</v>
      </c>
      <c r="AW81" s="339">
        <v>0</v>
      </c>
      <c r="AX81" s="339">
        <v>0</v>
      </c>
      <c r="AY81" s="339">
        <v>0</v>
      </c>
      <c r="AZ81" s="339">
        <v>0</v>
      </c>
      <c r="BA81" s="339">
        <v>0</v>
      </c>
      <c r="BB81" s="339">
        <v>0</v>
      </c>
      <c r="BC81" s="339">
        <v>0</v>
      </c>
      <c r="BD81" s="339">
        <v>0</v>
      </c>
      <c r="BE81" s="339">
        <v>0</v>
      </c>
      <c r="BF81" s="339">
        <v>0</v>
      </c>
      <c r="BG81" s="339">
        <v>0</v>
      </c>
      <c r="BH81" s="339">
        <v>0</v>
      </c>
      <c r="BI81" s="339">
        <v>0</v>
      </c>
      <c r="BJ81" s="339">
        <v>0</v>
      </c>
      <c r="BK81" s="339">
        <v>0</v>
      </c>
      <c r="BL81" s="339">
        <v>0</v>
      </c>
      <c r="BM81" s="339">
        <v>0</v>
      </c>
      <c r="BN81" s="339">
        <v>0.25</v>
      </c>
      <c r="BO81" s="339">
        <v>0.25</v>
      </c>
      <c r="BP81" s="339">
        <v>0.25</v>
      </c>
      <c r="BQ81" s="339">
        <v>0.25</v>
      </c>
      <c r="BR81" s="339">
        <v>0.25</v>
      </c>
      <c r="BS81" s="339">
        <v>0.25</v>
      </c>
      <c r="BT81" s="339">
        <v>0.5</v>
      </c>
      <c r="BU81" s="339">
        <v>0.25</v>
      </c>
      <c r="BV81" s="339">
        <v>0.25</v>
      </c>
      <c r="BW81" s="339">
        <v>0.5</v>
      </c>
      <c r="BX81" s="339">
        <v>0.5</v>
      </c>
      <c r="BY81" s="339">
        <v>0.5</v>
      </c>
      <c r="BZ81" s="339">
        <v>0.75</v>
      </c>
      <c r="CA81" s="339">
        <v>1</v>
      </c>
      <c r="CB81" s="339">
        <v>0.5</v>
      </c>
      <c r="CC81" s="339">
        <v>0.5</v>
      </c>
      <c r="CD81" s="339">
        <v>0.25</v>
      </c>
      <c r="CE81" s="339">
        <v>0.25</v>
      </c>
      <c r="CF81" s="339">
        <v>0.5</v>
      </c>
      <c r="CG81" s="339">
        <v>0</v>
      </c>
      <c r="CH81" s="339">
        <v>0</v>
      </c>
      <c r="CI81" s="339">
        <v>0</v>
      </c>
      <c r="CJ81" s="339">
        <v>0</v>
      </c>
      <c r="CK81" s="339">
        <v>0.25</v>
      </c>
      <c r="CL81" s="339">
        <v>0.25</v>
      </c>
      <c r="CM81" s="339">
        <v>0.25</v>
      </c>
      <c r="CN81" s="339">
        <v>0.25</v>
      </c>
      <c r="CO81" s="339">
        <v>0.25</v>
      </c>
      <c r="CP81" s="339">
        <v>0.25</v>
      </c>
      <c r="CQ81" s="339">
        <v>0</v>
      </c>
      <c r="CR81" s="339">
        <v>0</v>
      </c>
      <c r="CS81" s="339">
        <v>0</v>
      </c>
      <c r="CT81" s="339">
        <v>0</v>
      </c>
      <c r="CU81" s="339">
        <v>0</v>
      </c>
      <c r="CV81" s="339">
        <v>0</v>
      </c>
      <c r="CW81" s="339">
        <v>0</v>
      </c>
      <c r="CX81" s="339">
        <v>0</v>
      </c>
      <c r="CY81" s="339">
        <v>0</v>
      </c>
      <c r="CZ81" s="339">
        <v>0</v>
      </c>
    </row>
    <row r="82" spans="1:104" x14ac:dyDescent="0.25">
      <c r="A82" s="330"/>
      <c r="B82" s="341" t="s">
        <v>758</v>
      </c>
      <c r="C82" s="339">
        <v>8.83</v>
      </c>
      <c r="D82" s="340"/>
      <c r="E82" s="333" t="s">
        <v>659</v>
      </c>
      <c r="F82" s="339">
        <v>0</v>
      </c>
      <c r="G82" s="339">
        <v>0</v>
      </c>
      <c r="H82" s="339">
        <v>0</v>
      </c>
      <c r="I82" s="339">
        <v>0</v>
      </c>
      <c r="J82" s="339">
        <v>0</v>
      </c>
      <c r="K82" s="339">
        <v>0</v>
      </c>
      <c r="L82" s="339">
        <v>0</v>
      </c>
      <c r="M82" s="339">
        <v>0</v>
      </c>
      <c r="N82" s="339">
        <v>0</v>
      </c>
      <c r="O82" s="339">
        <v>0.25</v>
      </c>
      <c r="P82" s="339">
        <v>0</v>
      </c>
      <c r="Q82" s="339">
        <v>0</v>
      </c>
      <c r="R82" s="339">
        <v>0</v>
      </c>
      <c r="S82" s="339">
        <v>0</v>
      </c>
      <c r="T82" s="339">
        <v>0</v>
      </c>
      <c r="U82" s="339">
        <v>0</v>
      </c>
      <c r="V82" s="339">
        <v>0</v>
      </c>
      <c r="W82" s="339">
        <v>0</v>
      </c>
      <c r="X82" s="339">
        <v>0</v>
      </c>
      <c r="Y82" s="339">
        <v>0</v>
      </c>
      <c r="Z82" s="339">
        <v>0</v>
      </c>
      <c r="AA82" s="339">
        <v>0</v>
      </c>
      <c r="AB82" s="339">
        <v>0</v>
      </c>
      <c r="AC82" s="339">
        <v>0</v>
      </c>
      <c r="AD82" s="339">
        <v>0</v>
      </c>
      <c r="AE82" s="339">
        <v>0</v>
      </c>
      <c r="AF82" s="339">
        <v>0</v>
      </c>
      <c r="AG82" s="339">
        <v>0</v>
      </c>
      <c r="AH82" s="339">
        <v>0</v>
      </c>
      <c r="AI82" s="339">
        <v>0</v>
      </c>
      <c r="AJ82" s="339">
        <v>0</v>
      </c>
      <c r="AK82" s="339">
        <v>0</v>
      </c>
      <c r="AL82" s="339">
        <v>0</v>
      </c>
      <c r="AM82" s="339">
        <v>0</v>
      </c>
      <c r="AN82" s="339">
        <v>0</v>
      </c>
      <c r="AO82" s="339">
        <v>0</v>
      </c>
      <c r="AP82" s="339">
        <v>0</v>
      </c>
      <c r="AQ82" s="339">
        <v>0</v>
      </c>
      <c r="AR82" s="339">
        <v>0</v>
      </c>
      <c r="AS82" s="339">
        <v>0</v>
      </c>
      <c r="AT82" s="339">
        <v>0.25</v>
      </c>
      <c r="AU82" s="339">
        <v>0.25</v>
      </c>
      <c r="AV82" s="339">
        <v>0.25</v>
      </c>
      <c r="AW82" s="339">
        <v>0.25</v>
      </c>
      <c r="AX82" s="339">
        <v>0.25</v>
      </c>
      <c r="AY82" s="339">
        <v>0.25</v>
      </c>
      <c r="AZ82" s="339">
        <v>0.25</v>
      </c>
      <c r="BA82" s="339">
        <v>0.25</v>
      </c>
      <c r="BB82" s="339">
        <v>0.25</v>
      </c>
      <c r="BC82" s="339">
        <v>0.25</v>
      </c>
      <c r="BD82" s="339">
        <v>0.25</v>
      </c>
      <c r="BE82" s="339">
        <v>0.25</v>
      </c>
      <c r="BF82" s="339">
        <v>0.25</v>
      </c>
      <c r="BG82" s="339">
        <v>0.25</v>
      </c>
      <c r="BH82" s="339">
        <v>0.25</v>
      </c>
      <c r="BI82" s="339">
        <v>0.25</v>
      </c>
      <c r="BJ82" s="339">
        <v>0.25</v>
      </c>
      <c r="BK82" s="339">
        <v>0.25</v>
      </c>
      <c r="BL82" s="339">
        <v>0.25</v>
      </c>
      <c r="BM82" s="339">
        <v>0.25</v>
      </c>
      <c r="BN82" s="339">
        <v>0.25</v>
      </c>
      <c r="BO82" s="339">
        <v>0.25</v>
      </c>
      <c r="BP82" s="339">
        <v>0.25</v>
      </c>
      <c r="BQ82" s="339">
        <v>0.25</v>
      </c>
      <c r="BR82" s="339">
        <v>0.25</v>
      </c>
      <c r="BS82" s="339">
        <v>0.5</v>
      </c>
      <c r="BT82" s="339">
        <v>0.5</v>
      </c>
      <c r="BU82" s="339">
        <v>0.5</v>
      </c>
      <c r="BV82" s="339">
        <v>0.5</v>
      </c>
      <c r="BW82" s="339">
        <v>0.75</v>
      </c>
      <c r="BX82" s="339">
        <v>0.75</v>
      </c>
      <c r="BY82" s="339">
        <v>0.75</v>
      </c>
      <c r="BZ82" s="339">
        <v>0.75</v>
      </c>
      <c r="CA82" s="339">
        <v>0.5</v>
      </c>
      <c r="CB82" s="339">
        <v>1</v>
      </c>
      <c r="CC82" s="339">
        <v>0.25</v>
      </c>
      <c r="CD82" s="339">
        <v>0.25</v>
      </c>
      <c r="CE82" s="339">
        <v>0.5</v>
      </c>
      <c r="CF82" s="339">
        <v>0.5</v>
      </c>
      <c r="CG82" s="339">
        <v>0</v>
      </c>
      <c r="CH82" s="339">
        <v>0</v>
      </c>
      <c r="CI82" s="339">
        <v>0</v>
      </c>
      <c r="CJ82" s="339">
        <v>0</v>
      </c>
      <c r="CK82" s="339">
        <v>0.25</v>
      </c>
      <c r="CL82" s="339">
        <v>0.25</v>
      </c>
      <c r="CM82" s="339">
        <v>0.25</v>
      </c>
      <c r="CN82" s="339">
        <v>0.25</v>
      </c>
      <c r="CO82" s="339">
        <v>0.25</v>
      </c>
      <c r="CP82" s="339">
        <v>0.5</v>
      </c>
      <c r="CQ82" s="339">
        <v>0</v>
      </c>
      <c r="CR82" s="339">
        <v>0</v>
      </c>
      <c r="CS82" s="339">
        <v>0</v>
      </c>
      <c r="CT82" s="339">
        <v>0</v>
      </c>
      <c r="CU82" s="339">
        <v>0</v>
      </c>
      <c r="CV82" s="339">
        <v>0</v>
      </c>
      <c r="CW82" s="339">
        <v>0</v>
      </c>
      <c r="CX82" s="339">
        <v>0</v>
      </c>
      <c r="CY82" s="339">
        <v>0</v>
      </c>
      <c r="CZ82" s="339">
        <v>0</v>
      </c>
    </row>
    <row r="83" spans="1:104" x14ac:dyDescent="0.25">
      <c r="A83" s="330"/>
      <c r="B83" s="341" t="s">
        <v>759</v>
      </c>
      <c r="C83" s="339">
        <v>0.1</v>
      </c>
      <c r="D83" s="340"/>
      <c r="E83" s="333" t="s">
        <v>660</v>
      </c>
      <c r="F83" s="339">
        <v>0</v>
      </c>
      <c r="G83" s="339">
        <v>0</v>
      </c>
      <c r="H83" s="339">
        <v>0</v>
      </c>
      <c r="I83" s="339">
        <v>0</v>
      </c>
      <c r="J83" s="339">
        <v>0</v>
      </c>
      <c r="K83" s="339">
        <v>0</v>
      </c>
      <c r="L83" s="339">
        <v>0</v>
      </c>
      <c r="M83" s="339">
        <v>0</v>
      </c>
      <c r="N83" s="339">
        <v>0</v>
      </c>
      <c r="O83" s="339">
        <v>0</v>
      </c>
      <c r="P83" s="339">
        <v>0</v>
      </c>
      <c r="Q83" s="339">
        <v>0</v>
      </c>
      <c r="R83" s="339">
        <v>0</v>
      </c>
      <c r="S83" s="339">
        <v>0</v>
      </c>
      <c r="T83" s="339">
        <v>0</v>
      </c>
      <c r="U83" s="339">
        <v>0</v>
      </c>
      <c r="V83" s="339">
        <v>0</v>
      </c>
      <c r="W83" s="339">
        <v>0</v>
      </c>
      <c r="X83" s="339">
        <v>0</v>
      </c>
      <c r="Y83" s="339">
        <v>0</v>
      </c>
      <c r="Z83" s="339">
        <v>0</v>
      </c>
      <c r="AA83" s="339">
        <v>0</v>
      </c>
      <c r="AB83" s="339">
        <v>0</v>
      </c>
      <c r="AC83" s="339">
        <v>0</v>
      </c>
      <c r="AD83" s="339">
        <v>0</v>
      </c>
      <c r="AE83" s="339">
        <v>0.25</v>
      </c>
      <c r="AF83" s="339">
        <v>0</v>
      </c>
      <c r="AG83" s="339">
        <v>0</v>
      </c>
      <c r="AH83" s="339">
        <v>0.25</v>
      </c>
      <c r="AI83" s="339">
        <v>0</v>
      </c>
      <c r="AJ83" s="339">
        <v>0</v>
      </c>
      <c r="AK83" s="339">
        <v>0</v>
      </c>
      <c r="AL83" s="339">
        <v>0</v>
      </c>
      <c r="AM83" s="339">
        <v>0</v>
      </c>
      <c r="AN83" s="339">
        <v>0</v>
      </c>
      <c r="AO83" s="339">
        <v>0</v>
      </c>
      <c r="AP83" s="339">
        <v>0</v>
      </c>
      <c r="AQ83" s="339">
        <v>0</v>
      </c>
      <c r="AR83" s="339">
        <v>0</v>
      </c>
      <c r="AS83" s="339">
        <v>0</v>
      </c>
      <c r="AT83" s="339">
        <v>0</v>
      </c>
      <c r="AU83" s="339">
        <v>0</v>
      </c>
      <c r="AV83" s="339">
        <v>0</v>
      </c>
      <c r="AW83" s="339">
        <v>0</v>
      </c>
      <c r="AX83" s="339">
        <v>0</v>
      </c>
      <c r="AY83" s="339">
        <v>0</v>
      </c>
      <c r="AZ83" s="339">
        <v>0</v>
      </c>
      <c r="BA83" s="339">
        <v>0</v>
      </c>
      <c r="BB83" s="339">
        <v>0</v>
      </c>
      <c r="BC83" s="339">
        <v>0</v>
      </c>
      <c r="BD83" s="339">
        <v>0</v>
      </c>
      <c r="BE83" s="339">
        <v>0</v>
      </c>
      <c r="BF83" s="339">
        <v>0</v>
      </c>
      <c r="BG83" s="339">
        <v>0</v>
      </c>
      <c r="BH83" s="339">
        <v>0</v>
      </c>
      <c r="BI83" s="339">
        <v>0</v>
      </c>
      <c r="BJ83" s="339">
        <v>0</v>
      </c>
      <c r="BK83" s="339">
        <v>0</v>
      </c>
      <c r="BL83" s="339">
        <v>0</v>
      </c>
      <c r="BM83" s="339">
        <v>0</v>
      </c>
      <c r="BN83" s="339">
        <v>0</v>
      </c>
      <c r="BO83" s="339">
        <v>0</v>
      </c>
      <c r="BP83" s="339">
        <v>0</v>
      </c>
      <c r="BQ83" s="339">
        <v>0</v>
      </c>
      <c r="BR83" s="339">
        <v>0.25</v>
      </c>
      <c r="BS83" s="339">
        <v>0.25</v>
      </c>
      <c r="BT83" s="339">
        <v>0.25</v>
      </c>
      <c r="BU83" s="339">
        <v>0.25</v>
      </c>
      <c r="BV83" s="339">
        <v>0.25</v>
      </c>
      <c r="BW83" s="339">
        <v>0.25</v>
      </c>
      <c r="BX83" s="339">
        <v>0.25</v>
      </c>
      <c r="BY83" s="339">
        <v>0.25</v>
      </c>
      <c r="BZ83" s="339">
        <v>0.25</v>
      </c>
      <c r="CA83" s="339">
        <v>0.5</v>
      </c>
      <c r="CB83" s="339">
        <v>0.25</v>
      </c>
      <c r="CC83" s="339">
        <v>1</v>
      </c>
      <c r="CD83" s="339">
        <v>0.5</v>
      </c>
      <c r="CE83" s="339">
        <v>0.5</v>
      </c>
      <c r="CF83" s="339">
        <v>0.5</v>
      </c>
      <c r="CG83" s="339">
        <v>0.25</v>
      </c>
      <c r="CH83" s="339">
        <v>0.25</v>
      </c>
      <c r="CI83" s="339">
        <v>0.25</v>
      </c>
      <c r="CJ83" s="339">
        <v>0.25</v>
      </c>
      <c r="CK83" s="339">
        <v>0.5</v>
      </c>
      <c r="CL83" s="339">
        <v>0.25</v>
      </c>
      <c r="CM83" s="339">
        <v>0.25</v>
      </c>
      <c r="CN83" s="339">
        <v>0.25</v>
      </c>
      <c r="CO83" s="339">
        <v>0.25</v>
      </c>
      <c r="CP83" s="339">
        <v>0.5</v>
      </c>
      <c r="CQ83" s="339">
        <v>0</v>
      </c>
      <c r="CR83" s="339">
        <v>0</v>
      </c>
      <c r="CS83" s="339">
        <v>0</v>
      </c>
      <c r="CT83" s="339">
        <v>0</v>
      </c>
      <c r="CU83" s="339">
        <v>0</v>
      </c>
      <c r="CV83" s="339">
        <v>0</v>
      </c>
      <c r="CW83" s="339">
        <v>0</v>
      </c>
      <c r="CX83" s="339">
        <v>0</v>
      </c>
      <c r="CY83" s="339">
        <v>0</v>
      </c>
      <c r="CZ83" s="339">
        <v>0</v>
      </c>
    </row>
    <row r="84" spans="1:104" x14ac:dyDescent="0.25">
      <c r="A84" s="330"/>
      <c r="B84" s="341" t="s">
        <v>760</v>
      </c>
      <c r="C84" s="339">
        <v>0.31</v>
      </c>
      <c r="D84" s="340"/>
      <c r="E84" s="333" t="s">
        <v>661</v>
      </c>
      <c r="F84" s="339">
        <v>0</v>
      </c>
      <c r="G84" s="339">
        <v>0</v>
      </c>
      <c r="H84" s="339">
        <v>0</v>
      </c>
      <c r="I84" s="339">
        <v>0</v>
      </c>
      <c r="J84" s="339">
        <v>0</v>
      </c>
      <c r="K84" s="339">
        <v>0</v>
      </c>
      <c r="L84" s="339">
        <v>0</v>
      </c>
      <c r="M84" s="339">
        <v>0</v>
      </c>
      <c r="N84" s="339">
        <v>0</v>
      </c>
      <c r="O84" s="339">
        <v>0</v>
      </c>
      <c r="P84" s="339">
        <v>0</v>
      </c>
      <c r="Q84" s="339">
        <v>0</v>
      </c>
      <c r="R84" s="339">
        <v>0</v>
      </c>
      <c r="S84" s="339">
        <v>0</v>
      </c>
      <c r="T84" s="339">
        <v>0</v>
      </c>
      <c r="U84" s="339">
        <v>0</v>
      </c>
      <c r="V84" s="339">
        <v>0</v>
      </c>
      <c r="W84" s="339">
        <v>0</v>
      </c>
      <c r="X84" s="339">
        <v>0</v>
      </c>
      <c r="Y84" s="339">
        <v>0</v>
      </c>
      <c r="Z84" s="339">
        <v>0</v>
      </c>
      <c r="AA84" s="339">
        <v>0</v>
      </c>
      <c r="AB84" s="339">
        <v>0</v>
      </c>
      <c r="AC84" s="339">
        <v>0</v>
      </c>
      <c r="AD84" s="339">
        <v>0.25</v>
      </c>
      <c r="AE84" s="339">
        <v>0.25</v>
      </c>
      <c r="AF84" s="339">
        <v>0.25</v>
      </c>
      <c r="AG84" s="339">
        <v>0</v>
      </c>
      <c r="AH84" s="339">
        <v>0.25</v>
      </c>
      <c r="AI84" s="339">
        <v>0</v>
      </c>
      <c r="AJ84" s="339">
        <v>0</v>
      </c>
      <c r="AK84" s="339">
        <v>0</v>
      </c>
      <c r="AL84" s="339">
        <v>0</v>
      </c>
      <c r="AM84" s="339">
        <v>0</v>
      </c>
      <c r="AN84" s="339">
        <v>0</v>
      </c>
      <c r="AO84" s="339">
        <v>0</v>
      </c>
      <c r="AP84" s="339">
        <v>0</v>
      </c>
      <c r="AQ84" s="339">
        <v>0</v>
      </c>
      <c r="AR84" s="339">
        <v>0</v>
      </c>
      <c r="AS84" s="339">
        <v>0</v>
      </c>
      <c r="AT84" s="339">
        <v>0</v>
      </c>
      <c r="AU84" s="339">
        <v>0</v>
      </c>
      <c r="AV84" s="339">
        <v>0</v>
      </c>
      <c r="AW84" s="339">
        <v>0</v>
      </c>
      <c r="AX84" s="339">
        <v>0</v>
      </c>
      <c r="AY84" s="339">
        <v>0</v>
      </c>
      <c r="AZ84" s="339">
        <v>0</v>
      </c>
      <c r="BA84" s="339">
        <v>0</v>
      </c>
      <c r="BB84" s="339">
        <v>0</v>
      </c>
      <c r="BC84" s="339">
        <v>0</v>
      </c>
      <c r="BD84" s="339">
        <v>0</v>
      </c>
      <c r="BE84" s="339">
        <v>0</v>
      </c>
      <c r="BF84" s="339">
        <v>0</v>
      </c>
      <c r="BG84" s="339">
        <v>0</v>
      </c>
      <c r="BH84" s="339">
        <v>0</v>
      </c>
      <c r="BI84" s="339">
        <v>0</v>
      </c>
      <c r="BJ84" s="339">
        <v>0</v>
      </c>
      <c r="BK84" s="339">
        <v>0</v>
      </c>
      <c r="BL84" s="339">
        <v>0</v>
      </c>
      <c r="BM84" s="339">
        <v>0</v>
      </c>
      <c r="BN84" s="339">
        <v>0</v>
      </c>
      <c r="BO84" s="339">
        <v>0</v>
      </c>
      <c r="BP84" s="339">
        <v>0</v>
      </c>
      <c r="BQ84" s="339">
        <v>0</v>
      </c>
      <c r="BR84" s="339">
        <v>0.25</v>
      </c>
      <c r="BS84" s="339">
        <v>0.25</v>
      </c>
      <c r="BT84" s="339">
        <v>0.25</v>
      </c>
      <c r="BU84" s="339">
        <v>0.25</v>
      </c>
      <c r="BV84" s="339">
        <v>0.25</v>
      </c>
      <c r="BW84" s="339">
        <v>0.25</v>
      </c>
      <c r="BX84" s="339">
        <v>0.25</v>
      </c>
      <c r="BY84" s="339">
        <v>0.25</v>
      </c>
      <c r="BZ84" s="339">
        <v>0.25</v>
      </c>
      <c r="CA84" s="339">
        <v>0.25</v>
      </c>
      <c r="CB84" s="339">
        <v>0.25</v>
      </c>
      <c r="CC84" s="339">
        <v>0.5</v>
      </c>
      <c r="CD84" s="339">
        <v>1</v>
      </c>
      <c r="CE84" s="339">
        <v>0.5</v>
      </c>
      <c r="CF84" s="339">
        <v>0.5</v>
      </c>
      <c r="CG84" s="339">
        <v>0.25</v>
      </c>
      <c r="CH84" s="339">
        <v>0.5</v>
      </c>
      <c r="CI84" s="339">
        <v>0.25</v>
      </c>
      <c r="CJ84" s="339">
        <v>0.25</v>
      </c>
      <c r="CK84" s="339">
        <v>0.5</v>
      </c>
      <c r="CL84" s="339">
        <v>0.25</v>
      </c>
      <c r="CM84" s="339">
        <v>0.25</v>
      </c>
      <c r="CN84" s="339">
        <v>0.25</v>
      </c>
      <c r="CO84" s="339">
        <v>0.25</v>
      </c>
      <c r="CP84" s="339">
        <v>0.5</v>
      </c>
      <c r="CQ84" s="339">
        <v>0</v>
      </c>
      <c r="CR84" s="339">
        <v>0</v>
      </c>
      <c r="CS84" s="339">
        <v>0</v>
      </c>
      <c r="CT84" s="339">
        <v>0</v>
      </c>
      <c r="CU84" s="339">
        <v>0</v>
      </c>
      <c r="CV84" s="339">
        <v>0</v>
      </c>
      <c r="CW84" s="339">
        <v>0</v>
      </c>
      <c r="CX84" s="339">
        <v>0</v>
      </c>
      <c r="CY84" s="339">
        <v>0</v>
      </c>
      <c r="CZ84" s="339">
        <v>0</v>
      </c>
    </row>
    <row r="85" spans="1:104" x14ac:dyDescent="0.25">
      <c r="A85" s="330"/>
      <c r="B85" s="341" t="s">
        <v>761</v>
      </c>
      <c r="C85" s="339">
        <v>0.55000000000000004</v>
      </c>
      <c r="D85" s="340"/>
      <c r="E85" s="333" t="s">
        <v>662</v>
      </c>
      <c r="F85" s="339">
        <v>0</v>
      </c>
      <c r="G85" s="339">
        <v>0</v>
      </c>
      <c r="H85" s="339">
        <v>0</v>
      </c>
      <c r="I85" s="339">
        <v>0</v>
      </c>
      <c r="J85" s="339">
        <v>0</v>
      </c>
      <c r="K85" s="339">
        <v>0</v>
      </c>
      <c r="L85" s="339">
        <v>0</v>
      </c>
      <c r="M85" s="339">
        <v>0</v>
      </c>
      <c r="N85" s="339">
        <v>0</v>
      </c>
      <c r="O85" s="339">
        <v>0</v>
      </c>
      <c r="P85" s="339">
        <v>0</v>
      </c>
      <c r="Q85" s="339">
        <v>0</v>
      </c>
      <c r="R85" s="339">
        <v>0</v>
      </c>
      <c r="S85" s="339">
        <v>0</v>
      </c>
      <c r="T85" s="339">
        <v>0</v>
      </c>
      <c r="U85" s="339">
        <v>0</v>
      </c>
      <c r="V85" s="339">
        <v>0</v>
      </c>
      <c r="W85" s="339">
        <v>0</v>
      </c>
      <c r="X85" s="339">
        <v>0</v>
      </c>
      <c r="Y85" s="339">
        <v>0</v>
      </c>
      <c r="Z85" s="339">
        <v>0</v>
      </c>
      <c r="AA85" s="339">
        <v>0</v>
      </c>
      <c r="AB85" s="339">
        <v>0</v>
      </c>
      <c r="AC85" s="339">
        <v>0.25</v>
      </c>
      <c r="AD85" s="339">
        <v>0.25</v>
      </c>
      <c r="AE85" s="339">
        <v>0.25</v>
      </c>
      <c r="AF85" s="339">
        <v>0.25</v>
      </c>
      <c r="AG85" s="339">
        <v>0.25</v>
      </c>
      <c r="AH85" s="339">
        <v>0.25</v>
      </c>
      <c r="AI85" s="339">
        <v>0</v>
      </c>
      <c r="AJ85" s="339">
        <v>0</v>
      </c>
      <c r="AK85" s="339">
        <v>0</v>
      </c>
      <c r="AL85" s="339">
        <v>0</v>
      </c>
      <c r="AM85" s="339">
        <v>0</v>
      </c>
      <c r="AN85" s="339">
        <v>0</v>
      </c>
      <c r="AO85" s="339">
        <v>0</v>
      </c>
      <c r="AP85" s="339">
        <v>0</v>
      </c>
      <c r="AQ85" s="339">
        <v>0</v>
      </c>
      <c r="AR85" s="339">
        <v>0</v>
      </c>
      <c r="AS85" s="339">
        <v>0</v>
      </c>
      <c r="AT85" s="339">
        <v>0</v>
      </c>
      <c r="AU85" s="339">
        <v>0</v>
      </c>
      <c r="AV85" s="339">
        <v>0</v>
      </c>
      <c r="AW85" s="339">
        <v>0</v>
      </c>
      <c r="AX85" s="339">
        <v>0</v>
      </c>
      <c r="AY85" s="339">
        <v>0</v>
      </c>
      <c r="AZ85" s="339">
        <v>0</v>
      </c>
      <c r="BA85" s="339">
        <v>0</v>
      </c>
      <c r="BB85" s="339">
        <v>0</v>
      </c>
      <c r="BC85" s="339">
        <v>0</v>
      </c>
      <c r="BD85" s="339">
        <v>0</v>
      </c>
      <c r="BE85" s="339">
        <v>0</v>
      </c>
      <c r="BF85" s="339">
        <v>0</v>
      </c>
      <c r="BG85" s="339">
        <v>0</v>
      </c>
      <c r="BH85" s="339">
        <v>0</v>
      </c>
      <c r="BI85" s="339">
        <v>0</v>
      </c>
      <c r="BJ85" s="339">
        <v>0</v>
      </c>
      <c r="BK85" s="339">
        <v>0</v>
      </c>
      <c r="BL85" s="339">
        <v>0</v>
      </c>
      <c r="BM85" s="339">
        <v>0</v>
      </c>
      <c r="BN85" s="339">
        <v>0.25</v>
      </c>
      <c r="BO85" s="339">
        <v>0.25</v>
      </c>
      <c r="BP85" s="339">
        <v>0.25</v>
      </c>
      <c r="BQ85" s="339">
        <v>0.25</v>
      </c>
      <c r="BR85" s="339">
        <v>0.5</v>
      </c>
      <c r="BS85" s="339">
        <v>0.25</v>
      </c>
      <c r="BT85" s="339">
        <v>0.25</v>
      </c>
      <c r="BU85" s="339">
        <v>0.25</v>
      </c>
      <c r="BV85" s="339">
        <v>0.25</v>
      </c>
      <c r="BW85" s="339">
        <v>0.25</v>
      </c>
      <c r="BX85" s="339">
        <v>0.5</v>
      </c>
      <c r="BY85" s="339">
        <v>0.5</v>
      </c>
      <c r="BZ85" s="339">
        <v>0.5</v>
      </c>
      <c r="CA85" s="339">
        <v>0.25</v>
      </c>
      <c r="CB85" s="339">
        <v>0.5</v>
      </c>
      <c r="CC85" s="339">
        <v>0.5</v>
      </c>
      <c r="CD85" s="339">
        <v>0.5</v>
      </c>
      <c r="CE85" s="339">
        <v>1</v>
      </c>
      <c r="CF85" s="339">
        <v>0.75</v>
      </c>
      <c r="CG85" s="339">
        <v>0.25</v>
      </c>
      <c r="CH85" s="339">
        <v>0.25</v>
      </c>
      <c r="CI85" s="339">
        <v>0.25</v>
      </c>
      <c r="CJ85" s="339">
        <v>0.25</v>
      </c>
      <c r="CK85" s="339">
        <v>0.5</v>
      </c>
      <c r="CL85" s="339">
        <v>0.5</v>
      </c>
      <c r="CM85" s="339">
        <v>0.5</v>
      </c>
      <c r="CN85" s="339">
        <v>0.25</v>
      </c>
      <c r="CO85" s="339">
        <v>0.25</v>
      </c>
      <c r="CP85" s="339">
        <v>0.75</v>
      </c>
      <c r="CQ85" s="339">
        <v>0</v>
      </c>
      <c r="CR85" s="339">
        <v>0</v>
      </c>
      <c r="CS85" s="339">
        <v>0</v>
      </c>
      <c r="CT85" s="339">
        <v>0</v>
      </c>
      <c r="CU85" s="339">
        <v>0</v>
      </c>
      <c r="CV85" s="339">
        <v>0</v>
      </c>
      <c r="CW85" s="339">
        <v>0</v>
      </c>
      <c r="CX85" s="339">
        <v>0</v>
      </c>
      <c r="CY85" s="339">
        <v>0</v>
      </c>
      <c r="CZ85" s="339">
        <v>0</v>
      </c>
    </row>
    <row r="86" spans="1:104" x14ac:dyDescent="0.25">
      <c r="A86" s="330"/>
      <c r="B86" s="341" t="s">
        <v>762</v>
      </c>
      <c r="C86" s="339">
        <v>1.56</v>
      </c>
      <c r="D86" s="340"/>
      <c r="E86" s="333" t="s">
        <v>663</v>
      </c>
      <c r="F86" s="339">
        <v>0</v>
      </c>
      <c r="G86" s="339">
        <v>0</v>
      </c>
      <c r="H86" s="339">
        <v>0</v>
      </c>
      <c r="I86" s="339">
        <v>0</v>
      </c>
      <c r="J86" s="339">
        <v>0</v>
      </c>
      <c r="K86" s="339">
        <v>0</v>
      </c>
      <c r="L86" s="339">
        <v>0</v>
      </c>
      <c r="M86" s="339">
        <v>0</v>
      </c>
      <c r="N86" s="339">
        <v>0</v>
      </c>
      <c r="O86" s="339">
        <v>0</v>
      </c>
      <c r="P86" s="339">
        <v>0</v>
      </c>
      <c r="Q86" s="339">
        <v>0</v>
      </c>
      <c r="R86" s="339">
        <v>0</v>
      </c>
      <c r="S86" s="339">
        <v>0</v>
      </c>
      <c r="T86" s="339">
        <v>0</v>
      </c>
      <c r="U86" s="339">
        <v>0</v>
      </c>
      <c r="V86" s="339">
        <v>0</v>
      </c>
      <c r="W86" s="339">
        <v>0</v>
      </c>
      <c r="X86" s="339">
        <v>0</v>
      </c>
      <c r="Y86" s="339">
        <v>0</v>
      </c>
      <c r="Z86" s="339">
        <v>0</v>
      </c>
      <c r="AA86" s="339">
        <v>0</v>
      </c>
      <c r="AB86" s="339">
        <v>0</v>
      </c>
      <c r="AC86" s="339">
        <v>0.25</v>
      </c>
      <c r="AD86" s="339">
        <v>0.25</v>
      </c>
      <c r="AE86" s="339">
        <v>0.25</v>
      </c>
      <c r="AF86" s="339">
        <v>0.25</v>
      </c>
      <c r="AG86" s="339">
        <v>0.25</v>
      </c>
      <c r="AH86" s="339">
        <v>0.25</v>
      </c>
      <c r="AI86" s="339">
        <v>0</v>
      </c>
      <c r="AJ86" s="339">
        <v>0</v>
      </c>
      <c r="AK86" s="339">
        <v>0</v>
      </c>
      <c r="AL86" s="339">
        <v>0</v>
      </c>
      <c r="AM86" s="339">
        <v>0</v>
      </c>
      <c r="AN86" s="339">
        <v>0</v>
      </c>
      <c r="AO86" s="339">
        <v>0</v>
      </c>
      <c r="AP86" s="339">
        <v>0</v>
      </c>
      <c r="AQ86" s="339">
        <v>0</v>
      </c>
      <c r="AR86" s="339">
        <v>0</v>
      </c>
      <c r="AS86" s="339">
        <v>0</v>
      </c>
      <c r="AT86" s="339">
        <v>0</v>
      </c>
      <c r="AU86" s="339">
        <v>0</v>
      </c>
      <c r="AV86" s="339">
        <v>0</v>
      </c>
      <c r="AW86" s="339">
        <v>0</v>
      </c>
      <c r="AX86" s="339">
        <v>0</v>
      </c>
      <c r="AY86" s="339">
        <v>0</v>
      </c>
      <c r="AZ86" s="339">
        <v>0</v>
      </c>
      <c r="BA86" s="339">
        <v>0</v>
      </c>
      <c r="BB86" s="339">
        <v>0</v>
      </c>
      <c r="BC86" s="339">
        <v>0</v>
      </c>
      <c r="BD86" s="339">
        <v>0</v>
      </c>
      <c r="BE86" s="339">
        <v>0</v>
      </c>
      <c r="BF86" s="339">
        <v>0</v>
      </c>
      <c r="BG86" s="339">
        <v>0</v>
      </c>
      <c r="BH86" s="339">
        <v>0</v>
      </c>
      <c r="BI86" s="339">
        <v>0</v>
      </c>
      <c r="BJ86" s="339">
        <v>0</v>
      </c>
      <c r="BK86" s="339">
        <v>0</v>
      </c>
      <c r="BL86" s="339">
        <v>0</v>
      </c>
      <c r="BM86" s="339">
        <v>0</v>
      </c>
      <c r="BN86" s="339">
        <v>0.5</v>
      </c>
      <c r="BO86" s="339">
        <v>0.5</v>
      </c>
      <c r="BP86" s="339">
        <v>0.5</v>
      </c>
      <c r="BQ86" s="339">
        <v>0.5</v>
      </c>
      <c r="BR86" s="339">
        <v>0.5</v>
      </c>
      <c r="BS86" s="339">
        <v>0.25</v>
      </c>
      <c r="BT86" s="339">
        <v>0.5</v>
      </c>
      <c r="BU86" s="339">
        <v>0.25</v>
      </c>
      <c r="BV86" s="339">
        <v>0.25</v>
      </c>
      <c r="BW86" s="339">
        <v>0.25</v>
      </c>
      <c r="BX86" s="339">
        <v>0.5</v>
      </c>
      <c r="BY86" s="339">
        <v>0.5</v>
      </c>
      <c r="BZ86" s="339">
        <v>0.5</v>
      </c>
      <c r="CA86" s="339">
        <v>0.5</v>
      </c>
      <c r="CB86" s="339">
        <v>0.5</v>
      </c>
      <c r="CC86" s="339">
        <v>0.5</v>
      </c>
      <c r="CD86" s="339">
        <v>0.5</v>
      </c>
      <c r="CE86" s="339">
        <v>0.75</v>
      </c>
      <c r="CF86" s="339">
        <v>1</v>
      </c>
      <c r="CG86" s="339">
        <v>0.25</v>
      </c>
      <c r="CH86" s="339">
        <v>0.25</v>
      </c>
      <c r="CI86" s="339">
        <v>0.25</v>
      </c>
      <c r="CJ86" s="339">
        <v>0.25</v>
      </c>
      <c r="CK86" s="339">
        <v>0.5</v>
      </c>
      <c r="CL86" s="339">
        <v>0.5</v>
      </c>
      <c r="CM86" s="339">
        <v>0.5</v>
      </c>
      <c r="CN86" s="339">
        <v>0.25</v>
      </c>
      <c r="CO86" s="339">
        <v>0.25</v>
      </c>
      <c r="CP86" s="339">
        <v>0.5</v>
      </c>
      <c r="CQ86" s="339">
        <v>0</v>
      </c>
      <c r="CR86" s="339">
        <v>0</v>
      </c>
      <c r="CS86" s="339">
        <v>0</v>
      </c>
      <c r="CT86" s="339">
        <v>0</v>
      </c>
      <c r="CU86" s="339">
        <v>0</v>
      </c>
      <c r="CV86" s="339">
        <v>0</v>
      </c>
      <c r="CW86" s="339">
        <v>0</v>
      </c>
      <c r="CX86" s="339">
        <v>0</v>
      </c>
      <c r="CY86" s="339">
        <v>0</v>
      </c>
      <c r="CZ86" s="339">
        <v>0</v>
      </c>
    </row>
    <row r="87" spans="1:104" x14ac:dyDescent="0.25">
      <c r="A87" s="330"/>
      <c r="B87" s="341" t="s">
        <v>763</v>
      </c>
      <c r="C87" s="339">
        <v>1.51</v>
      </c>
      <c r="D87" s="340"/>
      <c r="E87" s="333" t="s">
        <v>664</v>
      </c>
      <c r="F87" s="339">
        <v>0</v>
      </c>
      <c r="G87" s="339">
        <v>0</v>
      </c>
      <c r="H87" s="339">
        <v>0</v>
      </c>
      <c r="I87" s="339">
        <v>0</v>
      </c>
      <c r="J87" s="339">
        <v>0</v>
      </c>
      <c r="K87" s="339">
        <v>0</v>
      </c>
      <c r="L87" s="339">
        <v>0</v>
      </c>
      <c r="M87" s="339">
        <v>0</v>
      </c>
      <c r="N87" s="339">
        <v>0</v>
      </c>
      <c r="O87" s="339">
        <v>0</v>
      </c>
      <c r="P87" s="339">
        <v>0</v>
      </c>
      <c r="Q87" s="339">
        <v>0</v>
      </c>
      <c r="R87" s="339">
        <v>0</v>
      </c>
      <c r="S87" s="339">
        <v>0</v>
      </c>
      <c r="T87" s="339">
        <v>0.25</v>
      </c>
      <c r="U87" s="339">
        <v>0</v>
      </c>
      <c r="V87" s="339">
        <v>0</v>
      </c>
      <c r="W87" s="339">
        <v>0</v>
      </c>
      <c r="X87" s="339">
        <v>0</v>
      </c>
      <c r="Y87" s="339">
        <v>0</v>
      </c>
      <c r="Z87" s="339">
        <v>0</v>
      </c>
      <c r="AA87" s="339">
        <v>0</v>
      </c>
      <c r="AB87" s="339">
        <v>0</v>
      </c>
      <c r="AC87" s="339">
        <v>0</v>
      </c>
      <c r="AD87" s="339">
        <v>0</v>
      </c>
      <c r="AE87" s="339">
        <v>0</v>
      </c>
      <c r="AF87" s="339">
        <v>0</v>
      </c>
      <c r="AG87" s="339">
        <v>0</v>
      </c>
      <c r="AH87" s="339">
        <v>0</v>
      </c>
      <c r="AI87" s="339">
        <v>0</v>
      </c>
      <c r="AJ87" s="339">
        <v>0</v>
      </c>
      <c r="AK87" s="339">
        <v>0</v>
      </c>
      <c r="AL87" s="339">
        <v>0</v>
      </c>
      <c r="AM87" s="339">
        <v>0</v>
      </c>
      <c r="AN87" s="339">
        <v>0</v>
      </c>
      <c r="AO87" s="339">
        <v>0</v>
      </c>
      <c r="AP87" s="339">
        <v>0</v>
      </c>
      <c r="AQ87" s="339">
        <v>0</v>
      </c>
      <c r="AR87" s="339">
        <v>0</v>
      </c>
      <c r="AS87" s="339">
        <v>0</v>
      </c>
      <c r="AT87" s="339">
        <v>0</v>
      </c>
      <c r="AU87" s="339">
        <v>0</v>
      </c>
      <c r="AV87" s="339">
        <v>0</v>
      </c>
      <c r="AW87" s="339">
        <v>0</v>
      </c>
      <c r="AX87" s="339">
        <v>0</v>
      </c>
      <c r="AY87" s="339">
        <v>0</v>
      </c>
      <c r="AZ87" s="339">
        <v>0</v>
      </c>
      <c r="BA87" s="339">
        <v>0</v>
      </c>
      <c r="BB87" s="339">
        <v>0</v>
      </c>
      <c r="BC87" s="339">
        <v>0</v>
      </c>
      <c r="BD87" s="339">
        <v>0</v>
      </c>
      <c r="BE87" s="339">
        <v>0</v>
      </c>
      <c r="BF87" s="339">
        <v>0</v>
      </c>
      <c r="BG87" s="339">
        <v>0</v>
      </c>
      <c r="BH87" s="339">
        <v>0</v>
      </c>
      <c r="BI87" s="339">
        <v>0</v>
      </c>
      <c r="BJ87" s="339">
        <v>0</v>
      </c>
      <c r="BK87" s="339">
        <v>0</v>
      </c>
      <c r="BL87" s="339">
        <v>0</v>
      </c>
      <c r="BM87" s="339">
        <v>0</v>
      </c>
      <c r="BN87" s="339">
        <v>0</v>
      </c>
      <c r="BO87" s="339">
        <v>0</v>
      </c>
      <c r="BP87" s="339">
        <v>0</v>
      </c>
      <c r="BQ87" s="339">
        <v>0</v>
      </c>
      <c r="BR87" s="339">
        <v>0.25</v>
      </c>
      <c r="BS87" s="339">
        <v>0</v>
      </c>
      <c r="BT87" s="339">
        <v>0.25</v>
      </c>
      <c r="BU87" s="339">
        <v>0</v>
      </c>
      <c r="BV87" s="339">
        <v>0</v>
      </c>
      <c r="BW87" s="339">
        <v>0</v>
      </c>
      <c r="BX87" s="339">
        <v>0</v>
      </c>
      <c r="BY87" s="339">
        <v>0</v>
      </c>
      <c r="BZ87" s="339">
        <v>0</v>
      </c>
      <c r="CA87" s="339">
        <v>0</v>
      </c>
      <c r="CB87" s="339">
        <v>0</v>
      </c>
      <c r="CC87" s="339">
        <v>0.25</v>
      </c>
      <c r="CD87" s="339">
        <v>0.25</v>
      </c>
      <c r="CE87" s="339">
        <v>0.25</v>
      </c>
      <c r="CF87" s="339">
        <v>0.25</v>
      </c>
      <c r="CG87" s="339">
        <v>1</v>
      </c>
      <c r="CH87" s="339">
        <v>0.75</v>
      </c>
      <c r="CI87" s="339">
        <v>0.5</v>
      </c>
      <c r="CJ87" s="339">
        <v>0.5</v>
      </c>
      <c r="CK87" s="339">
        <v>0.5</v>
      </c>
      <c r="CL87" s="339">
        <v>0.5</v>
      </c>
      <c r="CM87" s="339">
        <v>0.5</v>
      </c>
      <c r="CN87" s="339">
        <v>0.25</v>
      </c>
      <c r="CO87" s="339">
        <v>0.25</v>
      </c>
      <c r="CP87" s="339">
        <v>0.25</v>
      </c>
      <c r="CQ87" s="339">
        <v>0.25</v>
      </c>
      <c r="CR87" s="339">
        <v>0.25</v>
      </c>
      <c r="CS87" s="339">
        <v>0.25</v>
      </c>
      <c r="CT87" s="339">
        <v>0.25</v>
      </c>
      <c r="CU87" s="339">
        <v>0.25</v>
      </c>
      <c r="CV87" s="339">
        <v>0.25</v>
      </c>
      <c r="CW87" s="339">
        <v>0.25</v>
      </c>
      <c r="CX87" s="339">
        <v>0.25</v>
      </c>
      <c r="CY87" s="339">
        <v>0.25</v>
      </c>
      <c r="CZ87" s="339">
        <v>0.25</v>
      </c>
    </row>
    <row r="88" spans="1:104" x14ac:dyDescent="0.25">
      <c r="A88" s="330"/>
      <c r="B88" s="341" t="s">
        <v>764</v>
      </c>
      <c r="C88" s="339">
        <v>0.09</v>
      </c>
      <c r="D88" s="340"/>
      <c r="E88" s="333" t="s">
        <v>665</v>
      </c>
      <c r="F88" s="339">
        <v>0</v>
      </c>
      <c r="G88" s="339">
        <v>0</v>
      </c>
      <c r="H88" s="339">
        <v>0</v>
      </c>
      <c r="I88" s="339">
        <v>0</v>
      </c>
      <c r="J88" s="339">
        <v>0</v>
      </c>
      <c r="K88" s="339">
        <v>0</v>
      </c>
      <c r="L88" s="339">
        <v>0</v>
      </c>
      <c r="M88" s="339">
        <v>0</v>
      </c>
      <c r="N88" s="339">
        <v>0</v>
      </c>
      <c r="O88" s="339">
        <v>0</v>
      </c>
      <c r="P88" s="339">
        <v>0</v>
      </c>
      <c r="Q88" s="339">
        <v>0</v>
      </c>
      <c r="R88" s="339">
        <v>0</v>
      </c>
      <c r="S88" s="339">
        <v>0</v>
      </c>
      <c r="T88" s="339">
        <v>0</v>
      </c>
      <c r="U88" s="339">
        <v>0</v>
      </c>
      <c r="V88" s="339">
        <v>0</v>
      </c>
      <c r="W88" s="339">
        <v>0</v>
      </c>
      <c r="X88" s="339">
        <v>0</v>
      </c>
      <c r="Y88" s="339">
        <v>0</v>
      </c>
      <c r="Z88" s="339">
        <v>0</v>
      </c>
      <c r="AA88" s="339">
        <v>0</v>
      </c>
      <c r="AB88" s="339">
        <v>0</v>
      </c>
      <c r="AC88" s="339">
        <v>0</v>
      </c>
      <c r="AD88" s="339">
        <v>0</v>
      </c>
      <c r="AE88" s="339">
        <v>0</v>
      </c>
      <c r="AF88" s="339">
        <v>0</v>
      </c>
      <c r="AG88" s="339">
        <v>0</v>
      </c>
      <c r="AH88" s="339">
        <v>0</v>
      </c>
      <c r="AI88" s="339">
        <v>0</v>
      </c>
      <c r="AJ88" s="339">
        <v>0</v>
      </c>
      <c r="AK88" s="339">
        <v>0</v>
      </c>
      <c r="AL88" s="339">
        <v>0</v>
      </c>
      <c r="AM88" s="339">
        <v>0</v>
      </c>
      <c r="AN88" s="339">
        <v>0</v>
      </c>
      <c r="AO88" s="339">
        <v>0</v>
      </c>
      <c r="AP88" s="339">
        <v>0</v>
      </c>
      <c r="AQ88" s="339">
        <v>0</v>
      </c>
      <c r="AR88" s="339">
        <v>0</v>
      </c>
      <c r="AS88" s="339">
        <v>0</v>
      </c>
      <c r="AT88" s="339">
        <v>0</v>
      </c>
      <c r="AU88" s="339">
        <v>0</v>
      </c>
      <c r="AV88" s="339">
        <v>0</v>
      </c>
      <c r="AW88" s="339">
        <v>0</v>
      </c>
      <c r="AX88" s="339">
        <v>0</v>
      </c>
      <c r="AY88" s="339">
        <v>0</v>
      </c>
      <c r="AZ88" s="339">
        <v>0</v>
      </c>
      <c r="BA88" s="339">
        <v>0</v>
      </c>
      <c r="BB88" s="339">
        <v>0</v>
      </c>
      <c r="BC88" s="339">
        <v>0</v>
      </c>
      <c r="BD88" s="339">
        <v>0</v>
      </c>
      <c r="BE88" s="339">
        <v>0</v>
      </c>
      <c r="BF88" s="339">
        <v>0</v>
      </c>
      <c r="BG88" s="339">
        <v>0</v>
      </c>
      <c r="BH88" s="339">
        <v>0</v>
      </c>
      <c r="BI88" s="339">
        <v>0</v>
      </c>
      <c r="BJ88" s="339">
        <v>0</v>
      </c>
      <c r="BK88" s="339">
        <v>0</v>
      </c>
      <c r="BL88" s="339">
        <v>0</v>
      </c>
      <c r="BM88" s="339">
        <v>0</v>
      </c>
      <c r="BN88" s="339">
        <v>0</v>
      </c>
      <c r="BO88" s="339">
        <v>0</v>
      </c>
      <c r="BP88" s="339">
        <v>0</v>
      </c>
      <c r="BQ88" s="339">
        <v>0</v>
      </c>
      <c r="BR88" s="339">
        <v>0.25</v>
      </c>
      <c r="BS88" s="339">
        <v>0</v>
      </c>
      <c r="BT88" s="339">
        <v>0.25</v>
      </c>
      <c r="BU88" s="339">
        <v>0</v>
      </c>
      <c r="BV88" s="339">
        <v>0</v>
      </c>
      <c r="BW88" s="339">
        <v>0</v>
      </c>
      <c r="BX88" s="339">
        <v>0</v>
      </c>
      <c r="BY88" s="339">
        <v>0</v>
      </c>
      <c r="BZ88" s="339">
        <v>0</v>
      </c>
      <c r="CA88" s="339">
        <v>0</v>
      </c>
      <c r="CB88" s="339">
        <v>0</v>
      </c>
      <c r="CC88" s="339">
        <v>0.25</v>
      </c>
      <c r="CD88" s="339">
        <v>0.5</v>
      </c>
      <c r="CE88" s="339">
        <v>0.25</v>
      </c>
      <c r="CF88" s="339">
        <v>0.25</v>
      </c>
      <c r="CG88" s="339">
        <v>0.75</v>
      </c>
      <c r="CH88" s="339">
        <v>1</v>
      </c>
      <c r="CI88" s="339">
        <v>0.5</v>
      </c>
      <c r="CJ88" s="339">
        <v>0.5</v>
      </c>
      <c r="CK88" s="339">
        <v>0.5</v>
      </c>
      <c r="CL88" s="339">
        <v>0.5</v>
      </c>
      <c r="CM88" s="339">
        <v>0.5</v>
      </c>
      <c r="CN88" s="339">
        <v>0.25</v>
      </c>
      <c r="CO88" s="339">
        <v>0.25</v>
      </c>
      <c r="CP88" s="339">
        <v>0.25</v>
      </c>
      <c r="CQ88" s="339">
        <v>0.25</v>
      </c>
      <c r="CR88" s="339">
        <v>0.25</v>
      </c>
      <c r="CS88" s="339">
        <v>0.25</v>
      </c>
      <c r="CT88" s="339">
        <v>0.25</v>
      </c>
      <c r="CU88" s="339">
        <v>0.25</v>
      </c>
      <c r="CV88" s="339">
        <v>0.25</v>
      </c>
      <c r="CW88" s="339">
        <v>0.25</v>
      </c>
      <c r="CX88" s="339">
        <v>0.25</v>
      </c>
      <c r="CY88" s="339">
        <v>0.25</v>
      </c>
      <c r="CZ88" s="339">
        <v>0.25</v>
      </c>
    </row>
    <row r="89" spans="1:104" x14ac:dyDescent="0.25">
      <c r="A89" s="330"/>
      <c r="B89" s="341" t="s">
        <v>765</v>
      </c>
      <c r="C89" s="339">
        <v>12.56</v>
      </c>
      <c r="D89" s="340"/>
      <c r="E89" s="333" t="s">
        <v>666</v>
      </c>
      <c r="F89" s="339">
        <v>0.5</v>
      </c>
      <c r="G89" s="339">
        <v>0.5</v>
      </c>
      <c r="H89" s="339">
        <v>0.5</v>
      </c>
      <c r="I89" s="339">
        <v>0.5</v>
      </c>
      <c r="J89" s="339">
        <v>0.5</v>
      </c>
      <c r="K89" s="339">
        <v>0.75</v>
      </c>
      <c r="L89" s="339">
        <v>0.5</v>
      </c>
      <c r="M89" s="339">
        <v>0.5</v>
      </c>
      <c r="N89" s="339">
        <v>0.25</v>
      </c>
      <c r="O89" s="339">
        <v>0.75</v>
      </c>
      <c r="P89" s="339">
        <v>0.25</v>
      </c>
      <c r="Q89" s="339">
        <v>0.5</v>
      </c>
      <c r="R89" s="339">
        <v>0.5</v>
      </c>
      <c r="S89" s="339">
        <v>0.5</v>
      </c>
      <c r="T89" s="339">
        <v>0.5</v>
      </c>
      <c r="U89" s="339">
        <v>0.25</v>
      </c>
      <c r="V89" s="339">
        <v>0.25</v>
      </c>
      <c r="W89" s="339">
        <v>0.25</v>
      </c>
      <c r="X89" s="339">
        <v>0.25</v>
      </c>
      <c r="Y89" s="339">
        <v>0.25</v>
      </c>
      <c r="Z89" s="339">
        <v>0.25</v>
      </c>
      <c r="AA89" s="339">
        <v>0.25</v>
      </c>
      <c r="AB89" s="339">
        <v>0</v>
      </c>
      <c r="AC89" s="339">
        <v>0.25</v>
      </c>
      <c r="AD89" s="339">
        <v>0.5</v>
      </c>
      <c r="AE89" s="339">
        <v>0</v>
      </c>
      <c r="AF89" s="339">
        <v>0.25</v>
      </c>
      <c r="AG89" s="339">
        <v>0.25</v>
      </c>
      <c r="AH89" s="339">
        <v>0.25</v>
      </c>
      <c r="AI89" s="339">
        <v>0.25</v>
      </c>
      <c r="AJ89" s="339">
        <v>0.25</v>
      </c>
      <c r="AK89" s="339">
        <v>0.25</v>
      </c>
      <c r="AL89" s="339">
        <v>0.25</v>
      </c>
      <c r="AM89" s="339">
        <v>0.25</v>
      </c>
      <c r="AN89" s="339">
        <v>0.25</v>
      </c>
      <c r="AO89" s="339">
        <v>0.25</v>
      </c>
      <c r="AP89" s="339">
        <v>0.25</v>
      </c>
      <c r="AQ89" s="339">
        <v>0.25</v>
      </c>
      <c r="AR89" s="339">
        <v>0.25</v>
      </c>
      <c r="AS89" s="339">
        <v>0.25</v>
      </c>
      <c r="AT89" s="339">
        <v>0.25</v>
      </c>
      <c r="AU89" s="339">
        <v>0.25</v>
      </c>
      <c r="AV89" s="339">
        <v>0</v>
      </c>
      <c r="AW89" s="339">
        <v>0</v>
      </c>
      <c r="AX89" s="339">
        <v>0</v>
      </c>
      <c r="AY89" s="339">
        <v>0</v>
      </c>
      <c r="AZ89" s="339">
        <v>0</v>
      </c>
      <c r="BA89" s="339">
        <v>0</v>
      </c>
      <c r="BB89" s="339">
        <v>0</v>
      </c>
      <c r="BC89" s="339">
        <v>0</v>
      </c>
      <c r="BD89" s="339">
        <v>0</v>
      </c>
      <c r="BE89" s="339">
        <v>0</v>
      </c>
      <c r="BF89" s="339">
        <v>0</v>
      </c>
      <c r="BG89" s="339">
        <v>0</v>
      </c>
      <c r="BH89" s="339">
        <v>0</v>
      </c>
      <c r="BI89" s="339">
        <v>0</v>
      </c>
      <c r="BJ89" s="339">
        <v>0</v>
      </c>
      <c r="BK89" s="339">
        <v>0</v>
      </c>
      <c r="BL89" s="339">
        <v>0</v>
      </c>
      <c r="BM89" s="339">
        <v>0</v>
      </c>
      <c r="BN89" s="339">
        <v>0</v>
      </c>
      <c r="BO89" s="339">
        <v>0</v>
      </c>
      <c r="BP89" s="339">
        <v>0</v>
      </c>
      <c r="BQ89" s="339">
        <v>0</v>
      </c>
      <c r="BR89" s="339">
        <v>0.25</v>
      </c>
      <c r="BS89" s="339">
        <v>0</v>
      </c>
      <c r="BT89" s="339">
        <v>0.25</v>
      </c>
      <c r="BU89" s="339">
        <v>0</v>
      </c>
      <c r="BV89" s="339">
        <v>0</v>
      </c>
      <c r="BW89" s="339">
        <v>0</v>
      </c>
      <c r="BX89" s="339">
        <v>0</v>
      </c>
      <c r="BY89" s="339">
        <v>0</v>
      </c>
      <c r="BZ89" s="339">
        <v>0</v>
      </c>
      <c r="CA89" s="339">
        <v>0</v>
      </c>
      <c r="CB89" s="339">
        <v>0</v>
      </c>
      <c r="CC89" s="339">
        <v>0.25</v>
      </c>
      <c r="CD89" s="339">
        <v>0.25</v>
      </c>
      <c r="CE89" s="339">
        <v>0.25</v>
      </c>
      <c r="CF89" s="339">
        <v>0.25</v>
      </c>
      <c r="CG89" s="339">
        <v>0.5</v>
      </c>
      <c r="CH89" s="339">
        <v>0.5</v>
      </c>
      <c r="CI89" s="339">
        <v>1</v>
      </c>
      <c r="CJ89" s="339">
        <v>1</v>
      </c>
      <c r="CK89" s="339">
        <v>0.5</v>
      </c>
      <c r="CL89" s="339">
        <v>0.75</v>
      </c>
      <c r="CM89" s="339">
        <v>0.75</v>
      </c>
      <c r="CN89" s="339">
        <v>0.75</v>
      </c>
      <c r="CO89" s="339">
        <v>0.25</v>
      </c>
      <c r="CP89" s="339">
        <v>0.25</v>
      </c>
      <c r="CQ89" s="339">
        <v>0.25</v>
      </c>
      <c r="CR89" s="339">
        <v>0.25</v>
      </c>
      <c r="CS89" s="339">
        <v>0.5</v>
      </c>
      <c r="CT89" s="339">
        <v>0.25</v>
      </c>
      <c r="CU89" s="339">
        <v>0.25</v>
      </c>
      <c r="CV89" s="339">
        <v>0.25</v>
      </c>
      <c r="CW89" s="339">
        <v>0.5</v>
      </c>
      <c r="CX89" s="339">
        <v>0.25</v>
      </c>
      <c r="CY89" s="339">
        <v>0.25</v>
      </c>
      <c r="CZ89" s="339">
        <v>0.25</v>
      </c>
    </row>
    <row r="90" spans="1:104" x14ac:dyDescent="0.25">
      <c r="A90" s="330"/>
      <c r="B90" s="341" t="s">
        <v>766</v>
      </c>
      <c r="C90" s="339">
        <v>3.87</v>
      </c>
      <c r="D90" s="340"/>
      <c r="E90" s="333" t="s">
        <v>667</v>
      </c>
      <c r="F90" s="339">
        <v>0.5</v>
      </c>
      <c r="G90" s="339">
        <v>0.5</v>
      </c>
      <c r="H90" s="339">
        <v>0.5</v>
      </c>
      <c r="I90" s="339">
        <v>0.5</v>
      </c>
      <c r="J90" s="339">
        <v>0.5</v>
      </c>
      <c r="K90" s="339">
        <v>0.75</v>
      </c>
      <c r="L90" s="339">
        <v>0.5</v>
      </c>
      <c r="M90" s="339">
        <v>0.5</v>
      </c>
      <c r="N90" s="339">
        <v>0.25</v>
      </c>
      <c r="O90" s="339">
        <v>0.75</v>
      </c>
      <c r="P90" s="339">
        <v>0.25</v>
      </c>
      <c r="Q90" s="339">
        <v>0.5</v>
      </c>
      <c r="R90" s="339">
        <v>0.5</v>
      </c>
      <c r="S90" s="339">
        <v>0.5</v>
      </c>
      <c r="T90" s="339">
        <v>0.5</v>
      </c>
      <c r="U90" s="339">
        <v>0.25</v>
      </c>
      <c r="V90" s="339">
        <v>0.25</v>
      </c>
      <c r="W90" s="339">
        <v>0.25</v>
      </c>
      <c r="X90" s="339">
        <v>0.25</v>
      </c>
      <c r="Y90" s="339">
        <v>0.25</v>
      </c>
      <c r="Z90" s="339">
        <v>0.25</v>
      </c>
      <c r="AA90" s="339">
        <v>0.25</v>
      </c>
      <c r="AB90" s="339">
        <v>0</v>
      </c>
      <c r="AC90" s="339">
        <v>0.25</v>
      </c>
      <c r="AD90" s="339">
        <v>0.5</v>
      </c>
      <c r="AE90" s="339">
        <v>0</v>
      </c>
      <c r="AF90" s="339">
        <v>0.25</v>
      </c>
      <c r="AG90" s="339">
        <v>0.25</v>
      </c>
      <c r="AH90" s="339">
        <v>0.25</v>
      </c>
      <c r="AI90" s="339">
        <v>0.25</v>
      </c>
      <c r="AJ90" s="339">
        <v>0.25</v>
      </c>
      <c r="AK90" s="339">
        <v>0.25</v>
      </c>
      <c r="AL90" s="339">
        <v>0.25</v>
      </c>
      <c r="AM90" s="339">
        <v>0.25</v>
      </c>
      <c r="AN90" s="339">
        <v>0.25</v>
      </c>
      <c r="AO90" s="339">
        <v>0.25</v>
      </c>
      <c r="AP90" s="339">
        <v>0.25</v>
      </c>
      <c r="AQ90" s="339">
        <v>0.25</v>
      </c>
      <c r="AR90" s="339">
        <v>0.25</v>
      </c>
      <c r="AS90" s="339">
        <v>0.25</v>
      </c>
      <c r="AT90" s="339">
        <v>0.25</v>
      </c>
      <c r="AU90" s="339">
        <v>0</v>
      </c>
      <c r="AV90" s="339">
        <v>0</v>
      </c>
      <c r="AW90" s="339">
        <v>0.25</v>
      </c>
      <c r="AX90" s="339">
        <v>0</v>
      </c>
      <c r="AY90" s="339">
        <v>0</v>
      </c>
      <c r="AZ90" s="339">
        <v>0</v>
      </c>
      <c r="BA90" s="339">
        <v>0</v>
      </c>
      <c r="BB90" s="339">
        <v>0</v>
      </c>
      <c r="BC90" s="339">
        <v>0</v>
      </c>
      <c r="BD90" s="339">
        <v>0</v>
      </c>
      <c r="BE90" s="339">
        <v>0</v>
      </c>
      <c r="BF90" s="339">
        <v>0</v>
      </c>
      <c r="BG90" s="339">
        <v>0</v>
      </c>
      <c r="BH90" s="339">
        <v>0</v>
      </c>
      <c r="BI90" s="339">
        <v>0</v>
      </c>
      <c r="BJ90" s="339">
        <v>0</v>
      </c>
      <c r="BK90" s="339">
        <v>0</v>
      </c>
      <c r="BL90" s="339">
        <v>0</v>
      </c>
      <c r="BM90" s="339">
        <v>0</v>
      </c>
      <c r="BN90" s="339">
        <v>0</v>
      </c>
      <c r="BO90" s="339">
        <v>0</v>
      </c>
      <c r="BP90" s="339">
        <v>0</v>
      </c>
      <c r="BQ90" s="339">
        <v>0</v>
      </c>
      <c r="BR90" s="339">
        <v>0.25</v>
      </c>
      <c r="BS90" s="339">
        <v>0</v>
      </c>
      <c r="BT90" s="339">
        <v>0.25</v>
      </c>
      <c r="BU90" s="339">
        <v>0</v>
      </c>
      <c r="BV90" s="339">
        <v>0</v>
      </c>
      <c r="BW90" s="339">
        <v>0</v>
      </c>
      <c r="BX90" s="339">
        <v>0</v>
      </c>
      <c r="BY90" s="339">
        <v>0</v>
      </c>
      <c r="BZ90" s="339">
        <v>0</v>
      </c>
      <c r="CA90" s="339">
        <v>0</v>
      </c>
      <c r="CB90" s="339">
        <v>0</v>
      </c>
      <c r="CC90" s="339">
        <v>0.25</v>
      </c>
      <c r="CD90" s="339">
        <v>0.25</v>
      </c>
      <c r="CE90" s="339">
        <v>0.25</v>
      </c>
      <c r="CF90" s="339">
        <v>0.25</v>
      </c>
      <c r="CG90" s="339">
        <v>0.5</v>
      </c>
      <c r="CH90" s="339">
        <v>0.5</v>
      </c>
      <c r="CI90" s="339">
        <v>1</v>
      </c>
      <c r="CJ90" s="339">
        <v>1</v>
      </c>
      <c r="CK90" s="339">
        <v>0.5</v>
      </c>
      <c r="CL90" s="339">
        <v>0.75</v>
      </c>
      <c r="CM90" s="339">
        <v>0.75</v>
      </c>
      <c r="CN90" s="339">
        <v>0.75</v>
      </c>
      <c r="CO90" s="339">
        <v>0.5</v>
      </c>
      <c r="CP90" s="339">
        <v>0.25</v>
      </c>
      <c r="CQ90" s="339">
        <v>0.25</v>
      </c>
      <c r="CR90" s="339">
        <v>0.25</v>
      </c>
      <c r="CS90" s="339">
        <v>0.5</v>
      </c>
      <c r="CT90" s="339">
        <v>0.25</v>
      </c>
      <c r="CU90" s="339">
        <v>0.25</v>
      </c>
      <c r="CV90" s="339">
        <v>0.25</v>
      </c>
      <c r="CW90" s="339">
        <v>0.5</v>
      </c>
      <c r="CX90" s="339">
        <v>0.25</v>
      </c>
      <c r="CY90" s="339">
        <v>0.25</v>
      </c>
      <c r="CZ90" s="339">
        <v>0.25</v>
      </c>
    </row>
    <row r="91" spans="1:104" x14ac:dyDescent="0.25">
      <c r="A91" s="330"/>
      <c r="B91" s="341" t="s">
        <v>767</v>
      </c>
      <c r="C91" s="339">
        <v>0.14000000000000001</v>
      </c>
      <c r="D91" s="340"/>
      <c r="E91" s="333" t="s">
        <v>668</v>
      </c>
      <c r="F91" s="339">
        <v>0.25</v>
      </c>
      <c r="G91" s="339">
        <v>0.25</v>
      </c>
      <c r="H91" s="339">
        <v>0.25</v>
      </c>
      <c r="I91" s="339">
        <v>0.25</v>
      </c>
      <c r="J91" s="339">
        <v>0.25</v>
      </c>
      <c r="K91" s="339">
        <v>0.25</v>
      </c>
      <c r="L91" s="339">
        <v>0.25</v>
      </c>
      <c r="M91" s="339">
        <v>0.25</v>
      </c>
      <c r="N91" s="339">
        <v>0.25</v>
      </c>
      <c r="O91" s="339">
        <v>0.25</v>
      </c>
      <c r="P91" s="339">
        <v>0</v>
      </c>
      <c r="Q91" s="339">
        <v>0</v>
      </c>
      <c r="R91" s="339">
        <v>0</v>
      </c>
      <c r="S91" s="339">
        <v>0</v>
      </c>
      <c r="T91" s="339">
        <v>0</v>
      </c>
      <c r="U91" s="339">
        <v>0</v>
      </c>
      <c r="V91" s="339">
        <v>0</v>
      </c>
      <c r="W91" s="339">
        <v>0</v>
      </c>
      <c r="X91" s="339">
        <v>0</v>
      </c>
      <c r="Y91" s="339">
        <v>0</v>
      </c>
      <c r="Z91" s="339">
        <v>0</v>
      </c>
      <c r="AA91" s="339">
        <v>0</v>
      </c>
      <c r="AB91" s="339">
        <v>0</v>
      </c>
      <c r="AC91" s="339">
        <v>0</v>
      </c>
      <c r="AD91" s="339">
        <v>0</v>
      </c>
      <c r="AE91" s="339">
        <v>0</v>
      </c>
      <c r="AF91" s="339">
        <v>0.25</v>
      </c>
      <c r="AG91" s="339">
        <v>0.25</v>
      </c>
      <c r="AH91" s="339">
        <v>0.25</v>
      </c>
      <c r="AI91" s="339">
        <v>0.25</v>
      </c>
      <c r="AJ91" s="339">
        <v>0</v>
      </c>
      <c r="AK91" s="339">
        <v>0</v>
      </c>
      <c r="AL91" s="339">
        <v>0</v>
      </c>
      <c r="AM91" s="339">
        <v>0</v>
      </c>
      <c r="AN91" s="339">
        <v>0</v>
      </c>
      <c r="AO91" s="339">
        <v>0</v>
      </c>
      <c r="AP91" s="339">
        <v>0</v>
      </c>
      <c r="AQ91" s="339">
        <v>0</v>
      </c>
      <c r="AR91" s="339">
        <v>0</v>
      </c>
      <c r="AS91" s="339">
        <v>0</v>
      </c>
      <c r="AT91" s="339">
        <v>0</v>
      </c>
      <c r="AU91" s="339">
        <v>0</v>
      </c>
      <c r="AV91" s="339">
        <v>0</v>
      </c>
      <c r="AW91" s="339">
        <v>0</v>
      </c>
      <c r="AX91" s="339">
        <v>0</v>
      </c>
      <c r="AY91" s="339">
        <v>0</v>
      </c>
      <c r="AZ91" s="339">
        <v>0</v>
      </c>
      <c r="BA91" s="339">
        <v>0</v>
      </c>
      <c r="BB91" s="339">
        <v>0</v>
      </c>
      <c r="BC91" s="339">
        <v>0</v>
      </c>
      <c r="BD91" s="339">
        <v>0</v>
      </c>
      <c r="BE91" s="339">
        <v>0</v>
      </c>
      <c r="BF91" s="339">
        <v>0</v>
      </c>
      <c r="BG91" s="339">
        <v>0</v>
      </c>
      <c r="BH91" s="339">
        <v>0</v>
      </c>
      <c r="BI91" s="339">
        <v>0</v>
      </c>
      <c r="BJ91" s="339">
        <v>0</v>
      </c>
      <c r="BK91" s="339">
        <v>0</v>
      </c>
      <c r="BL91" s="339">
        <v>0</v>
      </c>
      <c r="BM91" s="339">
        <v>0</v>
      </c>
      <c r="BN91" s="339">
        <v>0</v>
      </c>
      <c r="BO91" s="339">
        <v>0</v>
      </c>
      <c r="BP91" s="339">
        <v>0</v>
      </c>
      <c r="BQ91" s="339">
        <v>0</v>
      </c>
      <c r="BR91" s="339">
        <v>0.25</v>
      </c>
      <c r="BS91" s="339">
        <v>0</v>
      </c>
      <c r="BT91" s="339">
        <v>0.25</v>
      </c>
      <c r="BU91" s="339">
        <v>0</v>
      </c>
      <c r="BV91" s="339">
        <v>0</v>
      </c>
      <c r="BW91" s="339">
        <v>0</v>
      </c>
      <c r="BX91" s="339">
        <v>0.25</v>
      </c>
      <c r="BY91" s="339">
        <v>0.25</v>
      </c>
      <c r="BZ91" s="339">
        <v>0.25</v>
      </c>
      <c r="CA91" s="339">
        <v>0.25</v>
      </c>
      <c r="CB91" s="339">
        <v>0.25</v>
      </c>
      <c r="CC91" s="339">
        <v>0.5</v>
      </c>
      <c r="CD91" s="339">
        <v>0.5</v>
      </c>
      <c r="CE91" s="339">
        <v>0.5</v>
      </c>
      <c r="CF91" s="339">
        <v>0.5</v>
      </c>
      <c r="CG91" s="339">
        <v>0.5</v>
      </c>
      <c r="CH91" s="339">
        <v>0.5</v>
      </c>
      <c r="CI91" s="339">
        <v>0.5</v>
      </c>
      <c r="CJ91" s="339">
        <v>0.5</v>
      </c>
      <c r="CK91" s="339">
        <v>1</v>
      </c>
      <c r="CL91" s="339">
        <v>0.5</v>
      </c>
      <c r="CM91" s="339">
        <v>0.25</v>
      </c>
      <c r="CN91" s="339">
        <v>0.25</v>
      </c>
      <c r="CO91" s="339">
        <v>0.25</v>
      </c>
      <c r="CP91" s="339">
        <v>0.5</v>
      </c>
      <c r="CQ91" s="339">
        <v>0.25</v>
      </c>
      <c r="CR91" s="339">
        <v>0.25</v>
      </c>
      <c r="CS91" s="339">
        <v>0.25</v>
      </c>
      <c r="CT91" s="339">
        <v>0.25</v>
      </c>
      <c r="CU91" s="339">
        <v>0.25</v>
      </c>
      <c r="CV91" s="339">
        <v>0.25</v>
      </c>
      <c r="CW91" s="339">
        <v>0.25</v>
      </c>
      <c r="CX91" s="339">
        <v>0.25</v>
      </c>
      <c r="CY91" s="339">
        <v>0.25</v>
      </c>
      <c r="CZ91" s="339">
        <v>0.25</v>
      </c>
    </row>
    <row r="92" spans="1:104" x14ac:dyDescent="0.25">
      <c r="A92" s="330"/>
      <c r="B92" s="341" t="s">
        <v>768</v>
      </c>
      <c r="C92" s="339">
        <v>0.81</v>
      </c>
      <c r="D92" s="340"/>
      <c r="E92" s="333" t="s">
        <v>669</v>
      </c>
      <c r="F92" s="339">
        <v>0.5</v>
      </c>
      <c r="G92" s="339">
        <v>0.5</v>
      </c>
      <c r="H92" s="339">
        <v>0.5</v>
      </c>
      <c r="I92" s="339">
        <v>0.5</v>
      </c>
      <c r="J92" s="339">
        <v>0.5</v>
      </c>
      <c r="K92" s="339">
        <v>0.75</v>
      </c>
      <c r="L92" s="339">
        <v>0.25</v>
      </c>
      <c r="M92" s="339">
        <v>0.25</v>
      </c>
      <c r="N92" s="339">
        <v>0.25</v>
      </c>
      <c r="O92" s="339">
        <v>0.75</v>
      </c>
      <c r="P92" s="339">
        <v>0.25</v>
      </c>
      <c r="Q92" s="339">
        <v>0.25</v>
      </c>
      <c r="R92" s="339">
        <v>0.25</v>
      </c>
      <c r="S92" s="339">
        <v>0.5</v>
      </c>
      <c r="T92" s="339">
        <v>0.25</v>
      </c>
      <c r="U92" s="339">
        <v>0.25</v>
      </c>
      <c r="V92" s="339">
        <v>0.25</v>
      </c>
      <c r="W92" s="339">
        <v>0.25</v>
      </c>
      <c r="X92" s="339">
        <v>0.25</v>
      </c>
      <c r="Y92" s="339">
        <v>0.25</v>
      </c>
      <c r="Z92" s="339">
        <v>0.25</v>
      </c>
      <c r="AA92" s="339">
        <v>0.25</v>
      </c>
      <c r="AB92" s="339">
        <v>0</v>
      </c>
      <c r="AC92" s="339">
        <v>0.25</v>
      </c>
      <c r="AD92" s="339">
        <v>0.5</v>
      </c>
      <c r="AE92" s="339">
        <v>0</v>
      </c>
      <c r="AF92" s="339">
        <v>0.25</v>
      </c>
      <c r="AG92" s="339">
        <v>0.25</v>
      </c>
      <c r="AH92" s="339">
        <v>0.25</v>
      </c>
      <c r="AI92" s="339">
        <v>0.25</v>
      </c>
      <c r="AJ92" s="339">
        <v>0.25</v>
      </c>
      <c r="AK92" s="339">
        <v>0.25</v>
      </c>
      <c r="AL92" s="339">
        <v>0.25</v>
      </c>
      <c r="AM92" s="339">
        <v>0.25</v>
      </c>
      <c r="AN92" s="339">
        <v>0.25</v>
      </c>
      <c r="AO92" s="339">
        <v>0.25</v>
      </c>
      <c r="AP92" s="339">
        <v>0.25</v>
      </c>
      <c r="AQ92" s="339">
        <v>0.25</v>
      </c>
      <c r="AR92" s="339">
        <v>0.25</v>
      </c>
      <c r="AS92" s="339">
        <v>0.25</v>
      </c>
      <c r="AT92" s="339">
        <v>0.25</v>
      </c>
      <c r="AU92" s="339">
        <v>0.25</v>
      </c>
      <c r="AV92" s="339">
        <v>0</v>
      </c>
      <c r="AW92" s="339">
        <v>0.25</v>
      </c>
      <c r="AX92" s="339">
        <v>0</v>
      </c>
      <c r="AY92" s="339">
        <v>0</v>
      </c>
      <c r="AZ92" s="339">
        <v>0</v>
      </c>
      <c r="BA92" s="339">
        <v>0</v>
      </c>
      <c r="BB92" s="339">
        <v>0</v>
      </c>
      <c r="BC92" s="339">
        <v>0</v>
      </c>
      <c r="BD92" s="339">
        <v>0</v>
      </c>
      <c r="BE92" s="339">
        <v>0</v>
      </c>
      <c r="BF92" s="339">
        <v>0</v>
      </c>
      <c r="BG92" s="339">
        <v>0</v>
      </c>
      <c r="BH92" s="339">
        <v>0</v>
      </c>
      <c r="BI92" s="339">
        <v>0</v>
      </c>
      <c r="BJ92" s="339">
        <v>0</v>
      </c>
      <c r="BK92" s="339">
        <v>0</v>
      </c>
      <c r="BL92" s="339">
        <v>0</v>
      </c>
      <c r="BM92" s="339">
        <v>0</v>
      </c>
      <c r="BN92" s="339">
        <v>0.25</v>
      </c>
      <c r="BO92" s="339">
        <v>0.25</v>
      </c>
      <c r="BP92" s="339">
        <v>0.25</v>
      </c>
      <c r="BQ92" s="339">
        <v>0.25</v>
      </c>
      <c r="BR92" s="339">
        <v>0.25</v>
      </c>
      <c r="BS92" s="339">
        <v>0.25</v>
      </c>
      <c r="BT92" s="339">
        <v>0.25</v>
      </c>
      <c r="BU92" s="339">
        <v>0</v>
      </c>
      <c r="BV92" s="339">
        <v>0</v>
      </c>
      <c r="BW92" s="339">
        <v>0</v>
      </c>
      <c r="BX92" s="339">
        <v>0.25</v>
      </c>
      <c r="BY92" s="339">
        <v>0.25</v>
      </c>
      <c r="BZ92" s="339">
        <v>0.25</v>
      </c>
      <c r="CA92" s="339">
        <v>0.25</v>
      </c>
      <c r="CB92" s="339">
        <v>0.25</v>
      </c>
      <c r="CC92" s="339">
        <v>0.25</v>
      </c>
      <c r="CD92" s="339">
        <v>0.25</v>
      </c>
      <c r="CE92" s="339">
        <v>0.5</v>
      </c>
      <c r="CF92" s="339">
        <v>0.5</v>
      </c>
      <c r="CG92" s="339">
        <v>0.5</v>
      </c>
      <c r="CH92" s="339">
        <v>0.5</v>
      </c>
      <c r="CI92" s="339">
        <v>0.75</v>
      </c>
      <c r="CJ92" s="339">
        <v>0.75</v>
      </c>
      <c r="CK92" s="339">
        <v>0.5</v>
      </c>
      <c r="CL92" s="339">
        <v>1</v>
      </c>
      <c r="CM92" s="339">
        <v>1</v>
      </c>
      <c r="CN92" s="339">
        <v>0.75</v>
      </c>
      <c r="CO92" s="339">
        <v>0.5</v>
      </c>
      <c r="CP92" s="339">
        <v>0.5</v>
      </c>
      <c r="CQ92" s="339">
        <v>0.25</v>
      </c>
      <c r="CR92" s="339">
        <v>0.25</v>
      </c>
      <c r="CS92" s="339">
        <v>0.5</v>
      </c>
      <c r="CT92" s="339">
        <v>0.25</v>
      </c>
      <c r="CU92" s="339">
        <v>0.25</v>
      </c>
      <c r="CV92" s="339">
        <v>0.25</v>
      </c>
      <c r="CW92" s="339">
        <v>0.5</v>
      </c>
      <c r="CX92" s="339">
        <v>0.25</v>
      </c>
      <c r="CY92" s="339">
        <v>0.25</v>
      </c>
      <c r="CZ92" s="339">
        <v>0.5</v>
      </c>
    </row>
    <row r="93" spans="1:104" x14ac:dyDescent="0.25">
      <c r="A93" s="330"/>
      <c r="B93" s="341" t="s">
        <v>769</v>
      </c>
      <c r="C93" s="339">
        <v>2.13</v>
      </c>
      <c r="D93" s="340"/>
      <c r="E93" s="333" t="s">
        <v>670</v>
      </c>
      <c r="F93" s="339">
        <v>0.5</v>
      </c>
      <c r="G93" s="339">
        <v>0.5</v>
      </c>
      <c r="H93" s="339">
        <v>0.5</v>
      </c>
      <c r="I93" s="339">
        <v>0.5</v>
      </c>
      <c r="J93" s="339">
        <v>0.5</v>
      </c>
      <c r="K93" s="339">
        <v>0.75</v>
      </c>
      <c r="L93" s="339">
        <v>0.25</v>
      </c>
      <c r="M93" s="339">
        <v>0.25</v>
      </c>
      <c r="N93" s="339">
        <v>0.25</v>
      </c>
      <c r="O93" s="339">
        <v>0.75</v>
      </c>
      <c r="P93" s="339">
        <v>0.25</v>
      </c>
      <c r="Q93" s="339">
        <v>0.25</v>
      </c>
      <c r="R93" s="339">
        <v>0.25</v>
      </c>
      <c r="S93" s="339">
        <v>0.5</v>
      </c>
      <c r="T93" s="339">
        <v>0.25</v>
      </c>
      <c r="U93" s="339">
        <v>0.25</v>
      </c>
      <c r="V93" s="339">
        <v>0.25</v>
      </c>
      <c r="W93" s="339">
        <v>0.25</v>
      </c>
      <c r="X93" s="339">
        <v>0.25</v>
      </c>
      <c r="Y93" s="339">
        <v>0.25</v>
      </c>
      <c r="Z93" s="339">
        <v>0.25</v>
      </c>
      <c r="AA93" s="339">
        <v>0.25</v>
      </c>
      <c r="AB93" s="339">
        <v>0</v>
      </c>
      <c r="AC93" s="339">
        <v>0.25</v>
      </c>
      <c r="AD93" s="339">
        <v>0.5</v>
      </c>
      <c r="AE93" s="339">
        <v>0</v>
      </c>
      <c r="AF93" s="339">
        <v>0.25</v>
      </c>
      <c r="AG93" s="339">
        <v>0.25</v>
      </c>
      <c r="AH93" s="339">
        <v>0.25</v>
      </c>
      <c r="AI93" s="339">
        <v>0.25</v>
      </c>
      <c r="AJ93" s="339">
        <v>0.25</v>
      </c>
      <c r="AK93" s="339">
        <v>0.25</v>
      </c>
      <c r="AL93" s="339">
        <v>0.25</v>
      </c>
      <c r="AM93" s="339">
        <v>0.25</v>
      </c>
      <c r="AN93" s="339">
        <v>0.5</v>
      </c>
      <c r="AO93" s="339">
        <v>0.25</v>
      </c>
      <c r="AP93" s="339">
        <v>0.25</v>
      </c>
      <c r="AQ93" s="339">
        <v>0.25</v>
      </c>
      <c r="AR93" s="339">
        <v>0.25</v>
      </c>
      <c r="AS93" s="339">
        <v>0.25</v>
      </c>
      <c r="AT93" s="339">
        <v>0.25</v>
      </c>
      <c r="AU93" s="339">
        <v>0.25</v>
      </c>
      <c r="AV93" s="339">
        <v>0</v>
      </c>
      <c r="AW93" s="339">
        <v>0.25</v>
      </c>
      <c r="AX93" s="339">
        <v>0</v>
      </c>
      <c r="AY93" s="339">
        <v>0</v>
      </c>
      <c r="AZ93" s="339">
        <v>0</v>
      </c>
      <c r="BA93" s="339">
        <v>0</v>
      </c>
      <c r="BB93" s="339">
        <v>0</v>
      </c>
      <c r="BC93" s="339">
        <v>0</v>
      </c>
      <c r="BD93" s="339">
        <v>0</v>
      </c>
      <c r="BE93" s="339">
        <v>0</v>
      </c>
      <c r="BF93" s="339">
        <v>0</v>
      </c>
      <c r="BG93" s="339">
        <v>0</v>
      </c>
      <c r="BH93" s="339">
        <v>0</v>
      </c>
      <c r="BI93" s="339">
        <v>0</v>
      </c>
      <c r="BJ93" s="339">
        <v>0</v>
      </c>
      <c r="BK93" s="339">
        <v>0</v>
      </c>
      <c r="BL93" s="339">
        <v>0</v>
      </c>
      <c r="BM93" s="339">
        <v>0</v>
      </c>
      <c r="BN93" s="339">
        <v>0.25</v>
      </c>
      <c r="BO93" s="339">
        <v>0.25</v>
      </c>
      <c r="BP93" s="339">
        <v>0.25</v>
      </c>
      <c r="BQ93" s="339">
        <v>0.25</v>
      </c>
      <c r="BR93" s="339">
        <v>0.25</v>
      </c>
      <c r="BS93" s="339">
        <v>0.25</v>
      </c>
      <c r="BT93" s="339">
        <v>0.25</v>
      </c>
      <c r="BU93" s="339">
        <v>0</v>
      </c>
      <c r="BV93" s="339">
        <v>0</v>
      </c>
      <c r="BW93" s="339">
        <v>0</v>
      </c>
      <c r="BX93" s="339">
        <v>0.25</v>
      </c>
      <c r="BY93" s="339">
        <v>0.25</v>
      </c>
      <c r="BZ93" s="339">
        <v>0.25</v>
      </c>
      <c r="CA93" s="339">
        <v>0.25</v>
      </c>
      <c r="CB93" s="339">
        <v>0.25</v>
      </c>
      <c r="CC93" s="339">
        <v>0.25</v>
      </c>
      <c r="CD93" s="339">
        <v>0.25</v>
      </c>
      <c r="CE93" s="339">
        <v>0.5</v>
      </c>
      <c r="CF93" s="339">
        <v>0.5</v>
      </c>
      <c r="CG93" s="339">
        <v>0.5</v>
      </c>
      <c r="CH93" s="339">
        <v>0.5</v>
      </c>
      <c r="CI93" s="339">
        <v>0.75</v>
      </c>
      <c r="CJ93" s="339">
        <v>0.75</v>
      </c>
      <c r="CK93" s="339">
        <v>0.25</v>
      </c>
      <c r="CL93" s="339">
        <v>1</v>
      </c>
      <c r="CM93" s="339">
        <v>1</v>
      </c>
      <c r="CN93" s="339">
        <v>0.75</v>
      </c>
      <c r="CO93" s="339">
        <v>0.5</v>
      </c>
      <c r="CP93" s="339">
        <v>0.5</v>
      </c>
      <c r="CQ93" s="339">
        <v>0.25</v>
      </c>
      <c r="CR93" s="339">
        <v>0.25</v>
      </c>
      <c r="CS93" s="339">
        <v>0.5</v>
      </c>
      <c r="CT93" s="339">
        <v>0.25</v>
      </c>
      <c r="CU93" s="339">
        <v>0.25</v>
      </c>
      <c r="CV93" s="339">
        <v>0.25</v>
      </c>
      <c r="CW93" s="339">
        <v>0.5</v>
      </c>
      <c r="CX93" s="339">
        <v>0.25</v>
      </c>
      <c r="CY93" s="339">
        <v>0.5</v>
      </c>
      <c r="CZ93" s="339">
        <v>0.5</v>
      </c>
    </row>
    <row r="94" spans="1:104" x14ac:dyDescent="0.25">
      <c r="A94" s="330"/>
      <c r="B94" s="341" t="s">
        <v>770</v>
      </c>
      <c r="C94" s="339">
        <v>0.87</v>
      </c>
      <c r="D94" s="340"/>
      <c r="E94" s="333" t="s">
        <v>671</v>
      </c>
      <c r="F94" s="339">
        <v>0.5</v>
      </c>
      <c r="G94" s="339">
        <v>0.5</v>
      </c>
      <c r="H94" s="339">
        <v>0.5</v>
      </c>
      <c r="I94" s="339">
        <v>0.5</v>
      </c>
      <c r="J94" s="339">
        <v>0.5</v>
      </c>
      <c r="K94" s="339">
        <v>0.75</v>
      </c>
      <c r="L94" s="339">
        <v>0.5</v>
      </c>
      <c r="M94" s="339">
        <v>0.5</v>
      </c>
      <c r="N94" s="339">
        <v>0.5</v>
      </c>
      <c r="O94" s="339">
        <v>0.75</v>
      </c>
      <c r="P94" s="339">
        <v>0.5</v>
      </c>
      <c r="Q94" s="339">
        <v>0.5</v>
      </c>
      <c r="R94" s="339">
        <v>0.5</v>
      </c>
      <c r="S94" s="339">
        <v>0.5</v>
      </c>
      <c r="T94" s="339">
        <v>0.5</v>
      </c>
      <c r="U94" s="339">
        <v>0.25</v>
      </c>
      <c r="V94" s="339">
        <v>0.25</v>
      </c>
      <c r="W94" s="339">
        <v>0.5</v>
      </c>
      <c r="X94" s="339">
        <v>0.5</v>
      </c>
      <c r="Y94" s="339">
        <v>0.5</v>
      </c>
      <c r="Z94" s="339">
        <v>0.25</v>
      </c>
      <c r="AA94" s="339">
        <v>0.5</v>
      </c>
      <c r="AB94" s="339">
        <v>0</v>
      </c>
      <c r="AC94" s="339">
        <v>0.5</v>
      </c>
      <c r="AD94" s="339">
        <v>0.5</v>
      </c>
      <c r="AE94" s="339">
        <v>0</v>
      </c>
      <c r="AF94" s="339">
        <v>0.5</v>
      </c>
      <c r="AG94" s="339">
        <v>0.5</v>
      </c>
      <c r="AH94" s="339">
        <v>0.5</v>
      </c>
      <c r="AI94" s="339">
        <v>0.25</v>
      </c>
      <c r="AJ94" s="339">
        <v>0.5</v>
      </c>
      <c r="AK94" s="339">
        <v>0.5</v>
      </c>
      <c r="AL94" s="339">
        <v>0.5</v>
      </c>
      <c r="AM94" s="339">
        <v>0.5</v>
      </c>
      <c r="AN94" s="339">
        <v>0.5</v>
      </c>
      <c r="AO94" s="339">
        <v>0.25</v>
      </c>
      <c r="AP94" s="339">
        <v>0.25</v>
      </c>
      <c r="AQ94" s="339">
        <v>0.5</v>
      </c>
      <c r="AR94" s="339">
        <v>0.25</v>
      </c>
      <c r="AS94" s="339">
        <v>0.5</v>
      </c>
      <c r="AT94" s="339">
        <v>0.25</v>
      </c>
      <c r="AU94" s="339">
        <v>0.25</v>
      </c>
      <c r="AV94" s="339">
        <v>0.25</v>
      </c>
      <c r="AW94" s="339">
        <v>0.25</v>
      </c>
      <c r="AX94" s="339">
        <v>0</v>
      </c>
      <c r="AY94" s="339">
        <v>0</v>
      </c>
      <c r="AZ94" s="339">
        <v>0</v>
      </c>
      <c r="BA94" s="339">
        <v>0</v>
      </c>
      <c r="BB94" s="339">
        <v>0</v>
      </c>
      <c r="BC94" s="339">
        <v>0</v>
      </c>
      <c r="BD94" s="339">
        <v>0</v>
      </c>
      <c r="BE94" s="339">
        <v>0</v>
      </c>
      <c r="BF94" s="339">
        <v>0</v>
      </c>
      <c r="BG94" s="339">
        <v>0</v>
      </c>
      <c r="BH94" s="339">
        <v>0</v>
      </c>
      <c r="BI94" s="339">
        <v>0</v>
      </c>
      <c r="BJ94" s="339">
        <v>0</v>
      </c>
      <c r="BK94" s="339">
        <v>0</v>
      </c>
      <c r="BL94" s="339">
        <v>0</v>
      </c>
      <c r="BM94" s="339">
        <v>0</v>
      </c>
      <c r="BN94" s="339">
        <v>0.25</v>
      </c>
      <c r="BO94" s="339">
        <v>0.25</v>
      </c>
      <c r="BP94" s="339">
        <v>0.25</v>
      </c>
      <c r="BQ94" s="339">
        <v>0.25</v>
      </c>
      <c r="BR94" s="339">
        <v>0.25</v>
      </c>
      <c r="BS94" s="339">
        <v>0.25</v>
      </c>
      <c r="BT94" s="339">
        <v>0.25</v>
      </c>
      <c r="BU94" s="339">
        <v>0</v>
      </c>
      <c r="BV94" s="339">
        <v>0</v>
      </c>
      <c r="BW94" s="339">
        <v>0</v>
      </c>
      <c r="BX94" s="339">
        <v>0.25</v>
      </c>
      <c r="BY94" s="339">
        <v>0.25</v>
      </c>
      <c r="BZ94" s="339">
        <v>0.25</v>
      </c>
      <c r="CA94" s="339">
        <v>0.25</v>
      </c>
      <c r="CB94" s="339">
        <v>0.25</v>
      </c>
      <c r="CC94" s="339">
        <v>0.25</v>
      </c>
      <c r="CD94" s="339">
        <v>0.25</v>
      </c>
      <c r="CE94" s="339">
        <v>0.25</v>
      </c>
      <c r="CF94" s="339">
        <v>0.25</v>
      </c>
      <c r="CG94" s="339">
        <v>0.25</v>
      </c>
      <c r="CH94" s="339">
        <v>0.25</v>
      </c>
      <c r="CI94" s="339">
        <v>0.75</v>
      </c>
      <c r="CJ94" s="339">
        <v>0.75</v>
      </c>
      <c r="CK94" s="339">
        <v>0.25</v>
      </c>
      <c r="CL94" s="339">
        <v>0.75</v>
      </c>
      <c r="CM94" s="339">
        <v>0.75</v>
      </c>
      <c r="CN94" s="339">
        <v>1</v>
      </c>
      <c r="CO94" s="339">
        <v>0.5</v>
      </c>
      <c r="CP94" s="339">
        <v>0.25</v>
      </c>
      <c r="CQ94" s="339">
        <v>0.5</v>
      </c>
      <c r="CR94" s="339">
        <v>0.5</v>
      </c>
      <c r="CS94" s="339">
        <v>0.5</v>
      </c>
      <c r="CT94" s="339">
        <v>0.5</v>
      </c>
      <c r="CU94" s="339">
        <v>0.5</v>
      </c>
      <c r="CV94" s="339">
        <v>0.5</v>
      </c>
      <c r="CW94" s="339">
        <v>0.5</v>
      </c>
      <c r="CX94" s="339">
        <v>0.5</v>
      </c>
      <c r="CY94" s="339">
        <v>0.5</v>
      </c>
      <c r="CZ94" s="339">
        <v>0.5</v>
      </c>
    </row>
    <row r="95" spans="1:104" x14ac:dyDescent="0.25">
      <c r="A95" s="330"/>
      <c r="B95" s="341" t="s">
        <v>771</v>
      </c>
      <c r="C95" s="339">
        <v>2.4</v>
      </c>
      <c r="D95" s="340"/>
      <c r="E95" s="333" t="s">
        <v>672</v>
      </c>
      <c r="F95" s="339">
        <v>0.25</v>
      </c>
      <c r="G95" s="339">
        <v>0.25</v>
      </c>
      <c r="H95" s="339">
        <v>0.25</v>
      </c>
      <c r="I95" s="339">
        <v>0.25</v>
      </c>
      <c r="J95" s="339">
        <v>0.25</v>
      </c>
      <c r="K95" s="339">
        <v>0.25</v>
      </c>
      <c r="L95" s="339">
        <v>0.25</v>
      </c>
      <c r="M95" s="339">
        <v>0.25</v>
      </c>
      <c r="N95" s="339">
        <v>0.25</v>
      </c>
      <c r="O95" s="339">
        <v>0.25</v>
      </c>
      <c r="P95" s="339">
        <v>0</v>
      </c>
      <c r="Q95" s="339">
        <v>0</v>
      </c>
      <c r="R95" s="339">
        <v>0</v>
      </c>
      <c r="S95" s="339">
        <v>0</v>
      </c>
      <c r="T95" s="339">
        <v>0</v>
      </c>
      <c r="U95" s="339">
        <v>0</v>
      </c>
      <c r="V95" s="339">
        <v>0</v>
      </c>
      <c r="W95" s="339">
        <v>0</v>
      </c>
      <c r="X95" s="339">
        <v>0</v>
      </c>
      <c r="Y95" s="339">
        <v>0</v>
      </c>
      <c r="Z95" s="339">
        <v>0</v>
      </c>
      <c r="AA95" s="339">
        <v>0</v>
      </c>
      <c r="AB95" s="339">
        <v>0</v>
      </c>
      <c r="AC95" s="339">
        <v>0.25</v>
      </c>
      <c r="AD95" s="339">
        <v>0.25</v>
      </c>
      <c r="AE95" s="339">
        <v>0</v>
      </c>
      <c r="AF95" s="339">
        <v>0.25</v>
      </c>
      <c r="AG95" s="339">
        <v>0.25</v>
      </c>
      <c r="AH95" s="339">
        <v>0.25</v>
      </c>
      <c r="AI95" s="339">
        <v>0.25</v>
      </c>
      <c r="AJ95" s="339">
        <v>0</v>
      </c>
      <c r="AK95" s="339">
        <v>0</v>
      </c>
      <c r="AL95" s="339">
        <v>0</v>
      </c>
      <c r="AM95" s="339">
        <v>0</v>
      </c>
      <c r="AN95" s="339">
        <v>0</v>
      </c>
      <c r="AO95" s="339">
        <v>0</v>
      </c>
      <c r="AP95" s="339">
        <v>0</v>
      </c>
      <c r="AQ95" s="339">
        <v>0</v>
      </c>
      <c r="AR95" s="339">
        <v>0</v>
      </c>
      <c r="AS95" s="339">
        <v>0</v>
      </c>
      <c r="AT95" s="339">
        <v>0</v>
      </c>
      <c r="AU95" s="339">
        <v>0</v>
      </c>
      <c r="AV95" s="339">
        <v>0</v>
      </c>
      <c r="AW95" s="339">
        <v>0</v>
      </c>
      <c r="AX95" s="339">
        <v>0</v>
      </c>
      <c r="AY95" s="339">
        <v>0</v>
      </c>
      <c r="AZ95" s="339">
        <v>0</v>
      </c>
      <c r="BA95" s="339">
        <v>0</v>
      </c>
      <c r="BB95" s="339">
        <v>0</v>
      </c>
      <c r="BC95" s="339">
        <v>0</v>
      </c>
      <c r="BD95" s="339">
        <v>0</v>
      </c>
      <c r="BE95" s="339">
        <v>0</v>
      </c>
      <c r="BF95" s="339">
        <v>0</v>
      </c>
      <c r="BG95" s="339">
        <v>0</v>
      </c>
      <c r="BH95" s="339">
        <v>0</v>
      </c>
      <c r="BI95" s="339">
        <v>0</v>
      </c>
      <c r="BJ95" s="339">
        <v>0</v>
      </c>
      <c r="BK95" s="339">
        <v>0</v>
      </c>
      <c r="BL95" s="339">
        <v>0</v>
      </c>
      <c r="BM95" s="339">
        <v>0</v>
      </c>
      <c r="BN95" s="339">
        <v>0.5</v>
      </c>
      <c r="BO95" s="339">
        <v>0.5</v>
      </c>
      <c r="BP95" s="339">
        <v>0.5</v>
      </c>
      <c r="BQ95" s="339">
        <v>0.5</v>
      </c>
      <c r="BR95" s="339">
        <v>0.5</v>
      </c>
      <c r="BS95" s="339">
        <v>0.25</v>
      </c>
      <c r="BT95" s="339">
        <v>0.25</v>
      </c>
      <c r="BU95" s="339">
        <v>0.25</v>
      </c>
      <c r="BV95" s="339">
        <v>0.25</v>
      </c>
      <c r="BW95" s="339">
        <v>0.25</v>
      </c>
      <c r="BX95" s="339">
        <v>0.25</v>
      </c>
      <c r="BY95" s="339">
        <v>0.25</v>
      </c>
      <c r="BZ95" s="339">
        <v>0.25</v>
      </c>
      <c r="CA95" s="339">
        <v>0.25</v>
      </c>
      <c r="CB95" s="339">
        <v>0.25</v>
      </c>
      <c r="CC95" s="339">
        <v>0.25</v>
      </c>
      <c r="CD95" s="339">
        <v>0.25</v>
      </c>
      <c r="CE95" s="339">
        <v>0.25</v>
      </c>
      <c r="CF95" s="339">
        <v>0.25</v>
      </c>
      <c r="CG95" s="339">
        <v>0.25</v>
      </c>
      <c r="CH95" s="339">
        <v>0.25</v>
      </c>
      <c r="CI95" s="339">
        <v>0.25</v>
      </c>
      <c r="CJ95" s="339">
        <v>0.5</v>
      </c>
      <c r="CK95" s="339">
        <v>0.25</v>
      </c>
      <c r="CL95" s="339">
        <v>0.5</v>
      </c>
      <c r="CM95" s="339">
        <v>0.5</v>
      </c>
      <c r="CN95" s="339">
        <v>0.5</v>
      </c>
      <c r="CO95" s="339">
        <v>1</v>
      </c>
      <c r="CP95" s="339">
        <v>0.5</v>
      </c>
      <c r="CQ95" s="339">
        <v>0.5</v>
      </c>
      <c r="CR95" s="339">
        <v>0.5</v>
      </c>
      <c r="CS95" s="339">
        <v>0.5</v>
      </c>
      <c r="CT95" s="339">
        <v>0.5</v>
      </c>
      <c r="CU95" s="339">
        <v>0.5</v>
      </c>
      <c r="CV95" s="339">
        <v>0.5</v>
      </c>
      <c r="CW95" s="339">
        <v>0.25</v>
      </c>
      <c r="CX95" s="339">
        <v>0.25</v>
      </c>
      <c r="CY95" s="339">
        <v>0.5</v>
      </c>
      <c r="CZ95" s="339">
        <v>0.5</v>
      </c>
    </row>
    <row r="96" spans="1:104" x14ac:dyDescent="0.25">
      <c r="A96" s="330"/>
      <c r="B96" s="341" t="s">
        <v>772</v>
      </c>
      <c r="C96" s="339">
        <v>1.91</v>
      </c>
      <c r="D96" s="340"/>
      <c r="E96" s="333" t="s">
        <v>673</v>
      </c>
      <c r="F96" s="339">
        <v>0.25</v>
      </c>
      <c r="G96" s="339">
        <v>0.25</v>
      </c>
      <c r="H96" s="339">
        <v>0.25</v>
      </c>
      <c r="I96" s="339">
        <v>0.25</v>
      </c>
      <c r="J96" s="339">
        <v>0.25</v>
      </c>
      <c r="K96" s="339">
        <v>0.25</v>
      </c>
      <c r="L96" s="339">
        <v>0.25</v>
      </c>
      <c r="M96" s="339">
        <v>0.25</v>
      </c>
      <c r="N96" s="339">
        <v>0.25</v>
      </c>
      <c r="O96" s="339">
        <v>0.25</v>
      </c>
      <c r="P96" s="339">
        <v>0</v>
      </c>
      <c r="Q96" s="339">
        <v>0</v>
      </c>
      <c r="R96" s="339">
        <v>0</v>
      </c>
      <c r="S96" s="339">
        <v>0</v>
      </c>
      <c r="T96" s="339">
        <v>0</v>
      </c>
      <c r="U96" s="339">
        <v>0</v>
      </c>
      <c r="V96" s="339">
        <v>0</v>
      </c>
      <c r="W96" s="339">
        <v>0</v>
      </c>
      <c r="X96" s="339">
        <v>0</v>
      </c>
      <c r="Y96" s="339">
        <v>0</v>
      </c>
      <c r="Z96" s="339">
        <v>0</v>
      </c>
      <c r="AA96" s="339">
        <v>0</v>
      </c>
      <c r="AB96" s="339">
        <v>0</v>
      </c>
      <c r="AC96" s="339">
        <v>0.25</v>
      </c>
      <c r="AD96" s="339">
        <v>0.25</v>
      </c>
      <c r="AE96" s="339">
        <v>0</v>
      </c>
      <c r="AF96" s="339">
        <v>0.25</v>
      </c>
      <c r="AG96" s="339">
        <v>0.25</v>
      </c>
      <c r="AH96" s="339">
        <v>0.25</v>
      </c>
      <c r="AI96" s="339">
        <v>0.25</v>
      </c>
      <c r="AJ96" s="339">
        <v>0</v>
      </c>
      <c r="AK96" s="339">
        <v>0</v>
      </c>
      <c r="AL96" s="339">
        <v>0</v>
      </c>
      <c r="AM96" s="339">
        <v>0</v>
      </c>
      <c r="AN96" s="339">
        <v>0</v>
      </c>
      <c r="AO96" s="339">
        <v>0</v>
      </c>
      <c r="AP96" s="339">
        <v>0</v>
      </c>
      <c r="AQ96" s="339">
        <v>0</v>
      </c>
      <c r="AR96" s="339">
        <v>0</v>
      </c>
      <c r="AS96" s="339">
        <v>0</v>
      </c>
      <c r="AT96" s="339">
        <v>0</v>
      </c>
      <c r="AU96" s="339">
        <v>0</v>
      </c>
      <c r="AV96" s="339">
        <v>0</v>
      </c>
      <c r="AW96" s="339">
        <v>0</v>
      </c>
      <c r="AX96" s="339">
        <v>0</v>
      </c>
      <c r="AY96" s="339">
        <v>0</v>
      </c>
      <c r="AZ96" s="339">
        <v>0</v>
      </c>
      <c r="BA96" s="339">
        <v>0</v>
      </c>
      <c r="BB96" s="339">
        <v>0</v>
      </c>
      <c r="BC96" s="339">
        <v>0</v>
      </c>
      <c r="BD96" s="339">
        <v>0</v>
      </c>
      <c r="BE96" s="339">
        <v>0</v>
      </c>
      <c r="BF96" s="339">
        <v>0</v>
      </c>
      <c r="BG96" s="339">
        <v>0</v>
      </c>
      <c r="BH96" s="339">
        <v>0</v>
      </c>
      <c r="BI96" s="339">
        <v>0</v>
      </c>
      <c r="BJ96" s="339">
        <v>0</v>
      </c>
      <c r="BK96" s="339">
        <v>0</v>
      </c>
      <c r="BL96" s="339">
        <v>0</v>
      </c>
      <c r="BM96" s="339">
        <v>0</v>
      </c>
      <c r="BN96" s="339">
        <v>0.5</v>
      </c>
      <c r="BO96" s="339">
        <v>0.5</v>
      </c>
      <c r="BP96" s="339">
        <v>0.5</v>
      </c>
      <c r="BQ96" s="339">
        <v>0.5</v>
      </c>
      <c r="BR96" s="339">
        <v>0.5</v>
      </c>
      <c r="BS96" s="339">
        <v>0.25</v>
      </c>
      <c r="BT96" s="339">
        <v>0.25</v>
      </c>
      <c r="BU96" s="339">
        <v>0.25</v>
      </c>
      <c r="BV96" s="339">
        <v>0.25</v>
      </c>
      <c r="BW96" s="339">
        <v>0.25</v>
      </c>
      <c r="BX96" s="339">
        <v>0.25</v>
      </c>
      <c r="BY96" s="339">
        <v>0.25</v>
      </c>
      <c r="BZ96" s="339">
        <v>0.25</v>
      </c>
      <c r="CA96" s="339">
        <v>0.25</v>
      </c>
      <c r="CB96" s="339">
        <v>0.5</v>
      </c>
      <c r="CC96" s="339">
        <v>0.5</v>
      </c>
      <c r="CD96" s="339">
        <v>0.5</v>
      </c>
      <c r="CE96" s="339">
        <v>0.75</v>
      </c>
      <c r="CF96" s="339">
        <v>0.5</v>
      </c>
      <c r="CG96" s="339">
        <v>0.25</v>
      </c>
      <c r="CH96" s="339">
        <v>0.25</v>
      </c>
      <c r="CI96" s="339">
        <v>0.25</v>
      </c>
      <c r="CJ96" s="339">
        <v>0.25</v>
      </c>
      <c r="CK96" s="339">
        <v>0.5</v>
      </c>
      <c r="CL96" s="339">
        <v>0.5</v>
      </c>
      <c r="CM96" s="339">
        <v>0.5</v>
      </c>
      <c r="CN96" s="339">
        <v>0.25</v>
      </c>
      <c r="CO96" s="339">
        <v>0.5</v>
      </c>
      <c r="CP96" s="339">
        <v>1</v>
      </c>
      <c r="CQ96" s="339">
        <v>0.25</v>
      </c>
      <c r="CR96" s="339">
        <v>0.25</v>
      </c>
      <c r="CS96" s="339">
        <v>0.25</v>
      </c>
      <c r="CT96" s="339">
        <v>0.25</v>
      </c>
      <c r="CU96" s="339">
        <v>0.25</v>
      </c>
      <c r="CV96" s="339">
        <v>0.25</v>
      </c>
      <c r="CW96" s="339">
        <v>0.25</v>
      </c>
      <c r="CX96" s="339">
        <v>0.25</v>
      </c>
      <c r="CY96" s="339">
        <v>0.25</v>
      </c>
      <c r="CZ96" s="339">
        <v>0.25</v>
      </c>
    </row>
    <row r="97" spans="1:104" x14ac:dyDescent="0.25">
      <c r="A97" s="330"/>
      <c r="B97" s="341" t="s">
        <v>773</v>
      </c>
      <c r="C97" s="339">
        <v>0.13</v>
      </c>
      <c r="D97" s="340"/>
      <c r="E97" s="333" t="s">
        <v>674</v>
      </c>
      <c r="F97" s="339">
        <v>0.5</v>
      </c>
      <c r="G97" s="339">
        <v>0.5</v>
      </c>
      <c r="H97" s="339">
        <v>0.25</v>
      </c>
      <c r="I97" s="339">
        <v>0.25</v>
      </c>
      <c r="J97" s="339">
        <v>0.25</v>
      </c>
      <c r="K97" s="339">
        <v>0.5</v>
      </c>
      <c r="L97" s="339">
        <v>0.25</v>
      </c>
      <c r="M97" s="339">
        <v>0.25</v>
      </c>
      <c r="N97" s="339">
        <v>0.25</v>
      </c>
      <c r="O97" s="339">
        <v>0.5</v>
      </c>
      <c r="P97" s="339">
        <v>0</v>
      </c>
      <c r="Q97" s="339">
        <v>0</v>
      </c>
      <c r="R97" s="339">
        <v>0</v>
      </c>
      <c r="S97" s="339">
        <v>0.25</v>
      </c>
      <c r="T97" s="339">
        <v>0</v>
      </c>
      <c r="U97" s="339">
        <v>0</v>
      </c>
      <c r="V97" s="339">
        <v>0</v>
      </c>
      <c r="W97" s="339">
        <v>0</v>
      </c>
      <c r="X97" s="339">
        <v>0</v>
      </c>
      <c r="Y97" s="339">
        <v>0</v>
      </c>
      <c r="Z97" s="339">
        <v>0</v>
      </c>
      <c r="AA97" s="339">
        <v>0</v>
      </c>
      <c r="AB97" s="339">
        <v>0</v>
      </c>
      <c r="AC97" s="339">
        <v>0.25</v>
      </c>
      <c r="AD97" s="339">
        <v>0.25</v>
      </c>
      <c r="AE97" s="339">
        <v>0.25</v>
      </c>
      <c r="AF97" s="339">
        <v>0.25</v>
      </c>
      <c r="AG97" s="339">
        <v>0.25</v>
      </c>
      <c r="AH97" s="339">
        <v>0.25</v>
      </c>
      <c r="AI97" s="339">
        <v>0.25</v>
      </c>
      <c r="AJ97" s="339">
        <v>0</v>
      </c>
      <c r="AK97" s="339">
        <v>0</v>
      </c>
      <c r="AL97" s="339">
        <v>0</v>
      </c>
      <c r="AM97" s="339">
        <v>0</v>
      </c>
      <c r="AN97" s="339">
        <v>0</v>
      </c>
      <c r="AO97" s="339">
        <v>0</v>
      </c>
      <c r="AP97" s="339">
        <v>0</v>
      </c>
      <c r="AQ97" s="339">
        <v>0</v>
      </c>
      <c r="AR97" s="339">
        <v>0</v>
      </c>
      <c r="AS97" s="339">
        <v>0</v>
      </c>
      <c r="AT97" s="339">
        <v>0.25</v>
      </c>
      <c r="AU97" s="339">
        <v>0.25</v>
      </c>
      <c r="AV97" s="339">
        <v>0.25</v>
      </c>
      <c r="AW97" s="339">
        <v>0.25</v>
      </c>
      <c r="AX97" s="339">
        <v>0.25</v>
      </c>
      <c r="AY97" s="339">
        <v>0.25</v>
      </c>
      <c r="AZ97" s="339">
        <v>0.25</v>
      </c>
      <c r="BA97" s="339">
        <v>0.25</v>
      </c>
      <c r="BB97" s="339">
        <v>0.25</v>
      </c>
      <c r="BC97" s="339">
        <v>0.25</v>
      </c>
      <c r="BD97" s="339">
        <v>0.25</v>
      </c>
      <c r="BE97" s="339">
        <v>0.25</v>
      </c>
      <c r="BF97" s="339">
        <v>0.25</v>
      </c>
      <c r="BG97" s="339">
        <v>0.25</v>
      </c>
      <c r="BH97" s="339">
        <v>0.25</v>
      </c>
      <c r="BI97" s="339">
        <v>0.25</v>
      </c>
      <c r="BJ97" s="339">
        <v>0.25</v>
      </c>
      <c r="BK97" s="339">
        <v>0</v>
      </c>
      <c r="BL97" s="339">
        <v>0</v>
      </c>
      <c r="BM97" s="339">
        <v>0</v>
      </c>
      <c r="BN97" s="339">
        <v>0.25</v>
      </c>
      <c r="BO97" s="339">
        <v>0.25</v>
      </c>
      <c r="BP97" s="339">
        <v>0.25</v>
      </c>
      <c r="BQ97" s="339">
        <v>0.25</v>
      </c>
      <c r="BR97" s="339">
        <v>0.25</v>
      </c>
      <c r="BS97" s="339">
        <v>0.25</v>
      </c>
      <c r="BT97" s="339">
        <v>0.25</v>
      </c>
      <c r="BU97" s="339">
        <v>0.25</v>
      </c>
      <c r="BV97" s="339">
        <v>0.25</v>
      </c>
      <c r="BW97" s="339">
        <v>0.25</v>
      </c>
      <c r="BX97" s="339">
        <v>0</v>
      </c>
      <c r="BY97" s="339">
        <v>0</v>
      </c>
      <c r="BZ97" s="339">
        <v>0</v>
      </c>
      <c r="CA97" s="339">
        <v>0</v>
      </c>
      <c r="CB97" s="339">
        <v>0</v>
      </c>
      <c r="CC97" s="339">
        <v>0</v>
      </c>
      <c r="CD97" s="339">
        <v>0</v>
      </c>
      <c r="CE97" s="339">
        <v>0</v>
      </c>
      <c r="CF97" s="339">
        <v>0</v>
      </c>
      <c r="CG97" s="339">
        <v>0.25</v>
      </c>
      <c r="CH97" s="339">
        <v>0.25</v>
      </c>
      <c r="CI97" s="339">
        <v>0.25</v>
      </c>
      <c r="CJ97" s="339">
        <v>0.25</v>
      </c>
      <c r="CK97" s="339">
        <v>0.25</v>
      </c>
      <c r="CL97" s="339">
        <v>0.25</v>
      </c>
      <c r="CM97" s="339">
        <v>0.25</v>
      </c>
      <c r="CN97" s="339">
        <v>0.5</v>
      </c>
      <c r="CO97" s="339">
        <v>0.5</v>
      </c>
      <c r="CP97" s="339">
        <v>0.25</v>
      </c>
      <c r="CQ97" s="339">
        <v>1</v>
      </c>
      <c r="CR97" s="339">
        <v>0.75</v>
      </c>
      <c r="CS97" s="339">
        <v>0.75</v>
      </c>
      <c r="CT97" s="339">
        <v>0.75</v>
      </c>
      <c r="CU97" s="339">
        <v>0.75</v>
      </c>
      <c r="CV97" s="339">
        <v>0.75</v>
      </c>
      <c r="CW97" s="339">
        <v>0.5</v>
      </c>
      <c r="CX97" s="339">
        <v>0.5</v>
      </c>
      <c r="CY97" s="339">
        <v>0.5</v>
      </c>
      <c r="CZ97" s="339">
        <v>0.5</v>
      </c>
    </row>
    <row r="98" spans="1:104" x14ac:dyDescent="0.25">
      <c r="A98" s="330"/>
      <c r="B98" s="341" t="s">
        <v>774</v>
      </c>
      <c r="C98" s="339">
        <v>0.2</v>
      </c>
      <c r="D98" s="340"/>
      <c r="E98" s="333" t="s">
        <v>675</v>
      </c>
      <c r="F98" s="339">
        <v>0.25</v>
      </c>
      <c r="G98" s="339">
        <v>0.5</v>
      </c>
      <c r="H98" s="339">
        <v>0.25</v>
      </c>
      <c r="I98" s="339">
        <v>0.25</v>
      </c>
      <c r="J98" s="339">
        <v>0.25</v>
      </c>
      <c r="K98" s="339">
        <v>0.5</v>
      </c>
      <c r="L98" s="339">
        <v>0.25</v>
      </c>
      <c r="M98" s="339">
        <v>0.25</v>
      </c>
      <c r="N98" s="339">
        <v>0.25</v>
      </c>
      <c r="O98" s="339">
        <v>0.5</v>
      </c>
      <c r="P98" s="339">
        <v>0</v>
      </c>
      <c r="Q98" s="339">
        <v>0</v>
      </c>
      <c r="R98" s="339">
        <v>0</v>
      </c>
      <c r="S98" s="339">
        <v>0.25</v>
      </c>
      <c r="T98" s="339">
        <v>0</v>
      </c>
      <c r="U98" s="339">
        <v>0</v>
      </c>
      <c r="V98" s="339">
        <v>0</v>
      </c>
      <c r="W98" s="339">
        <v>0</v>
      </c>
      <c r="X98" s="339">
        <v>0</v>
      </c>
      <c r="Y98" s="339">
        <v>0</v>
      </c>
      <c r="Z98" s="339">
        <v>0</v>
      </c>
      <c r="AA98" s="339">
        <v>0</v>
      </c>
      <c r="AB98" s="339">
        <v>0</v>
      </c>
      <c r="AC98" s="339">
        <v>0.25</v>
      </c>
      <c r="AD98" s="339">
        <v>0.25</v>
      </c>
      <c r="AE98" s="339">
        <v>0.25</v>
      </c>
      <c r="AF98" s="339">
        <v>0.25</v>
      </c>
      <c r="AG98" s="339">
        <v>0.25</v>
      </c>
      <c r="AH98" s="339">
        <v>0.25</v>
      </c>
      <c r="AI98" s="339">
        <v>0.25</v>
      </c>
      <c r="AJ98" s="339">
        <v>0</v>
      </c>
      <c r="AK98" s="339">
        <v>0</v>
      </c>
      <c r="AL98" s="339">
        <v>0</v>
      </c>
      <c r="AM98" s="339">
        <v>0</v>
      </c>
      <c r="AN98" s="339">
        <v>0</v>
      </c>
      <c r="AO98" s="339">
        <v>0</v>
      </c>
      <c r="AP98" s="339">
        <v>0</v>
      </c>
      <c r="AQ98" s="339">
        <v>0</v>
      </c>
      <c r="AR98" s="339">
        <v>0</v>
      </c>
      <c r="AS98" s="339">
        <v>0</v>
      </c>
      <c r="AT98" s="339">
        <v>0.25</v>
      </c>
      <c r="AU98" s="339">
        <v>0.25</v>
      </c>
      <c r="AV98" s="339">
        <v>0.25</v>
      </c>
      <c r="AW98" s="339">
        <v>0.25</v>
      </c>
      <c r="AX98" s="339">
        <v>0.25</v>
      </c>
      <c r="AY98" s="339">
        <v>0.25</v>
      </c>
      <c r="AZ98" s="339">
        <v>0.25</v>
      </c>
      <c r="BA98" s="339">
        <v>0.25</v>
      </c>
      <c r="BB98" s="339">
        <v>0.25</v>
      </c>
      <c r="BC98" s="339">
        <v>0.25</v>
      </c>
      <c r="BD98" s="339">
        <v>0.25</v>
      </c>
      <c r="BE98" s="339">
        <v>0.25</v>
      </c>
      <c r="BF98" s="339">
        <v>0.25</v>
      </c>
      <c r="BG98" s="339">
        <v>0.25</v>
      </c>
      <c r="BH98" s="339">
        <v>0.25</v>
      </c>
      <c r="BI98" s="339">
        <v>0.25</v>
      </c>
      <c r="BJ98" s="339">
        <v>0.25</v>
      </c>
      <c r="BK98" s="339">
        <v>0</v>
      </c>
      <c r="BL98" s="339">
        <v>0</v>
      </c>
      <c r="BM98" s="339">
        <v>0</v>
      </c>
      <c r="BN98" s="339">
        <v>0.25</v>
      </c>
      <c r="BO98" s="339">
        <v>0.25</v>
      </c>
      <c r="BP98" s="339">
        <v>0.25</v>
      </c>
      <c r="BQ98" s="339">
        <v>0.25</v>
      </c>
      <c r="BR98" s="339">
        <v>0.25</v>
      </c>
      <c r="BS98" s="339">
        <v>0.25</v>
      </c>
      <c r="BT98" s="339">
        <v>0.25</v>
      </c>
      <c r="BU98" s="339">
        <v>0.25</v>
      </c>
      <c r="BV98" s="339">
        <v>0.25</v>
      </c>
      <c r="BW98" s="339">
        <v>0.25</v>
      </c>
      <c r="BX98" s="339">
        <v>0</v>
      </c>
      <c r="BY98" s="339">
        <v>0</v>
      </c>
      <c r="BZ98" s="339">
        <v>0</v>
      </c>
      <c r="CA98" s="339">
        <v>0</v>
      </c>
      <c r="CB98" s="339">
        <v>0</v>
      </c>
      <c r="CC98" s="339">
        <v>0</v>
      </c>
      <c r="CD98" s="339">
        <v>0</v>
      </c>
      <c r="CE98" s="339">
        <v>0</v>
      </c>
      <c r="CF98" s="339">
        <v>0</v>
      </c>
      <c r="CG98" s="339">
        <v>0.25</v>
      </c>
      <c r="CH98" s="339">
        <v>0.25</v>
      </c>
      <c r="CI98" s="339">
        <v>0.25</v>
      </c>
      <c r="CJ98" s="339">
        <v>0.25</v>
      </c>
      <c r="CK98" s="339">
        <v>0.25</v>
      </c>
      <c r="CL98" s="339">
        <v>0.25</v>
      </c>
      <c r="CM98" s="339">
        <v>0.25</v>
      </c>
      <c r="CN98" s="339">
        <v>0.5</v>
      </c>
      <c r="CO98" s="339">
        <v>0.5</v>
      </c>
      <c r="CP98" s="339">
        <v>0.25</v>
      </c>
      <c r="CQ98" s="339">
        <v>0.75</v>
      </c>
      <c r="CR98" s="339">
        <v>1</v>
      </c>
      <c r="CS98" s="339">
        <v>0.75</v>
      </c>
      <c r="CT98" s="339">
        <v>0.75</v>
      </c>
      <c r="CU98" s="339">
        <v>0.75</v>
      </c>
      <c r="CV98" s="339">
        <v>0.75</v>
      </c>
      <c r="CW98" s="339">
        <v>0.5</v>
      </c>
      <c r="CX98" s="339">
        <v>0.5</v>
      </c>
      <c r="CY98" s="339">
        <v>0.5</v>
      </c>
      <c r="CZ98" s="339">
        <v>0.5</v>
      </c>
    </row>
    <row r="99" spans="1:104" x14ac:dyDescent="0.25">
      <c r="A99" s="330"/>
      <c r="B99" s="341" t="s">
        <v>775</v>
      </c>
      <c r="C99" s="339">
        <v>0.14000000000000001</v>
      </c>
      <c r="D99" s="340"/>
      <c r="E99" s="333" t="s">
        <v>676</v>
      </c>
      <c r="F99" s="339">
        <v>0.5</v>
      </c>
      <c r="G99" s="339">
        <v>0.5</v>
      </c>
      <c r="H99" s="339">
        <v>0.5</v>
      </c>
      <c r="I99" s="339">
        <v>0.5</v>
      </c>
      <c r="J99" s="339">
        <v>0.5</v>
      </c>
      <c r="K99" s="339">
        <v>0.5</v>
      </c>
      <c r="L99" s="339">
        <v>0.25</v>
      </c>
      <c r="M99" s="339">
        <v>0.25</v>
      </c>
      <c r="N99" s="339">
        <v>0.25</v>
      </c>
      <c r="O99" s="339">
        <v>0.5</v>
      </c>
      <c r="P99" s="339">
        <v>0</v>
      </c>
      <c r="Q99" s="339">
        <v>0</v>
      </c>
      <c r="R99" s="339">
        <v>0</v>
      </c>
      <c r="S99" s="339">
        <v>0.25</v>
      </c>
      <c r="T99" s="339">
        <v>0</v>
      </c>
      <c r="U99" s="339">
        <v>0</v>
      </c>
      <c r="V99" s="339">
        <v>0</v>
      </c>
      <c r="W99" s="339">
        <v>0</v>
      </c>
      <c r="X99" s="339">
        <v>0</v>
      </c>
      <c r="Y99" s="339">
        <v>0</v>
      </c>
      <c r="Z99" s="339">
        <v>0</v>
      </c>
      <c r="AA99" s="339">
        <v>0</v>
      </c>
      <c r="AB99" s="339">
        <v>0</v>
      </c>
      <c r="AC99" s="339">
        <v>0.25</v>
      </c>
      <c r="AD99" s="339">
        <v>0.25</v>
      </c>
      <c r="AE99" s="339">
        <v>0.25</v>
      </c>
      <c r="AF99" s="339">
        <v>0.25</v>
      </c>
      <c r="AG99" s="339">
        <v>0.25</v>
      </c>
      <c r="AH99" s="339">
        <v>0.25</v>
      </c>
      <c r="AI99" s="339">
        <v>0.25</v>
      </c>
      <c r="AJ99" s="339">
        <v>0</v>
      </c>
      <c r="AK99" s="339">
        <v>0</v>
      </c>
      <c r="AL99" s="339">
        <v>0</v>
      </c>
      <c r="AM99" s="339">
        <v>0</v>
      </c>
      <c r="AN99" s="339">
        <v>0</v>
      </c>
      <c r="AO99" s="339">
        <v>0</v>
      </c>
      <c r="AP99" s="339">
        <v>0</v>
      </c>
      <c r="AQ99" s="339">
        <v>0</v>
      </c>
      <c r="AR99" s="339">
        <v>0</v>
      </c>
      <c r="AS99" s="339">
        <v>0</v>
      </c>
      <c r="AT99" s="339">
        <v>0.25</v>
      </c>
      <c r="AU99" s="339">
        <v>0.25</v>
      </c>
      <c r="AV99" s="339">
        <v>0.25</v>
      </c>
      <c r="AW99" s="339">
        <v>0.25</v>
      </c>
      <c r="AX99" s="339">
        <v>0.25</v>
      </c>
      <c r="AY99" s="339">
        <v>0.25</v>
      </c>
      <c r="AZ99" s="339">
        <v>0.25</v>
      </c>
      <c r="BA99" s="339">
        <v>0.25</v>
      </c>
      <c r="BB99" s="339">
        <v>0.25</v>
      </c>
      <c r="BC99" s="339">
        <v>0.25</v>
      </c>
      <c r="BD99" s="339">
        <v>0.25</v>
      </c>
      <c r="BE99" s="339">
        <v>0.25</v>
      </c>
      <c r="BF99" s="339">
        <v>0.25</v>
      </c>
      <c r="BG99" s="339">
        <v>0.25</v>
      </c>
      <c r="BH99" s="339">
        <v>0.25</v>
      </c>
      <c r="BI99" s="339">
        <v>0.25</v>
      </c>
      <c r="BJ99" s="339">
        <v>0.25</v>
      </c>
      <c r="BK99" s="339">
        <v>0</v>
      </c>
      <c r="BL99" s="339">
        <v>0</v>
      </c>
      <c r="BM99" s="339">
        <v>0</v>
      </c>
      <c r="BN99" s="339">
        <v>0.25</v>
      </c>
      <c r="BO99" s="339">
        <v>0.25</v>
      </c>
      <c r="BP99" s="339">
        <v>0.25</v>
      </c>
      <c r="BQ99" s="339">
        <v>0.25</v>
      </c>
      <c r="BR99" s="339">
        <v>0.25</v>
      </c>
      <c r="BS99" s="339">
        <v>0.25</v>
      </c>
      <c r="BT99" s="339">
        <v>0.25</v>
      </c>
      <c r="BU99" s="339">
        <v>0.25</v>
      </c>
      <c r="BV99" s="339">
        <v>0.25</v>
      </c>
      <c r="BW99" s="339">
        <v>0.25</v>
      </c>
      <c r="BX99" s="339">
        <v>0</v>
      </c>
      <c r="BY99" s="339">
        <v>0</v>
      </c>
      <c r="BZ99" s="339">
        <v>0</v>
      </c>
      <c r="CA99" s="339">
        <v>0</v>
      </c>
      <c r="CB99" s="339">
        <v>0</v>
      </c>
      <c r="CC99" s="339">
        <v>0</v>
      </c>
      <c r="CD99" s="339">
        <v>0</v>
      </c>
      <c r="CE99" s="339">
        <v>0</v>
      </c>
      <c r="CF99" s="339">
        <v>0</v>
      </c>
      <c r="CG99" s="339">
        <v>0.25</v>
      </c>
      <c r="CH99" s="339">
        <v>0.25</v>
      </c>
      <c r="CI99" s="339">
        <v>0.5</v>
      </c>
      <c r="CJ99" s="339">
        <v>0.5</v>
      </c>
      <c r="CK99" s="339">
        <v>0.25</v>
      </c>
      <c r="CL99" s="339">
        <v>0.5</v>
      </c>
      <c r="CM99" s="339">
        <v>0.5</v>
      </c>
      <c r="CN99" s="339">
        <v>0.5</v>
      </c>
      <c r="CO99" s="339">
        <v>0.5</v>
      </c>
      <c r="CP99" s="339">
        <v>0.25</v>
      </c>
      <c r="CQ99" s="339">
        <v>0.75</v>
      </c>
      <c r="CR99" s="339">
        <v>0.75</v>
      </c>
      <c r="CS99" s="339">
        <v>1</v>
      </c>
      <c r="CT99" s="339">
        <v>0.75</v>
      </c>
      <c r="CU99" s="339">
        <v>0.75</v>
      </c>
      <c r="CV99" s="339">
        <v>0.75</v>
      </c>
      <c r="CW99" s="339">
        <v>0.5</v>
      </c>
      <c r="CX99" s="339">
        <v>0.5</v>
      </c>
      <c r="CY99" s="339">
        <v>0.5</v>
      </c>
      <c r="CZ99" s="339">
        <v>0.5</v>
      </c>
    </row>
    <row r="100" spans="1:104" x14ac:dyDescent="0.25">
      <c r="A100" s="330"/>
      <c r="B100" s="341" t="s">
        <v>776</v>
      </c>
      <c r="C100" s="339">
        <v>0.24</v>
      </c>
      <c r="D100" s="340"/>
      <c r="E100" s="333" t="s">
        <v>677</v>
      </c>
      <c r="F100" s="339">
        <v>0.25</v>
      </c>
      <c r="G100" s="339">
        <v>0.25</v>
      </c>
      <c r="H100" s="339">
        <v>0.25</v>
      </c>
      <c r="I100" s="339">
        <v>0.25</v>
      </c>
      <c r="J100" s="339">
        <v>0.25</v>
      </c>
      <c r="K100" s="339">
        <v>0.5</v>
      </c>
      <c r="L100" s="339">
        <v>0.25</v>
      </c>
      <c r="M100" s="339">
        <v>0.25</v>
      </c>
      <c r="N100" s="339">
        <v>0.25</v>
      </c>
      <c r="O100" s="339">
        <v>0.5</v>
      </c>
      <c r="P100" s="339">
        <v>0</v>
      </c>
      <c r="Q100" s="339">
        <v>0</v>
      </c>
      <c r="R100" s="339">
        <v>0</v>
      </c>
      <c r="S100" s="339">
        <v>0</v>
      </c>
      <c r="T100" s="339">
        <v>0</v>
      </c>
      <c r="U100" s="339">
        <v>0</v>
      </c>
      <c r="V100" s="339">
        <v>0</v>
      </c>
      <c r="W100" s="339">
        <v>0</v>
      </c>
      <c r="X100" s="339">
        <v>0</v>
      </c>
      <c r="Y100" s="339">
        <v>0</v>
      </c>
      <c r="Z100" s="339">
        <v>0</v>
      </c>
      <c r="AA100" s="339">
        <v>0</v>
      </c>
      <c r="AB100" s="339">
        <v>0</v>
      </c>
      <c r="AC100" s="339">
        <v>0.25</v>
      </c>
      <c r="AD100" s="339">
        <v>0.25</v>
      </c>
      <c r="AE100" s="339">
        <v>0.25</v>
      </c>
      <c r="AF100" s="339">
        <v>0.25</v>
      </c>
      <c r="AG100" s="339">
        <v>0.25</v>
      </c>
      <c r="AH100" s="339">
        <v>0.25</v>
      </c>
      <c r="AI100" s="339">
        <v>0.25</v>
      </c>
      <c r="AJ100" s="339">
        <v>0</v>
      </c>
      <c r="AK100" s="339">
        <v>0</v>
      </c>
      <c r="AL100" s="339">
        <v>0</v>
      </c>
      <c r="AM100" s="339">
        <v>0</v>
      </c>
      <c r="AN100" s="339">
        <v>0</v>
      </c>
      <c r="AO100" s="339">
        <v>0</v>
      </c>
      <c r="AP100" s="339">
        <v>0</v>
      </c>
      <c r="AQ100" s="339">
        <v>0</v>
      </c>
      <c r="AR100" s="339">
        <v>0</v>
      </c>
      <c r="AS100" s="339">
        <v>0</v>
      </c>
      <c r="AT100" s="339">
        <v>0.25</v>
      </c>
      <c r="AU100" s="339">
        <v>0.25</v>
      </c>
      <c r="AV100" s="339">
        <v>0.25</v>
      </c>
      <c r="AW100" s="339">
        <v>0.25</v>
      </c>
      <c r="AX100" s="339">
        <v>0.25</v>
      </c>
      <c r="AY100" s="339">
        <v>0.25</v>
      </c>
      <c r="AZ100" s="339">
        <v>0.25</v>
      </c>
      <c r="BA100" s="339">
        <v>0.25</v>
      </c>
      <c r="BB100" s="339">
        <v>0.25</v>
      </c>
      <c r="BC100" s="339">
        <v>0.25</v>
      </c>
      <c r="BD100" s="339">
        <v>0.25</v>
      </c>
      <c r="BE100" s="339">
        <v>0.25</v>
      </c>
      <c r="BF100" s="339">
        <v>0.25</v>
      </c>
      <c r="BG100" s="339">
        <v>0.25</v>
      </c>
      <c r="BH100" s="339">
        <v>0.25</v>
      </c>
      <c r="BI100" s="339">
        <v>0.25</v>
      </c>
      <c r="BJ100" s="339">
        <v>0.25</v>
      </c>
      <c r="BK100" s="339">
        <v>0</v>
      </c>
      <c r="BL100" s="339">
        <v>0</v>
      </c>
      <c r="BM100" s="339">
        <v>0</v>
      </c>
      <c r="BN100" s="339">
        <v>0.25</v>
      </c>
      <c r="BO100" s="339">
        <v>0.25</v>
      </c>
      <c r="BP100" s="339">
        <v>0.25</v>
      </c>
      <c r="BQ100" s="339">
        <v>0.25</v>
      </c>
      <c r="BR100" s="339">
        <v>0.25</v>
      </c>
      <c r="BS100" s="339">
        <v>0.25</v>
      </c>
      <c r="BT100" s="339">
        <v>0.25</v>
      </c>
      <c r="BU100" s="339">
        <v>0.25</v>
      </c>
      <c r="BV100" s="339">
        <v>0.25</v>
      </c>
      <c r="BW100" s="339">
        <v>0.25</v>
      </c>
      <c r="BX100" s="339">
        <v>0</v>
      </c>
      <c r="BY100" s="339">
        <v>0</v>
      </c>
      <c r="BZ100" s="339">
        <v>0</v>
      </c>
      <c r="CA100" s="339">
        <v>0</v>
      </c>
      <c r="CB100" s="339">
        <v>0</v>
      </c>
      <c r="CC100" s="339">
        <v>0</v>
      </c>
      <c r="CD100" s="339">
        <v>0</v>
      </c>
      <c r="CE100" s="339">
        <v>0</v>
      </c>
      <c r="CF100" s="339">
        <v>0</v>
      </c>
      <c r="CG100" s="339">
        <v>0.25</v>
      </c>
      <c r="CH100" s="339">
        <v>0.25</v>
      </c>
      <c r="CI100" s="339">
        <v>0.25</v>
      </c>
      <c r="CJ100" s="339">
        <v>0.25</v>
      </c>
      <c r="CK100" s="339">
        <v>0.25</v>
      </c>
      <c r="CL100" s="339">
        <v>0.25</v>
      </c>
      <c r="CM100" s="339">
        <v>0.25</v>
      </c>
      <c r="CN100" s="339">
        <v>0.5</v>
      </c>
      <c r="CO100" s="339">
        <v>0.5</v>
      </c>
      <c r="CP100" s="339">
        <v>0.25</v>
      </c>
      <c r="CQ100" s="339">
        <v>0.75</v>
      </c>
      <c r="CR100" s="339">
        <v>0.75</v>
      </c>
      <c r="CS100" s="339">
        <v>0.75</v>
      </c>
      <c r="CT100" s="339">
        <v>1</v>
      </c>
      <c r="CU100" s="339">
        <v>1</v>
      </c>
      <c r="CV100" s="339">
        <v>1</v>
      </c>
      <c r="CW100" s="339">
        <v>0.5</v>
      </c>
      <c r="CX100" s="339">
        <v>0.5</v>
      </c>
      <c r="CY100" s="339">
        <v>0.5</v>
      </c>
      <c r="CZ100" s="339">
        <v>0.5</v>
      </c>
    </row>
    <row r="101" spans="1:104" x14ac:dyDescent="0.25">
      <c r="A101" s="330"/>
      <c r="B101" s="341" t="s">
        <v>777</v>
      </c>
      <c r="C101" s="339">
        <v>0.1</v>
      </c>
      <c r="D101" s="340"/>
      <c r="E101" s="333" t="s">
        <v>678</v>
      </c>
      <c r="F101" s="339">
        <v>0.25</v>
      </c>
      <c r="G101" s="339">
        <v>0.5</v>
      </c>
      <c r="H101" s="339">
        <v>0.25</v>
      </c>
      <c r="I101" s="339">
        <v>0.25</v>
      </c>
      <c r="J101" s="339">
        <v>0.25</v>
      </c>
      <c r="K101" s="339">
        <v>0.5</v>
      </c>
      <c r="L101" s="339">
        <v>0.25</v>
      </c>
      <c r="M101" s="339">
        <v>0.25</v>
      </c>
      <c r="N101" s="339">
        <v>0.25</v>
      </c>
      <c r="O101" s="339">
        <v>0.5</v>
      </c>
      <c r="P101" s="339">
        <v>0</v>
      </c>
      <c r="Q101" s="339">
        <v>0</v>
      </c>
      <c r="R101" s="339">
        <v>0</v>
      </c>
      <c r="S101" s="339">
        <v>0.25</v>
      </c>
      <c r="T101" s="339">
        <v>0</v>
      </c>
      <c r="U101" s="339">
        <v>0</v>
      </c>
      <c r="V101" s="339">
        <v>0</v>
      </c>
      <c r="W101" s="339">
        <v>0</v>
      </c>
      <c r="X101" s="339">
        <v>0</v>
      </c>
      <c r="Y101" s="339">
        <v>0</v>
      </c>
      <c r="Z101" s="339">
        <v>0</v>
      </c>
      <c r="AA101" s="339">
        <v>0</v>
      </c>
      <c r="AB101" s="339">
        <v>0</v>
      </c>
      <c r="AC101" s="339">
        <v>0.25</v>
      </c>
      <c r="AD101" s="339">
        <v>0.25</v>
      </c>
      <c r="AE101" s="339">
        <v>0.25</v>
      </c>
      <c r="AF101" s="339">
        <v>0.25</v>
      </c>
      <c r="AG101" s="339">
        <v>0.25</v>
      </c>
      <c r="AH101" s="339">
        <v>0.25</v>
      </c>
      <c r="AI101" s="339">
        <v>0.25</v>
      </c>
      <c r="AJ101" s="339">
        <v>0</v>
      </c>
      <c r="AK101" s="339">
        <v>0</v>
      </c>
      <c r="AL101" s="339">
        <v>0</v>
      </c>
      <c r="AM101" s="339">
        <v>0</v>
      </c>
      <c r="AN101" s="339">
        <v>0</v>
      </c>
      <c r="AO101" s="339">
        <v>0</v>
      </c>
      <c r="AP101" s="339">
        <v>0</v>
      </c>
      <c r="AQ101" s="339">
        <v>0</v>
      </c>
      <c r="AR101" s="339">
        <v>0</v>
      </c>
      <c r="AS101" s="339">
        <v>0</v>
      </c>
      <c r="AT101" s="339">
        <v>0.25</v>
      </c>
      <c r="AU101" s="339">
        <v>0.25</v>
      </c>
      <c r="AV101" s="339">
        <v>0.25</v>
      </c>
      <c r="AW101" s="339">
        <v>0.25</v>
      </c>
      <c r="AX101" s="339">
        <v>0.25</v>
      </c>
      <c r="AY101" s="339">
        <v>0.25</v>
      </c>
      <c r="AZ101" s="339">
        <v>0.25</v>
      </c>
      <c r="BA101" s="339">
        <v>0.25</v>
      </c>
      <c r="BB101" s="339">
        <v>0.25</v>
      </c>
      <c r="BC101" s="339">
        <v>0.25</v>
      </c>
      <c r="BD101" s="339">
        <v>0.25</v>
      </c>
      <c r="BE101" s="339">
        <v>0.25</v>
      </c>
      <c r="BF101" s="339">
        <v>0.25</v>
      </c>
      <c r="BG101" s="339">
        <v>0.25</v>
      </c>
      <c r="BH101" s="339">
        <v>0.25</v>
      </c>
      <c r="BI101" s="339">
        <v>0.25</v>
      </c>
      <c r="BJ101" s="339">
        <v>0.25</v>
      </c>
      <c r="BK101" s="339">
        <v>0</v>
      </c>
      <c r="BL101" s="339">
        <v>0</v>
      </c>
      <c r="BM101" s="339">
        <v>0</v>
      </c>
      <c r="BN101" s="339">
        <v>0.25</v>
      </c>
      <c r="BO101" s="339">
        <v>0.25</v>
      </c>
      <c r="BP101" s="339">
        <v>0.25</v>
      </c>
      <c r="BQ101" s="339">
        <v>0.25</v>
      </c>
      <c r="BR101" s="339">
        <v>0.25</v>
      </c>
      <c r="BS101" s="339">
        <v>0.25</v>
      </c>
      <c r="BT101" s="339">
        <v>0.25</v>
      </c>
      <c r="BU101" s="339">
        <v>0.25</v>
      </c>
      <c r="BV101" s="339">
        <v>0.25</v>
      </c>
      <c r="BW101" s="339">
        <v>0.25</v>
      </c>
      <c r="BX101" s="339">
        <v>0</v>
      </c>
      <c r="BY101" s="339">
        <v>0</v>
      </c>
      <c r="BZ101" s="339">
        <v>0</v>
      </c>
      <c r="CA101" s="339">
        <v>0</v>
      </c>
      <c r="CB101" s="339">
        <v>0</v>
      </c>
      <c r="CC101" s="339">
        <v>0</v>
      </c>
      <c r="CD101" s="339">
        <v>0</v>
      </c>
      <c r="CE101" s="339">
        <v>0</v>
      </c>
      <c r="CF101" s="339">
        <v>0</v>
      </c>
      <c r="CG101" s="339">
        <v>0.25</v>
      </c>
      <c r="CH101" s="339">
        <v>0.25</v>
      </c>
      <c r="CI101" s="339">
        <v>0.25</v>
      </c>
      <c r="CJ101" s="339">
        <v>0.25</v>
      </c>
      <c r="CK101" s="339">
        <v>0.25</v>
      </c>
      <c r="CL101" s="339">
        <v>0.25</v>
      </c>
      <c r="CM101" s="339">
        <v>0.25</v>
      </c>
      <c r="CN101" s="339">
        <v>0.5</v>
      </c>
      <c r="CO101" s="339">
        <v>0.5</v>
      </c>
      <c r="CP101" s="339">
        <v>0.25</v>
      </c>
      <c r="CQ101" s="339">
        <v>0.75</v>
      </c>
      <c r="CR101" s="339">
        <v>0.75</v>
      </c>
      <c r="CS101" s="339">
        <v>0.75</v>
      </c>
      <c r="CT101" s="339">
        <v>1</v>
      </c>
      <c r="CU101" s="339">
        <v>1</v>
      </c>
      <c r="CV101" s="339">
        <v>1</v>
      </c>
      <c r="CW101" s="339">
        <v>0.5</v>
      </c>
      <c r="CX101" s="339">
        <v>0.5</v>
      </c>
      <c r="CY101" s="339">
        <v>0.5</v>
      </c>
      <c r="CZ101" s="339">
        <v>0.5</v>
      </c>
    </row>
    <row r="102" spans="1:104" x14ac:dyDescent="0.25">
      <c r="A102" s="330"/>
      <c r="B102" s="341" t="s">
        <v>778</v>
      </c>
      <c r="C102" s="339">
        <v>1.2</v>
      </c>
      <c r="D102" s="340"/>
      <c r="E102" s="333" t="s">
        <v>679</v>
      </c>
      <c r="F102" s="339">
        <v>0.25</v>
      </c>
      <c r="G102" s="339">
        <v>0.25</v>
      </c>
      <c r="H102" s="339">
        <v>0.25</v>
      </c>
      <c r="I102" s="339">
        <v>0.25</v>
      </c>
      <c r="J102" s="339">
        <v>0.25</v>
      </c>
      <c r="K102" s="339">
        <v>0.5</v>
      </c>
      <c r="L102" s="339">
        <v>0.25</v>
      </c>
      <c r="M102" s="339">
        <v>0.25</v>
      </c>
      <c r="N102" s="339">
        <v>0.25</v>
      </c>
      <c r="O102" s="339">
        <v>0.5</v>
      </c>
      <c r="P102" s="339">
        <v>0</v>
      </c>
      <c r="Q102" s="339">
        <v>0</v>
      </c>
      <c r="R102" s="339">
        <v>0</v>
      </c>
      <c r="S102" s="339">
        <v>0</v>
      </c>
      <c r="T102" s="339">
        <v>0</v>
      </c>
      <c r="U102" s="339">
        <v>0</v>
      </c>
      <c r="V102" s="339">
        <v>0</v>
      </c>
      <c r="W102" s="339">
        <v>0</v>
      </c>
      <c r="X102" s="339">
        <v>0</v>
      </c>
      <c r="Y102" s="339">
        <v>0</v>
      </c>
      <c r="Z102" s="339">
        <v>0</v>
      </c>
      <c r="AA102" s="339">
        <v>0</v>
      </c>
      <c r="AB102" s="339">
        <v>0</v>
      </c>
      <c r="AC102" s="339">
        <v>0.25</v>
      </c>
      <c r="AD102" s="339">
        <v>0.25</v>
      </c>
      <c r="AE102" s="339">
        <v>0.25</v>
      </c>
      <c r="AF102" s="339">
        <v>0.25</v>
      </c>
      <c r="AG102" s="339">
        <v>0.25</v>
      </c>
      <c r="AH102" s="339">
        <v>0.25</v>
      </c>
      <c r="AI102" s="339">
        <v>0.25</v>
      </c>
      <c r="AJ102" s="339">
        <v>0</v>
      </c>
      <c r="AK102" s="339">
        <v>0</v>
      </c>
      <c r="AL102" s="339">
        <v>0</v>
      </c>
      <c r="AM102" s="339">
        <v>0</v>
      </c>
      <c r="AN102" s="339">
        <v>0</v>
      </c>
      <c r="AO102" s="339">
        <v>0</v>
      </c>
      <c r="AP102" s="339">
        <v>0</v>
      </c>
      <c r="AQ102" s="339">
        <v>0</v>
      </c>
      <c r="AR102" s="339">
        <v>0</v>
      </c>
      <c r="AS102" s="339">
        <v>0</v>
      </c>
      <c r="AT102" s="339">
        <v>0.25</v>
      </c>
      <c r="AU102" s="339">
        <v>0.25</v>
      </c>
      <c r="AV102" s="339">
        <v>0.25</v>
      </c>
      <c r="AW102" s="339">
        <v>0.25</v>
      </c>
      <c r="AX102" s="339">
        <v>0.25</v>
      </c>
      <c r="AY102" s="339">
        <v>0.25</v>
      </c>
      <c r="AZ102" s="339">
        <v>0.25</v>
      </c>
      <c r="BA102" s="339">
        <v>0.25</v>
      </c>
      <c r="BB102" s="339">
        <v>0.25</v>
      </c>
      <c r="BC102" s="339">
        <v>0.25</v>
      </c>
      <c r="BD102" s="339">
        <v>0.25</v>
      </c>
      <c r="BE102" s="339">
        <v>0.25</v>
      </c>
      <c r="BF102" s="339">
        <v>0.25</v>
      </c>
      <c r="BG102" s="339">
        <v>0.25</v>
      </c>
      <c r="BH102" s="339">
        <v>0.25</v>
      </c>
      <c r="BI102" s="339">
        <v>0.25</v>
      </c>
      <c r="BJ102" s="339">
        <v>0.25</v>
      </c>
      <c r="BK102" s="339">
        <v>0</v>
      </c>
      <c r="BL102" s="339">
        <v>0</v>
      </c>
      <c r="BM102" s="339">
        <v>0</v>
      </c>
      <c r="BN102" s="339">
        <v>0.25</v>
      </c>
      <c r="BO102" s="339">
        <v>0.5</v>
      </c>
      <c r="BP102" s="339">
        <v>0.5</v>
      </c>
      <c r="BQ102" s="339">
        <v>0.5</v>
      </c>
      <c r="BR102" s="339">
        <v>0.5</v>
      </c>
      <c r="BS102" s="339">
        <v>0.25</v>
      </c>
      <c r="BT102" s="339">
        <v>0.25</v>
      </c>
      <c r="BU102" s="339">
        <v>0.25</v>
      </c>
      <c r="BV102" s="339">
        <v>0.25</v>
      </c>
      <c r="BW102" s="339">
        <v>0.25</v>
      </c>
      <c r="BX102" s="339">
        <v>0</v>
      </c>
      <c r="BY102" s="339">
        <v>0</v>
      </c>
      <c r="BZ102" s="339">
        <v>0</v>
      </c>
      <c r="CA102" s="339">
        <v>0</v>
      </c>
      <c r="CB102" s="339">
        <v>0</v>
      </c>
      <c r="CC102" s="339">
        <v>0</v>
      </c>
      <c r="CD102" s="339">
        <v>0</v>
      </c>
      <c r="CE102" s="339">
        <v>0</v>
      </c>
      <c r="CF102" s="339">
        <v>0</v>
      </c>
      <c r="CG102" s="339">
        <v>0.25</v>
      </c>
      <c r="CH102" s="339">
        <v>0.25</v>
      </c>
      <c r="CI102" s="339">
        <v>0.25</v>
      </c>
      <c r="CJ102" s="339">
        <v>0.25</v>
      </c>
      <c r="CK102" s="339">
        <v>0.25</v>
      </c>
      <c r="CL102" s="339">
        <v>0.25</v>
      </c>
      <c r="CM102" s="339">
        <v>0.25</v>
      </c>
      <c r="CN102" s="339">
        <v>0.5</v>
      </c>
      <c r="CO102" s="339">
        <v>0.5</v>
      </c>
      <c r="CP102" s="339">
        <v>0.25</v>
      </c>
      <c r="CQ102" s="339">
        <v>0.75</v>
      </c>
      <c r="CR102" s="339">
        <v>0.75</v>
      </c>
      <c r="CS102" s="339">
        <v>0.75</v>
      </c>
      <c r="CT102" s="339">
        <v>1</v>
      </c>
      <c r="CU102" s="339">
        <v>1</v>
      </c>
      <c r="CV102" s="339">
        <v>1</v>
      </c>
      <c r="CW102" s="339">
        <v>0.5</v>
      </c>
      <c r="CX102" s="339">
        <v>0.5</v>
      </c>
      <c r="CY102" s="339">
        <v>0.5</v>
      </c>
      <c r="CZ102" s="339">
        <v>0.5</v>
      </c>
    </row>
    <row r="103" spans="1:104" x14ac:dyDescent="0.25">
      <c r="A103" s="330"/>
      <c r="B103" s="341" t="s">
        <v>779</v>
      </c>
      <c r="C103" s="339">
        <v>0.76</v>
      </c>
      <c r="D103" s="340"/>
      <c r="E103" s="333" t="s">
        <v>680</v>
      </c>
      <c r="F103" s="339">
        <v>0.5</v>
      </c>
      <c r="G103" s="339">
        <v>0.5</v>
      </c>
      <c r="H103" s="339">
        <v>0.5</v>
      </c>
      <c r="I103" s="339">
        <v>0.5</v>
      </c>
      <c r="J103" s="339">
        <v>0.5</v>
      </c>
      <c r="K103" s="339">
        <v>0.5</v>
      </c>
      <c r="L103" s="339">
        <v>0.5</v>
      </c>
      <c r="M103" s="339">
        <v>0.5</v>
      </c>
      <c r="N103" s="339">
        <v>0.5</v>
      </c>
      <c r="O103" s="339">
        <v>0.75</v>
      </c>
      <c r="P103" s="339">
        <v>0.5</v>
      </c>
      <c r="Q103" s="339">
        <v>0.25</v>
      </c>
      <c r="R103" s="339">
        <v>0.25</v>
      </c>
      <c r="S103" s="339">
        <v>0.5</v>
      </c>
      <c r="T103" s="339">
        <v>0.25</v>
      </c>
      <c r="U103" s="339">
        <v>0.25</v>
      </c>
      <c r="V103" s="339">
        <v>0.25</v>
      </c>
      <c r="W103" s="339">
        <v>0.25</v>
      </c>
      <c r="X103" s="339">
        <v>0.25</v>
      </c>
      <c r="Y103" s="339">
        <v>0.25</v>
      </c>
      <c r="Z103" s="339">
        <v>0</v>
      </c>
      <c r="AA103" s="339">
        <v>0</v>
      </c>
      <c r="AB103" s="339">
        <v>0</v>
      </c>
      <c r="AC103" s="339">
        <v>0.25</v>
      </c>
      <c r="AD103" s="339">
        <v>0.25</v>
      </c>
      <c r="AE103" s="339">
        <v>0.25</v>
      </c>
      <c r="AF103" s="339">
        <v>0.25</v>
      </c>
      <c r="AG103" s="339">
        <v>0.25</v>
      </c>
      <c r="AH103" s="339">
        <v>0.25</v>
      </c>
      <c r="AI103" s="339">
        <v>0.5</v>
      </c>
      <c r="AJ103" s="339">
        <v>0.25</v>
      </c>
      <c r="AK103" s="339">
        <v>0.25</v>
      </c>
      <c r="AL103" s="339">
        <v>0.25</v>
      </c>
      <c r="AM103" s="339">
        <v>0.25</v>
      </c>
      <c r="AN103" s="339">
        <v>0.25</v>
      </c>
      <c r="AO103" s="339">
        <v>0.25</v>
      </c>
      <c r="AP103" s="339">
        <v>0.25</v>
      </c>
      <c r="AQ103" s="339">
        <v>0.25</v>
      </c>
      <c r="AR103" s="339">
        <v>0.25</v>
      </c>
      <c r="AS103" s="339">
        <v>0.25</v>
      </c>
      <c r="AT103" s="339">
        <v>0.25</v>
      </c>
      <c r="AU103" s="339">
        <v>0.25</v>
      </c>
      <c r="AV103" s="339">
        <v>0.25</v>
      </c>
      <c r="AW103" s="339">
        <v>0.25</v>
      </c>
      <c r="AX103" s="339">
        <v>0.25</v>
      </c>
      <c r="AY103" s="339">
        <v>0.25</v>
      </c>
      <c r="AZ103" s="339">
        <v>0.25</v>
      </c>
      <c r="BA103" s="339">
        <v>0.25</v>
      </c>
      <c r="BB103" s="339">
        <v>0.25</v>
      </c>
      <c r="BC103" s="339">
        <v>0.25</v>
      </c>
      <c r="BD103" s="339">
        <v>0.25</v>
      </c>
      <c r="BE103" s="339">
        <v>0.25</v>
      </c>
      <c r="BF103" s="339">
        <v>0.25</v>
      </c>
      <c r="BG103" s="339">
        <v>0.25</v>
      </c>
      <c r="BH103" s="339">
        <v>0.25</v>
      </c>
      <c r="BI103" s="339">
        <v>0.25</v>
      </c>
      <c r="BJ103" s="339">
        <v>0.25</v>
      </c>
      <c r="BK103" s="339">
        <v>0</v>
      </c>
      <c r="BL103" s="339">
        <v>0</v>
      </c>
      <c r="BM103" s="339">
        <v>0</v>
      </c>
      <c r="BN103" s="339">
        <v>0.25</v>
      </c>
      <c r="BO103" s="339">
        <v>0.25</v>
      </c>
      <c r="BP103" s="339">
        <v>0.25</v>
      </c>
      <c r="BQ103" s="339">
        <v>0.25</v>
      </c>
      <c r="BR103" s="339">
        <v>0.25</v>
      </c>
      <c r="BS103" s="339">
        <v>0.25</v>
      </c>
      <c r="BT103" s="339">
        <v>0.25</v>
      </c>
      <c r="BU103" s="339">
        <v>0.25</v>
      </c>
      <c r="BV103" s="339">
        <v>0.25</v>
      </c>
      <c r="BW103" s="339">
        <v>0.25</v>
      </c>
      <c r="BX103" s="339">
        <v>0</v>
      </c>
      <c r="BY103" s="339">
        <v>0</v>
      </c>
      <c r="BZ103" s="339">
        <v>0</v>
      </c>
      <c r="CA103" s="339">
        <v>0</v>
      </c>
      <c r="CB103" s="339">
        <v>0</v>
      </c>
      <c r="CC103" s="339">
        <v>0</v>
      </c>
      <c r="CD103" s="339">
        <v>0</v>
      </c>
      <c r="CE103" s="339">
        <v>0</v>
      </c>
      <c r="CF103" s="339">
        <v>0</v>
      </c>
      <c r="CG103" s="339">
        <v>0.25</v>
      </c>
      <c r="CH103" s="339">
        <v>0.25</v>
      </c>
      <c r="CI103" s="339">
        <v>0.5</v>
      </c>
      <c r="CJ103" s="339">
        <v>0.5</v>
      </c>
      <c r="CK103" s="339">
        <v>0.25</v>
      </c>
      <c r="CL103" s="339">
        <v>0.5</v>
      </c>
      <c r="CM103" s="339">
        <v>0.5</v>
      </c>
      <c r="CN103" s="339">
        <v>0.5</v>
      </c>
      <c r="CO103" s="339">
        <v>0.25</v>
      </c>
      <c r="CP103" s="339">
        <v>0.25</v>
      </c>
      <c r="CQ103" s="339">
        <v>0.5</v>
      </c>
      <c r="CR103" s="339">
        <v>0.5</v>
      </c>
      <c r="CS103" s="339">
        <v>0.5</v>
      </c>
      <c r="CT103" s="339">
        <v>0.5</v>
      </c>
      <c r="CU103" s="339">
        <v>0.5</v>
      </c>
      <c r="CV103" s="339">
        <v>0.5</v>
      </c>
      <c r="CW103" s="339">
        <v>1</v>
      </c>
      <c r="CX103" s="339">
        <v>0.5</v>
      </c>
      <c r="CY103" s="339">
        <v>0.5</v>
      </c>
      <c r="CZ103" s="339">
        <v>0.5</v>
      </c>
    </row>
    <row r="104" spans="1:104" x14ac:dyDescent="0.25">
      <c r="A104" s="330"/>
      <c r="B104" s="341" t="s">
        <v>780</v>
      </c>
      <c r="C104" s="339">
        <v>0.84</v>
      </c>
      <c r="D104" s="340"/>
      <c r="E104" s="333" t="s">
        <v>681</v>
      </c>
      <c r="F104" s="339">
        <v>0.25</v>
      </c>
      <c r="G104" s="339">
        <v>0.25</v>
      </c>
      <c r="H104" s="339">
        <v>0.25</v>
      </c>
      <c r="I104" s="339">
        <v>0.25</v>
      </c>
      <c r="J104" s="339">
        <v>0.25</v>
      </c>
      <c r="K104" s="339">
        <v>0.25</v>
      </c>
      <c r="L104" s="339">
        <v>0</v>
      </c>
      <c r="M104" s="339">
        <v>0</v>
      </c>
      <c r="N104" s="339">
        <v>0</v>
      </c>
      <c r="O104" s="339">
        <v>0.5</v>
      </c>
      <c r="P104" s="339">
        <v>0</v>
      </c>
      <c r="Q104" s="339">
        <v>0</v>
      </c>
      <c r="R104" s="339">
        <v>0</v>
      </c>
      <c r="S104" s="339">
        <v>0</v>
      </c>
      <c r="T104" s="339">
        <v>0</v>
      </c>
      <c r="U104" s="339">
        <v>0</v>
      </c>
      <c r="V104" s="339">
        <v>0</v>
      </c>
      <c r="W104" s="339">
        <v>0</v>
      </c>
      <c r="X104" s="339">
        <v>0</v>
      </c>
      <c r="Y104" s="339">
        <v>0</v>
      </c>
      <c r="Z104" s="339">
        <v>0</v>
      </c>
      <c r="AA104" s="339">
        <v>0</v>
      </c>
      <c r="AB104" s="339">
        <v>0</v>
      </c>
      <c r="AC104" s="339">
        <v>0.25</v>
      </c>
      <c r="AD104" s="339">
        <v>0.25</v>
      </c>
      <c r="AE104" s="339">
        <v>0.25</v>
      </c>
      <c r="AF104" s="339">
        <v>0.25</v>
      </c>
      <c r="AG104" s="339">
        <v>0.25</v>
      </c>
      <c r="AH104" s="339">
        <v>0.5</v>
      </c>
      <c r="AI104" s="339">
        <v>0.75</v>
      </c>
      <c r="AJ104" s="339">
        <v>0.5</v>
      </c>
      <c r="AK104" s="339">
        <v>0.5</v>
      </c>
      <c r="AL104" s="339">
        <v>0.5</v>
      </c>
      <c r="AM104" s="339">
        <v>0.5</v>
      </c>
      <c r="AN104" s="339">
        <v>0.5</v>
      </c>
      <c r="AO104" s="339">
        <v>0.25</v>
      </c>
      <c r="AP104" s="339">
        <v>0.25</v>
      </c>
      <c r="AQ104" s="339">
        <v>0.25</v>
      </c>
      <c r="AR104" s="339">
        <v>0.25</v>
      </c>
      <c r="AS104" s="339">
        <v>0.25</v>
      </c>
      <c r="AT104" s="339">
        <v>0.5</v>
      </c>
      <c r="AU104" s="339">
        <v>0.5</v>
      </c>
      <c r="AV104" s="339">
        <v>0.75</v>
      </c>
      <c r="AW104" s="339">
        <v>0.25</v>
      </c>
      <c r="AX104" s="339">
        <v>0.5</v>
      </c>
      <c r="AY104" s="339">
        <v>0.5</v>
      </c>
      <c r="AZ104" s="339">
        <v>0.5</v>
      </c>
      <c r="BA104" s="339">
        <v>0.5</v>
      </c>
      <c r="BB104" s="339">
        <v>0.25</v>
      </c>
      <c r="BC104" s="339">
        <v>0.5</v>
      </c>
      <c r="BD104" s="339">
        <v>0.25</v>
      </c>
      <c r="BE104" s="339">
        <v>0.25</v>
      </c>
      <c r="BF104" s="339">
        <v>0.25</v>
      </c>
      <c r="BG104" s="339">
        <v>0.25</v>
      </c>
      <c r="BH104" s="339">
        <v>0.25</v>
      </c>
      <c r="BI104" s="339">
        <v>0.25</v>
      </c>
      <c r="BJ104" s="339">
        <v>0.25</v>
      </c>
      <c r="BK104" s="339">
        <v>0.25</v>
      </c>
      <c r="BL104" s="339">
        <v>0.25</v>
      </c>
      <c r="BM104" s="339">
        <v>0.25</v>
      </c>
      <c r="BN104" s="339">
        <v>0.25</v>
      </c>
      <c r="BO104" s="339">
        <v>0.5</v>
      </c>
      <c r="BP104" s="339">
        <v>0.5</v>
      </c>
      <c r="BQ104" s="339">
        <v>0.5</v>
      </c>
      <c r="BR104" s="339">
        <v>0.5</v>
      </c>
      <c r="BS104" s="339">
        <v>0.25</v>
      </c>
      <c r="BT104" s="339">
        <v>0.25</v>
      </c>
      <c r="BU104" s="339">
        <v>0.25</v>
      </c>
      <c r="BV104" s="339">
        <v>0.25</v>
      </c>
      <c r="BW104" s="339">
        <v>0.25</v>
      </c>
      <c r="BX104" s="339">
        <v>0</v>
      </c>
      <c r="BY104" s="339">
        <v>0</v>
      </c>
      <c r="BZ104" s="339">
        <v>0</v>
      </c>
      <c r="CA104" s="339">
        <v>0</v>
      </c>
      <c r="CB104" s="339">
        <v>0</v>
      </c>
      <c r="CC104" s="339">
        <v>0</v>
      </c>
      <c r="CD104" s="339">
        <v>0</v>
      </c>
      <c r="CE104" s="339">
        <v>0</v>
      </c>
      <c r="CF104" s="339">
        <v>0</v>
      </c>
      <c r="CG104" s="339">
        <v>0.25</v>
      </c>
      <c r="CH104" s="339">
        <v>0.25</v>
      </c>
      <c r="CI104" s="339">
        <v>0.25</v>
      </c>
      <c r="CJ104" s="339">
        <v>0.25</v>
      </c>
      <c r="CK104" s="339">
        <v>0.25</v>
      </c>
      <c r="CL104" s="339">
        <v>0.25</v>
      </c>
      <c r="CM104" s="339">
        <v>0.25</v>
      </c>
      <c r="CN104" s="339">
        <v>0.5</v>
      </c>
      <c r="CO104" s="339">
        <v>0.25</v>
      </c>
      <c r="CP104" s="339">
        <v>0.25</v>
      </c>
      <c r="CQ104" s="339">
        <v>0.5</v>
      </c>
      <c r="CR104" s="339">
        <v>0.5</v>
      </c>
      <c r="CS104" s="339">
        <v>0.5</v>
      </c>
      <c r="CT104" s="339">
        <v>0.5</v>
      </c>
      <c r="CU104" s="339">
        <v>0.5</v>
      </c>
      <c r="CV104" s="339">
        <v>0.5</v>
      </c>
      <c r="CW104" s="339">
        <v>0.5</v>
      </c>
      <c r="CX104" s="339">
        <v>1</v>
      </c>
      <c r="CY104" s="339">
        <v>0.5</v>
      </c>
      <c r="CZ104" s="339">
        <v>0.5</v>
      </c>
    </row>
    <row r="105" spans="1:104" x14ac:dyDescent="0.25">
      <c r="A105" s="330"/>
      <c r="B105" s="341" t="s">
        <v>781</v>
      </c>
      <c r="C105" s="339">
        <v>1.31</v>
      </c>
      <c r="D105" s="340"/>
      <c r="E105" s="333" t="s">
        <v>682</v>
      </c>
      <c r="F105" s="339">
        <v>0.25</v>
      </c>
      <c r="G105" s="339">
        <v>0.25</v>
      </c>
      <c r="H105" s="339">
        <v>0.25</v>
      </c>
      <c r="I105" s="339">
        <v>0.25</v>
      </c>
      <c r="J105" s="339">
        <v>0.25</v>
      </c>
      <c r="K105" s="339">
        <v>0.25</v>
      </c>
      <c r="L105" s="339">
        <v>0</v>
      </c>
      <c r="M105" s="339">
        <v>0</v>
      </c>
      <c r="N105" s="339">
        <v>0</v>
      </c>
      <c r="O105" s="339">
        <v>0.5</v>
      </c>
      <c r="P105" s="339">
        <v>0</v>
      </c>
      <c r="Q105" s="339">
        <v>0</v>
      </c>
      <c r="R105" s="339">
        <v>0</v>
      </c>
      <c r="S105" s="339">
        <v>0</v>
      </c>
      <c r="T105" s="339">
        <v>0</v>
      </c>
      <c r="U105" s="339">
        <v>0</v>
      </c>
      <c r="V105" s="339">
        <v>0</v>
      </c>
      <c r="W105" s="339">
        <v>0</v>
      </c>
      <c r="X105" s="339">
        <v>0</v>
      </c>
      <c r="Y105" s="339">
        <v>0</v>
      </c>
      <c r="Z105" s="339">
        <v>0</v>
      </c>
      <c r="AA105" s="339">
        <v>0</v>
      </c>
      <c r="AB105" s="339">
        <v>0</v>
      </c>
      <c r="AC105" s="339">
        <v>0.25</v>
      </c>
      <c r="AD105" s="339">
        <v>0.25</v>
      </c>
      <c r="AE105" s="339">
        <v>0.25</v>
      </c>
      <c r="AF105" s="339">
        <v>0.25</v>
      </c>
      <c r="AG105" s="339">
        <v>0.25</v>
      </c>
      <c r="AH105" s="339">
        <v>0.25</v>
      </c>
      <c r="AI105" s="339">
        <v>0.5</v>
      </c>
      <c r="AJ105" s="339">
        <v>0.25</v>
      </c>
      <c r="AK105" s="339">
        <v>0.25</v>
      </c>
      <c r="AL105" s="339">
        <v>0.25</v>
      </c>
      <c r="AM105" s="339">
        <v>0.25</v>
      </c>
      <c r="AN105" s="339">
        <v>0.25</v>
      </c>
      <c r="AO105" s="339">
        <v>0.25</v>
      </c>
      <c r="AP105" s="339">
        <v>0.25</v>
      </c>
      <c r="AQ105" s="339">
        <v>0.25</v>
      </c>
      <c r="AR105" s="339">
        <v>0.25</v>
      </c>
      <c r="AS105" s="339">
        <v>0.25</v>
      </c>
      <c r="AT105" s="339">
        <v>0.5</v>
      </c>
      <c r="AU105" s="339">
        <v>0.5</v>
      </c>
      <c r="AV105" s="339">
        <v>0.5</v>
      </c>
      <c r="AW105" s="339">
        <v>0.25</v>
      </c>
      <c r="AX105" s="339">
        <v>0.5</v>
      </c>
      <c r="AY105" s="339">
        <v>0.5</v>
      </c>
      <c r="AZ105" s="339">
        <v>0.5</v>
      </c>
      <c r="BA105" s="339">
        <v>0.5</v>
      </c>
      <c r="BB105" s="339">
        <v>0.5</v>
      </c>
      <c r="BC105" s="339">
        <v>0.5</v>
      </c>
      <c r="BD105" s="339">
        <v>0.25</v>
      </c>
      <c r="BE105" s="339">
        <v>0.25</v>
      </c>
      <c r="BF105" s="339">
        <v>0.25</v>
      </c>
      <c r="BG105" s="339">
        <v>0.25</v>
      </c>
      <c r="BH105" s="339">
        <v>0.25</v>
      </c>
      <c r="BI105" s="339">
        <v>0.5</v>
      </c>
      <c r="BJ105" s="339">
        <v>0.25</v>
      </c>
      <c r="BK105" s="339">
        <v>0.25</v>
      </c>
      <c r="BL105" s="339">
        <v>0.25</v>
      </c>
      <c r="BM105" s="339">
        <v>0.25</v>
      </c>
      <c r="BN105" s="339">
        <v>0.25</v>
      </c>
      <c r="BO105" s="339">
        <v>0.5</v>
      </c>
      <c r="BP105" s="339">
        <v>0.5</v>
      </c>
      <c r="BQ105" s="339">
        <v>0.5</v>
      </c>
      <c r="BR105" s="339">
        <v>0.5</v>
      </c>
      <c r="BS105" s="339">
        <v>0.25</v>
      </c>
      <c r="BT105" s="339">
        <v>0.25</v>
      </c>
      <c r="BU105" s="339">
        <v>0.25</v>
      </c>
      <c r="BV105" s="339">
        <v>0.25</v>
      </c>
      <c r="BW105" s="339">
        <v>0.25</v>
      </c>
      <c r="BX105" s="339">
        <v>0</v>
      </c>
      <c r="BY105" s="339">
        <v>0</v>
      </c>
      <c r="BZ105" s="339">
        <v>0</v>
      </c>
      <c r="CA105" s="339">
        <v>0</v>
      </c>
      <c r="CB105" s="339">
        <v>0</v>
      </c>
      <c r="CC105" s="339">
        <v>0</v>
      </c>
      <c r="CD105" s="339">
        <v>0</v>
      </c>
      <c r="CE105" s="339">
        <v>0</v>
      </c>
      <c r="CF105" s="339">
        <v>0</v>
      </c>
      <c r="CG105" s="339">
        <v>0.25</v>
      </c>
      <c r="CH105" s="339">
        <v>0.25</v>
      </c>
      <c r="CI105" s="339">
        <v>0.25</v>
      </c>
      <c r="CJ105" s="339">
        <v>0.25</v>
      </c>
      <c r="CK105" s="339">
        <v>0.25</v>
      </c>
      <c r="CL105" s="339">
        <v>0.25</v>
      </c>
      <c r="CM105" s="339">
        <v>0.5</v>
      </c>
      <c r="CN105" s="339">
        <v>0.5</v>
      </c>
      <c r="CO105" s="339">
        <v>0.5</v>
      </c>
      <c r="CP105" s="339">
        <v>0.25</v>
      </c>
      <c r="CQ105" s="339">
        <v>0.5</v>
      </c>
      <c r="CR105" s="339">
        <v>0.5</v>
      </c>
      <c r="CS105" s="339">
        <v>0.5</v>
      </c>
      <c r="CT105" s="339">
        <v>0.5</v>
      </c>
      <c r="CU105" s="339">
        <v>0.5</v>
      </c>
      <c r="CV105" s="339">
        <v>0.5</v>
      </c>
      <c r="CW105" s="339">
        <v>0.5</v>
      </c>
      <c r="CX105" s="339">
        <v>0.5</v>
      </c>
      <c r="CY105" s="339">
        <v>1</v>
      </c>
      <c r="CZ105" s="339">
        <v>0.75</v>
      </c>
    </row>
    <row r="106" spans="1:104" x14ac:dyDescent="0.25">
      <c r="A106" s="330"/>
      <c r="B106" s="341" t="s">
        <v>782</v>
      </c>
      <c r="C106" s="339">
        <v>2.0499999999999998</v>
      </c>
      <c r="D106" s="340"/>
      <c r="E106" s="333" t="s">
        <v>683</v>
      </c>
      <c r="F106" s="339">
        <v>0.25</v>
      </c>
      <c r="G106" s="339">
        <v>0.25</v>
      </c>
      <c r="H106" s="339">
        <v>0.25</v>
      </c>
      <c r="I106" s="339">
        <v>0.25</v>
      </c>
      <c r="J106" s="339">
        <v>0.25</v>
      </c>
      <c r="K106" s="339">
        <v>0.25</v>
      </c>
      <c r="L106" s="339">
        <v>0</v>
      </c>
      <c r="M106" s="339">
        <v>0</v>
      </c>
      <c r="N106" s="339">
        <v>0</v>
      </c>
      <c r="O106" s="339">
        <v>0.5</v>
      </c>
      <c r="P106" s="339">
        <v>0</v>
      </c>
      <c r="Q106" s="339">
        <v>0</v>
      </c>
      <c r="R106" s="339">
        <v>0</v>
      </c>
      <c r="S106" s="339">
        <v>0.25</v>
      </c>
      <c r="T106" s="339">
        <v>0</v>
      </c>
      <c r="U106" s="339">
        <v>0</v>
      </c>
      <c r="V106" s="339">
        <v>0</v>
      </c>
      <c r="W106" s="339">
        <v>0</v>
      </c>
      <c r="X106" s="339">
        <v>0</v>
      </c>
      <c r="Y106" s="339">
        <v>0</v>
      </c>
      <c r="Z106" s="339">
        <v>0</v>
      </c>
      <c r="AA106" s="339">
        <v>0</v>
      </c>
      <c r="AB106" s="339">
        <v>0</v>
      </c>
      <c r="AC106" s="339">
        <v>0.25</v>
      </c>
      <c r="AD106" s="339">
        <v>0.25</v>
      </c>
      <c r="AE106" s="339">
        <v>0.25</v>
      </c>
      <c r="AF106" s="339">
        <v>0.25</v>
      </c>
      <c r="AG106" s="339">
        <v>0.25</v>
      </c>
      <c r="AH106" s="339">
        <v>0.25</v>
      </c>
      <c r="AI106" s="339">
        <v>0.25</v>
      </c>
      <c r="AJ106" s="339">
        <v>0.25</v>
      </c>
      <c r="AK106" s="339">
        <v>0.25</v>
      </c>
      <c r="AL106" s="339">
        <v>0.25</v>
      </c>
      <c r="AM106" s="339">
        <v>0.25</v>
      </c>
      <c r="AN106" s="339">
        <v>0.25</v>
      </c>
      <c r="AO106" s="339">
        <v>0.25</v>
      </c>
      <c r="AP106" s="339">
        <v>0.25</v>
      </c>
      <c r="AQ106" s="339">
        <v>0.25</v>
      </c>
      <c r="AR106" s="339">
        <v>0.25</v>
      </c>
      <c r="AS106" s="339">
        <v>0.25</v>
      </c>
      <c r="AT106" s="339">
        <v>0.25</v>
      </c>
      <c r="AU106" s="339">
        <v>0.25</v>
      </c>
      <c r="AV106" s="339">
        <v>0.25</v>
      </c>
      <c r="AW106" s="339">
        <v>0.25</v>
      </c>
      <c r="AX106" s="339">
        <v>0.25</v>
      </c>
      <c r="AY106" s="339">
        <v>0.5</v>
      </c>
      <c r="AZ106" s="339">
        <v>0.5</v>
      </c>
      <c r="BA106" s="339">
        <v>0.5</v>
      </c>
      <c r="BB106" s="339">
        <v>0.5</v>
      </c>
      <c r="BC106" s="339">
        <v>0.5</v>
      </c>
      <c r="BD106" s="339">
        <v>0.25</v>
      </c>
      <c r="BE106" s="339">
        <v>0.25</v>
      </c>
      <c r="BF106" s="339">
        <v>0.25</v>
      </c>
      <c r="BG106" s="339">
        <v>0.25</v>
      </c>
      <c r="BH106" s="339">
        <v>0.25</v>
      </c>
      <c r="BI106" s="339">
        <v>0.5</v>
      </c>
      <c r="BJ106" s="339">
        <v>0.25</v>
      </c>
      <c r="BK106" s="339">
        <v>0.25</v>
      </c>
      <c r="BL106" s="339">
        <v>0.25</v>
      </c>
      <c r="BM106" s="339">
        <v>0.25</v>
      </c>
      <c r="BN106" s="339">
        <v>0.25</v>
      </c>
      <c r="BO106" s="339">
        <v>0.5</v>
      </c>
      <c r="BP106" s="339">
        <v>0.75</v>
      </c>
      <c r="BQ106" s="339">
        <v>0.5</v>
      </c>
      <c r="BR106" s="339">
        <v>0.5</v>
      </c>
      <c r="BS106" s="339">
        <v>0.25</v>
      </c>
      <c r="BT106" s="339">
        <v>0.25</v>
      </c>
      <c r="BU106" s="339">
        <v>0.25</v>
      </c>
      <c r="BV106" s="339">
        <v>0.25</v>
      </c>
      <c r="BW106" s="339">
        <v>0.25</v>
      </c>
      <c r="BX106" s="339">
        <v>0</v>
      </c>
      <c r="BY106" s="339">
        <v>0</v>
      </c>
      <c r="BZ106" s="339">
        <v>0</v>
      </c>
      <c r="CA106" s="339">
        <v>0</v>
      </c>
      <c r="CB106" s="339">
        <v>0</v>
      </c>
      <c r="CC106" s="339">
        <v>0</v>
      </c>
      <c r="CD106" s="339">
        <v>0</v>
      </c>
      <c r="CE106" s="339">
        <v>0</v>
      </c>
      <c r="CF106" s="339">
        <v>0</v>
      </c>
      <c r="CG106" s="339">
        <v>0.25</v>
      </c>
      <c r="CH106" s="339">
        <v>0.25</v>
      </c>
      <c r="CI106" s="339">
        <v>0.25</v>
      </c>
      <c r="CJ106" s="339">
        <v>0.25</v>
      </c>
      <c r="CK106" s="339">
        <v>0.25</v>
      </c>
      <c r="CL106" s="339">
        <v>0.5</v>
      </c>
      <c r="CM106" s="339">
        <v>0.5</v>
      </c>
      <c r="CN106" s="339">
        <v>0.5</v>
      </c>
      <c r="CO106" s="339">
        <v>0.5</v>
      </c>
      <c r="CP106" s="339">
        <v>0.25</v>
      </c>
      <c r="CQ106" s="339">
        <v>0.5</v>
      </c>
      <c r="CR106" s="339">
        <v>0.5</v>
      </c>
      <c r="CS106" s="339">
        <v>0.5</v>
      </c>
      <c r="CT106" s="339">
        <v>0.5</v>
      </c>
      <c r="CU106" s="339">
        <v>0.5</v>
      </c>
      <c r="CV106" s="339">
        <v>0.5</v>
      </c>
      <c r="CW106" s="339">
        <v>0.5</v>
      </c>
      <c r="CX106" s="339">
        <v>0.5</v>
      </c>
      <c r="CY106" s="339">
        <v>0.75</v>
      </c>
      <c r="CZ106" s="339">
        <v>1</v>
      </c>
    </row>
  </sheetData>
  <hyperlinks>
    <hyperlink ref="A1" location="Indeks!A1" display="Indeks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06"/>
  <sheetViews>
    <sheetView zoomScale="70" zoomScaleNormal="7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8" sqref="F8"/>
    </sheetView>
  </sheetViews>
  <sheetFormatPr defaultRowHeight="15" x14ac:dyDescent="0.25"/>
  <sheetData>
    <row r="1" spans="1:104" x14ac:dyDescent="0.25">
      <c r="A1" s="414" t="s">
        <v>525</v>
      </c>
    </row>
    <row r="2" spans="1:104" ht="26.25" x14ac:dyDescent="0.25">
      <c r="B2" s="30"/>
      <c r="C2" s="342" t="s">
        <v>581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</row>
    <row r="3" spans="1:104" x14ac:dyDescent="0.25">
      <c r="B3" s="30"/>
      <c r="C3" s="30"/>
      <c r="D3" s="30"/>
      <c r="E3" s="30"/>
      <c r="F3" s="338"/>
      <c r="G3" s="338"/>
      <c r="H3" s="338"/>
      <c r="I3" s="338"/>
      <c r="J3" s="33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</row>
    <row r="4" spans="1:104" x14ac:dyDescent="0.25">
      <c r="B4" s="30"/>
      <c r="C4" s="343">
        <v>4.0000000000000002E-4</v>
      </c>
      <c r="D4" s="30"/>
      <c r="E4" s="30"/>
      <c r="F4" s="344"/>
      <c r="G4" s="344"/>
      <c r="H4" s="344"/>
      <c r="I4" s="344"/>
      <c r="J4" s="344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</row>
    <row r="5" spans="1:104" x14ac:dyDescent="0.25"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</row>
    <row r="6" spans="1:104" ht="39" x14ac:dyDescent="0.25">
      <c r="B6" s="342" t="s">
        <v>582</v>
      </c>
      <c r="C6" s="342" t="s">
        <v>583</v>
      </c>
      <c r="D6" s="30"/>
      <c r="E6" s="345" t="s">
        <v>584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</row>
    <row r="7" spans="1:104" x14ac:dyDescent="0.25">
      <c r="B7" s="30"/>
      <c r="C7" s="30"/>
      <c r="D7" s="30"/>
      <c r="E7" s="30"/>
      <c r="F7" s="338" t="s">
        <v>585</v>
      </c>
      <c r="G7" s="338" t="s">
        <v>586</v>
      </c>
      <c r="H7" s="338" t="s">
        <v>587</v>
      </c>
      <c r="I7" s="338" t="s">
        <v>588</v>
      </c>
      <c r="J7" s="338" t="s">
        <v>589</v>
      </c>
      <c r="K7" s="338" t="s">
        <v>590</v>
      </c>
      <c r="L7" s="338" t="s">
        <v>591</v>
      </c>
      <c r="M7" s="338" t="s">
        <v>592</v>
      </c>
      <c r="N7" s="338" t="s">
        <v>593</v>
      </c>
      <c r="O7" s="338" t="s">
        <v>594</v>
      </c>
      <c r="P7" s="338" t="s">
        <v>595</v>
      </c>
      <c r="Q7" s="338" t="s">
        <v>596</v>
      </c>
      <c r="R7" s="338" t="s">
        <v>597</v>
      </c>
      <c r="S7" s="338" t="s">
        <v>598</v>
      </c>
      <c r="T7" s="338" t="s">
        <v>599</v>
      </c>
      <c r="U7" s="338" t="s">
        <v>600</v>
      </c>
      <c r="V7" s="338" t="s">
        <v>601</v>
      </c>
      <c r="W7" s="338" t="s">
        <v>602</v>
      </c>
      <c r="X7" s="338" t="s">
        <v>603</v>
      </c>
      <c r="Y7" s="338" t="s">
        <v>604</v>
      </c>
      <c r="Z7" s="338" t="s">
        <v>605</v>
      </c>
      <c r="AA7" s="338" t="s">
        <v>606</v>
      </c>
      <c r="AB7" s="338" t="s">
        <v>607</v>
      </c>
      <c r="AC7" s="338" t="s">
        <v>608</v>
      </c>
      <c r="AD7" s="338" t="s">
        <v>609</v>
      </c>
      <c r="AE7" s="338" t="s">
        <v>610</v>
      </c>
      <c r="AF7" s="338" t="s">
        <v>611</v>
      </c>
      <c r="AG7" s="338" t="s">
        <v>612</v>
      </c>
      <c r="AH7" s="338" t="s">
        <v>613</v>
      </c>
      <c r="AI7" s="338" t="s">
        <v>614</v>
      </c>
      <c r="AJ7" s="338" t="s">
        <v>615</v>
      </c>
      <c r="AK7" s="338" t="s">
        <v>616</v>
      </c>
      <c r="AL7" s="338" t="s">
        <v>617</v>
      </c>
      <c r="AM7" s="338" t="s">
        <v>618</v>
      </c>
      <c r="AN7" s="338" t="s">
        <v>619</v>
      </c>
      <c r="AO7" s="338" t="s">
        <v>620</v>
      </c>
      <c r="AP7" s="338" t="s">
        <v>621</v>
      </c>
      <c r="AQ7" s="338" t="s">
        <v>622</v>
      </c>
      <c r="AR7" s="338" t="s">
        <v>623</v>
      </c>
      <c r="AS7" s="338" t="s">
        <v>624</v>
      </c>
      <c r="AT7" s="338" t="s">
        <v>625</v>
      </c>
      <c r="AU7" s="338" t="s">
        <v>626</v>
      </c>
      <c r="AV7" s="338" t="s">
        <v>627</v>
      </c>
      <c r="AW7" s="338" t="s">
        <v>628</v>
      </c>
      <c r="AX7" s="338" t="s">
        <v>629</v>
      </c>
      <c r="AY7" s="338" t="s">
        <v>630</v>
      </c>
      <c r="AZ7" s="338" t="s">
        <v>631</v>
      </c>
      <c r="BA7" s="338" t="s">
        <v>632</v>
      </c>
      <c r="BB7" s="338" t="s">
        <v>633</v>
      </c>
      <c r="BC7" s="338" t="s">
        <v>634</v>
      </c>
      <c r="BD7" s="338" t="s">
        <v>635</v>
      </c>
      <c r="BE7" s="338" t="s">
        <v>636</v>
      </c>
      <c r="BF7" s="338" t="s">
        <v>637</v>
      </c>
      <c r="BG7" s="338" t="s">
        <v>638</v>
      </c>
      <c r="BH7" s="338" t="s">
        <v>639</v>
      </c>
      <c r="BI7" s="338" t="s">
        <v>640</v>
      </c>
      <c r="BJ7" s="338" t="s">
        <v>641</v>
      </c>
      <c r="BK7" s="338" t="s">
        <v>642</v>
      </c>
      <c r="BL7" s="338" t="s">
        <v>643</v>
      </c>
      <c r="BM7" s="338" t="s">
        <v>644</v>
      </c>
      <c r="BN7" s="338" t="s">
        <v>645</v>
      </c>
      <c r="BO7" s="338" t="s">
        <v>646</v>
      </c>
      <c r="BP7" s="338" t="s">
        <v>647</v>
      </c>
      <c r="BQ7" s="338" t="s">
        <v>648</v>
      </c>
      <c r="BR7" s="338" t="s">
        <v>649</v>
      </c>
      <c r="BS7" s="338" t="s">
        <v>650</v>
      </c>
      <c r="BT7" s="338" t="s">
        <v>651</v>
      </c>
      <c r="BU7" s="338" t="s">
        <v>652</v>
      </c>
      <c r="BV7" s="338" t="s">
        <v>653</v>
      </c>
      <c r="BW7" s="338" t="s">
        <v>654</v>
      </c>
      <c r="BX7" s="338" t="s">
        <v>655</v>
      </c>
      <c r="BY7" s="338" t="s">
        <v>656</v>
      </c>
      <c r="BZ7" s="338" t="s">
        <v>657</v>
      </c>
      <c r="CA7" s="338" t="s">
        <v>658</v>
      </c>
      <c r="CB7" s="338" t="s">
        <v>659</v>
      </c>
      <c r="CC7" s="338" t="s">
        <v>660</v>
      </c>
      <c r="CD7" s="338" t="s">
        <v>661</v>
      </c>
      <c r="CE7" s="338" t="s">
        <v>662</v>
      </c>
      <c r="CF7" s="338" t="s">
        <v>663</v>
      </c>
      <c r="CG7" s="338" t="s">
        <v>664</v>
      </c>
      <c r="CH7" s="338" t="s">
        <v>665</v>
      </c>
      <c r="CI7" s="338" t="s">
        <v>666</v>
      </c>
      <c r="CJ7" s="338" t="s">
        <v>667</v>
      </c>
      <c r="CK7" s="338" t="s">
        <v>668</v>
      </c>
      <c r="CL7" s="338" t="s">
        <v>669</v>
      </c>
      <c r="CM7" s="338" t="s">
        <v>670</v>
      </c>
      <c r="CN7" s="338" t="s">
        <v>671</v>
      </c>
      <c r="CO7" s="338" t="s">
        <v>672</v>
      </c>
      <c r="CP7" s="338" t="s">
        <v>673</v>
      </c>
      <c r="CQ7" s="338" t="s">
        <v>674</v>
      </c>
      <c r="CR7" s="338" t="s">
        <v>675</v>
      </c>
      <c r="CS7" s="338" t="s">
        <v>676</v>
      </c>
      <c r="CT7" s="338" t="s">
        <v>677</v>
      </c>
      <c r="CU7" s="338" t="s">
        <v>678</v>
      </c>
      <c r="CV7" s="338" t="s">
        <v>679</v>
      </c>
      <c r="CW7" s="338" t="s">
        <v>680</v>
      </c>
      <c r="CX7" s="338" t="s">
        <v>681</v>
      </c>
      <c r="CY7" s="338" t="s">
        <v>682</v>
      </c>
      <c r="CZ7" s="338" t="s">
        <v>683</v>
      </c>
    </row>
    <row r="8" spans="1:104" x14ac:dyDescent="0.25">
      <c r="B8" s="338" t="s">
        <v>585</v>
      </c>
      <c r="C8" s="346">
        <v>0.6</v>
      </c>
      <c r="D8" s="30"/>
      <c r="E8" s="338" t="s">
        <v>585</v>
      </c>
      <c r="F8" s="347">
        <v>1</v>
      </c>
      <c r="G8" s="347">
        <v>1</v>
      </c>
      <c r="H8" s="347">
        <v>1</v>
      </c>
      <c r="I8" s="347">
        <v>1</v>
      </c>
      <c r="J8" s="347">
        <v>1</v>
      </c>
      <c r="K8" s="347">
        <v>1</v>
      </c>
      <c r="L8" s="347">
        <v>1</v>
      </c>
      <c r="M8" s="347">
        <v>1</v>
      </c>
      <c r="N8" s="347">
        <v>1</v>
      </c>
      <c r="O8" s="347">
        <v>1</v>
      </c>
      <c r="P8" s="347">
        <v>0.75</v>
      </c>
      <c r="Q8" s="347">
        <v>0.75</v>
      </c>
      <c r="R8" s="347">
        <v>0.75</v>
      </c>
      <c r="S8" s="347">
        <v>0.75</v>
      </c>
      <c r="T8" s="347">
        <v>0.75</v>
      </c>
      <c r="U8" s="347">
        <v>0.75</v>
      </c>
      <c r="V8" s="347">
        <v>0.75</v>
      </c>
      <c r="W8" s="347">
        <v>0.75</v>
      </c>
      <c r="X8" s="347">
        <v>0.75</v>
      </c>
      <c r="Y8" s="347">
        <v>0.75</v>
      </c>
      <c r="Z8" s="347">
        <v>0.75</v>
      </c>
      <c r="AA8" s="347">
        <v>0.75</v>
      </c>
      <c r="AB8" s="347">
        <v>0.75</v>
      </c>
      <c r="AC8" s="347">
        <v>0.75</v>
      </c>
      <c r="AD8" s="347">
        <v>0.75</v>
      </c>
      <c r="AE8" s="347">
        <v>0.75</v>
      </c>
      <c r="AF8" s="347">
        <v>0.75</v>
      </c>
      <c r="AG8" s="347">
        <v>0.75</v>
      </c>
      <c r="AH8" s="347">
        <v>0.75</v>
      </c>
      <c r="AI8" s="347">
        <v>0.75</v>
      </c>
      <c r="AJ8" s="347">
        <v>0.5</v>
      </c>
      <c r="AK8" s="347">
        <v>0.75</v>
      </c>
      <c r="AL8" s="347">
        <v>0.75</v>
      </c>
      <c r="AM8" s="347">
        <v>0.5</v>
      </c>
      <c r="AN8" s="347">
        <v>0.5</v>
      </c>
      <c r="AO8" s="347">
        <v>0.5</v>
      </c>
      <c r="AP8" s="347">
        <v>0.75</v>
      </c>
      <c r="AQ8" s="347">
        <v>0.75</v>
      </c>
      <c r="AR8" s="347">
        <v>0.5</v>
      </c>
      <c r="AS8" s="347">
        <v>0.75</v>
      </c>
      <c r="AT8" s="347">
        <v>0.75</v>
      </c>
      <c r="AU8" s="347">
        <v>0.75</v>
      </c>
      <c r="AV8" s="347">
        <v>0.75</v>
      </c>
      <c r="AW8" s="347">
        <v>0.5</v>
      </c>
      <c r="AX8" s="347">
        <v>0.5</v>
      </c>
      <c r="AY8" s="347">
        <v>0.75</v>
      </c>
      <c r="AZ8" s="347">
        <v>0.75</v>
      </c>
      <c r="BA8" s="347">
        <v>0.75</v>
      </c>
      <c r="BB8" s="347">
        <v>0.5</v>
      </c>
      <c r="BC8" s="347">
        <v>0.75</v>
      </c>
      <c r="BD8" s="347">
        <v>0.75</v>
      </c>
      <c r="BE8" s="347">
        <v>0.75</v>
      </c>
      <c r="BF8" s="347">
        <v>0.75</v>
      </c>
      <c r="BG8" s="347">
        <v>0.75</v>
      </c>
      <c r="BH8" s="347">
        <v>0.75</v>
      </c>
      <c r="BI8" s="347">
        <v>0.75</v>
      </c>
      <c r="BJ8" s="347">
        <v>0.75</v>
      </c>
      <c r="BK8" s="347">
        <v>0.5</v>
      </c>
      <c r="BL8" s="347">
        <v>0.5</v>
      </c>
      <c r="BM8" s="347">
        <v>0.75</v>
      </c>
      <c r="BN8" s="347">
        <v>0.75</v>
      </c>
      <c r="BO8" s="347">
        <v>0.75</v>
      </c>
      <c r="BP8" s="347">
        <v>0.75</v>
      </c>
      <c r="BQ8" s="347">
        <v>0.75</v>
      </c>
      <c r="BR8" s="347">
        <v>0.75</v>
      </c>
      <c r="BS8" s="347">
        <v>0.75</v>
      </c>
      <c r="BT8" s="347">
        <v>0.75</v>
      </c>
      <c r="BU8" s="347">
        <v>0.75</v>
      </c>
      <c r="BV8" s="347">
        <v>0.75</v>
      </c>
      <c r="BW8" s="347">
        <v>0.75</v>
      </c>
      <c r="BX8" s="347">
        <v>0.5</v>
      </c>
      <c r="BY8" s="347">
        <v>0.5</v>
      </c>
      <c r="BZ8" s="347">
        <v>0.5</v>
      </c>
      <c r="CA8" s="347">
        <v>0.5</v>
      </c>
      <c r="CB8" s="347">
        <v>0.5</v>
      </c>
      <c r="CC8" s="347">
        <v>0.5</v>
      </c>
      <c r="CD8" s="347">
        <v>0.5</v>
      </c>
      <c r="CE8" s="347">
        <v>0.75</v>
      </c>
      <c r="CF8" s="347">
        <v>0.5</v>
      </c>
      <c r="CG8" s="347">
        <v>0.5</v>
      </c>
      <c r="CH8" s="347">
        <v>0.5</v>
      </c>
      <c r="CI8" s="347">
        <v>0.75</v>
      </c>
      <c r="CJ8" s="347">
        <v>0.75</v>
      </c>
      <c r="CK8" s="347">
        <v>0.5</v>
      </c>
      <c r="CL8" s="347">
        <v>0.75</v>
      </c>
      <c r="CM8" s="347">
        <v>0.75</v>
      </c>
      <c r="CN8" s="347">
        <v>0.75</v>
      </c>
      <c r="CO8" s="347">
        <v>0.75</v>
      </c>
      <c r="CP8" s="347">
        <v>0.75</v>
      </c>
      <c r="CQ8" s="347">
        <v>1</v>
      </c>
      <c r="CR8" s="347">
        <v>1</v>
      </c>
      <c r="CS8" s="347">
        <v>1</v>
      </c>
      <c r="CT8" s="347">
        <v>1</v>
      </c>
      <c r="CU8" s="347">
        <v>1</v>
      </c>
      <c r="CV8" s="347">
        <v>1</v>
      </c>
      <c r="CW8" s="347">
        <v>1</v>
      </c>
      <c r="CX8" s="347">
        <v>0.75</v>
      </c>
      <c r="CY8" s="347">
        <v>0.75</v>
      </c>
      <c r="CZ8" s="347">
        <v>1</v>
      </c>
    </row>
    <row r="9" spans="1:104" x14ac:dyDescent="0.25">
      <c r="B9" s="338" t="s">
        <v>586</v>
      </c>
      <c r="C9" s="346">
        <v>0.6</v>
      </c>
      <c r="D9" s="30"/>
      <c r="E9" s="338" t="s">
        <v>586</v>
      </c>
      <c r="F9" s="347">
        <v>1</v>
      </c>
      <c r="G9" s="347">
        <v>1</v>
      </c>
      <c r="H9" s="347">
        <v>1</v>
      </c>
      <c r="I9" s="347">
        <v>1</v>
      </c>
      <c r="J9" s="347">
        <v>1</v>
      </c>
      <c r="K9" s="347">
        <v>1</v>
      </c>
      <c r="L9" s="347">
        <v>1</v>
      </c>
      <c r="M9" s="347">
        <v>1</v>
      </c>
      <c r="N9" s="347">
        <v>1</v>
      </c>
      <c r="O9" s="347">
        <v>1</v>
      </c>
      <c r="P9" s="347">
        <v>0.75</v>
      </c>
      <c r="Q9" s="347">
        <v>0.75</v>
      </c>
      <c r="R9" s="347">
        <v>0.75</v>
      </c>
      <c r="S9" s="347">
        <v>0.75</v>
      </c>
      <c r="T9" s="347">
        <v>0.75</v>
      </c>
      <c r="U9" s="347">
        <v>0.75</v>
      </c>
      <c r="V9" s="347">
        <v>0.75</v>
      </c>
      <c r="W9" s="347">
        <v>0.75</v>
      </c>
      <c r="X9" s="347">
        <v>0.75</v>
      </c>
      <c r="Y9" s="347">
        <v>0.75</v>
      </c>
      <c r="Z9" s="347">
        <v>0.75</v>
      </c>
      <c r="AA9" s="347">
        <v>0.75</v>
      </c>
      <c r="AB9" s="347">
        <v>0.75</v>
      </c>
      <c r="AC9" s="347">
        <v>0.75</v>
      </c>
      <c r="AD9" s="347">
        <v>0.75</v>
      </c>
      <c r="AE9" s="347">
        <v>0.75</v>
      </c>
      <c r="AF9" s="347">
        <v>0.75</v>
      </c>
      <c r="AG9" s="347">
        <v>0.75</v>
      </c>
      <c r="AH9" s="347">
        <v>0.75</v>
      </c>
      <c r="AI9" s="347">
        <v>0.75</v>
      </c>
      <c r="AJ9" s="347">
        <v>0.5</v>
      </c>
      <c r="AK9" s="347">
        <v>0.75</v>
      </c>
      <c r="AL9" s="347">
        <v>0.75</v>
      </c>
      <c r="AM9" s="347">
        <v>0.5</v>
      </c>
      <c r="AN9" s="347">
        <v>0.5</v>
      </c>
      <c r="AO9" s="347">
        <v>0.5</v>
      </c>
      <c r="AP9" s="347">
        <v>0.5</v>
      </c>
      <c r="AQ9" s="347">
        <v>0.75</v>
      </c>
      <c r="AR9" s="347">
        <v>0.5</v>
      </c>
      <c r="AS9" s="347">
        <v>0.75</v>
      </c>
      <c r="AT9" s="347">
        <v>0.75</v>
      </c>
      <c r="AU9" s="347">
        <v>0.75</v>
      </c>
      <c r="AV9" s="347">
        <v>0.75</v>
      </c>
      <c r="AW9" s="347">
        <v>0.5</v>
      </c>
      <c r="AX9" s="347">
        <v>0.5</v>
      </c>
      <c r="AY9" s="347">
        <v>0.75</v>
      </c>
      <c r="AZ9" s="347">
        <v>0.75</v>
      </c>
      <c r="BA9" s="347">
        <v>0.75</v>
      </c>
      <c r="BB9" s="347">
        <v>0.5</v>
      </c>
      <c r="BC9" s="347">
        <v>0.75</v>
      </c>
      <c r="BD9" s="347">
        <v>0.75</v>
      </c>
      <c r="BE9" s="347">
        <v>0.75</v>
      </c>
      <c r="BF9" s="347">
        <v>0.75</v>
      </c>
      <c r="BG9" s="347">
        <v>0.75</v>
      </c>
      <c r="BH9" s="347">
        <v>0.75</v>
      </c>
      <c r="BI9" s="347">
        <v>0.75</v>
      </c>
      <c r="BJ9" s="347">
        <v>0.75</v>
      </c>
      <c r="BK9" s="347">
        <v>0.5</v>
      </c>
      <c r="BL9" s="347">
        <v>0.5</v>
      </c>
      <c r="BM9" s="347">
        <v>0.75</v>
      </c>
      <c r="BN9" s="347">
        <v>0.75</v>
      </c>
      <c r="BO9" s="347">
        <v>0.75</v>
      </c>
      <c r="BP9" s="347">
        <v>0.75</v>
      </c>
      <c r="BQ9" s="347">
        <v>0.75</v>
      </c>
      <c r="BR9" s="347">
        <v>0.75</v>
      </c>
      <c r="BS9" s="347">
        <v>0.75</v>
      </c>
      <c r="BT9" s="347">
        <v>0.75</v>
      </c>
      <c r="BU9" s="347">
        <v>0.75</v>
      </c>
      <c r="BV9" s="347">
        <v>0.75</v>
      </c>
      <c r="BW9" s="347">
        <v>0.75</v>
      </c>
      <c r="BX9" s="347">
        <v>0.5</v>
      </c>
      <c r="BY9" s="347">
        <v>0.5</v>
      </c>
      <c r="BZ9" s="347">
        <v>0.5</v>
      </c>
      <c r="CA9" s="347">
        <v>0.5</v>
      </c>
      <c r="CB9" s="347">
        <v>0.5</v>
      </c>
      <c r="CC9" s="347">
        <v>0.5</v>
      </c>
      <c r="CD9" s="347">
        <v>0.5</v>
      </c>
      <c r="CE9" s="347">
        <v>0.75</v>
      </c>
      <c r="CF9" s="347">
        <v>0.75</v>
      </c>
      <c r="CG9" s="347">
        <v>0.5</v>
      </c>
      <c r="CH9" s="347">
        <v>0.5</v>
      </c>
      <c r="CI9" s="347">
        <v>0.75</v>
      </c>
      <c r="CJ9" s="347">
        <v>0.75</v>
      </c>
      <c r="CK9" s="347">
        <v>0.5</v>
      </c>
      <c r="CL9" s="347">
        <v>0.75</v>
      </c>
      <c r="CM9" s="347">
        <v>0.75</v>
      </c>
      <c r="CN9" s="347">
        <v>0.75</v>
      </c>
      <c r="CO9" s="347">
        <v>0.75</v>
      </c>
      <c r="CP9" s="347">
        <v>0.75</v>
      </c>
      <c r="CQ9" s="347">
        <v>1</v>
      </c>
      <c r="CR9" s="347">
        <v>1</v>
      </c>
      <c r="CS9" s="347">
        <v>1</v>
      </c>
      <c r="CT9" s="347">
        <v>1</v>
      </c>
      <c r="CU9" s="347">
        <v>1</v>
      </c>
      <c r="CV9" s="347">
        <v>1</v>
      </c>
      <c r="CW9" s="347">
        <v>1</v>
      </c>
      <c r="CX9" s="347">
        <v>0.75</v>
      </c>
      <c r="CY9" s="347">
        <v>0.75</v>
      </c>
      <c r="CZ9" s="347">
        <v>1</v>
      </c>
    </row>
    <row r="10" spans="1:104" x14ac:dyDescent="0.25">
      <c r="B10" s="338" t="s">
        <v>587</v>
      </c>
      <c r="C10" s="346">
        <v>0.6</v>
      </c>
      <c r="D10" s="30"/>
      <c r="E10" s="338" t="s">
        <v>587</v>
      </c>
      <c r="F10" s="347">
        <v>1</v>
      </c>
      <c r="G10" s="347">
        <v>1</v>
      </c>
      <c r="H10" s="347">
        <v>1</v>
      </c>
      <c r="I10" s="347">
        <v>1</v>
      </c>
      <c r="J10" s="347">
        <v>1</v>
      </c>
      <c r="K10" s="347">
        <v>1</v>
      </c>
      <c r="L10" s="347">
        <v>1</v>
      </c>
      <c r="M10" s="347">
        <v>1</v>
      </c>
      <c r="N10" s="347">
        <v>1</v>
      </c>
      <c r="O10" s="347">
        <v>1</v>
      </c>
      <c r="P10" s="347">
        <v>0.75</v>
      </c>
      <c r="Q10" s="347">
        <v>0.75</v>
      </c>
      <c r="R10" s="347">
        <v>0.75</v>
      </c>
      <c r="S10" s="347">
        <v>0.75</v>
      </c>
      <c r="T10" s="347">
        <v>0.75</v>
      </c>
      <c r="U10" s="347">
        <v>0.75</v>
      </c>
      <c r="V10" s="347">
        <v>0.75</v>
      </c>
      <c r="W10" s="347">
        <v>0.75</v>
      </c>
      <c r="X10" s="347">
        <v>0.75</v>
      </c>
      <c r="Y10" s="347">
        <v>0.75</v>
      </c>
      <c r="Z10" s="347">
        <v>0.75</v>
      </c>
      <c r="AA10" s="347">
        <v>1</v>
      </c>
      <c r="AB10" s="347">
        <v>0.75</v>
      </c>
      <c r="AC10" s="347">
        <v>0.75</v>
      </c>
      <c r="AD10" s="347">
        <v>0.75</v>
      </c>
      <c r="AE10" s="347">
        <v>0.75</v>
      </c>
      <c r="AF10" s="347">
        <v>0.75</v>
      </c>
      <c r="AG10" s="347">
        <v>0.75</v>
      </c>
      <c r="AH10" s="347">
        <v>0.75</v>
      </c>
      <c r="AI10" s="347">
        <v>0.75</v>
      </c>
      <c r="AJ10" s="347">
        <v>0.75</v>
      </c>
      <c r="AK10" s="347">
        <v>0.75</v>
      </c>
      <c r="AL10" s="347">
        <v>0.75</v>
      </c>
      <c r="AM10" s="347">
        <v>0.5</v>
      </c>
      <c r="AN10" s="347">
        <v>0.5</v>
      </c>
      <c r="AO10" s="347">
        <v>0.75</v>
      </c>
      <c r="AP10" s="347">
        <v>0.75</v>
      </c>
      <c r="AQ10" s="347">
        <v>0.75</v>
      </c>
      <c r="AR10" s="347">
        <v>0.5</v>
      </c>
      <c r="AS10" s="347">
        <v>0.75</v>
      </c>
      <c r="AT10" s="347">
        <v>0.75</v>
      </c>
      <c r="AU10" s="347">
        <v>0.75</v>
      </c>
      <c r="AV10" s="347">
        <v>0.75</v>
      </c>
      <c r="AW10" s="347">
        <v>0.5</v>
      </c>
      <c r="AX10" s="347">
        <v>0.75</v>
      </c>
      <c r="AY10" s="347">
        <v>0.75</v>
      </c>
      <c r="AZ10" s="347">
        <v>0.75</v>
      </c>
      <c r="BA10" s="347">
        <v>0.75</v>
      </c>
      <c r="BB10" s="347">
        <v>0.75</v>
      </c>
      <c r="BC10" s="347">
        <v>0.75</v>
      </c>
      <c r="BD10" s="347">
        <v>0.75</v>
      </c>
      <c r="BE10" s="347">
        <v>0.75</v>
      </c>
      <c r="BF10" s="347">
        <v>0.75</v>
      </c>
      <c r="BG10" s="347">
        <v>0.75</v>
      </c>
      <c r="BH10" s="347">
        <v>0.75</v>
      </c>
      <c r="BI10" s="347">
        <v>0.75</v>
      </c>
      <c r="BJ10" s="347">
        <v>0.75</v>
      </c>
      <c r="BK10" s="347">
        <v>0.5</v>
      </c>
      <c r="BL10" s="347">
        <v>0.75</v>
      </c>
      <c r="BM10" s="347">
        <v>0.75</v>
      </c>
      <c r="BN10" s="347">
        <v>0.75</v>
      </c>
      <c r="BO10" s="347">
        <v>0.75</v>
      </c>
      <c r="BP10" s="347">
        <v>0.75</v>
      </c>
      <c r="BQ10" s="347">
        <v>0.75</v>
      </c>
      <c r="BR10" s="347">
        <v>0.75</v>
      </c>
      <c r="BS10" s="347">
        <v>0.75</v>
      </c>
      <c r="BT10" s="347">
        <v>0.75</v>
      </c>
      <c r="BU10" s="347">
        <v>0.75</v>
      </c>
      <c r="BV10" s="347">
        <v>0.75</v>
      </c>
      <c r="BW10" s="347">
        <v>0.75</v>
      </c>
      <c r="BX10" s="347">
        <v>0.5</v>
      </c>
      <c r="BY10" s="347">
        <v>0.5</v>
      </c>
      <c r="BZ10" s="347">
        <v>0.5</v>
      </c>
      <c r="CA10" s="347">
        <v>0.5</v>
      </c>
      <c r="CB10" s="347">
        <v>0.5</v>
      </c>
      <c r="CC10" s="347">
        <v>0.5</v>
      </c>
      <c r="CD10" s="347">
        <v>0.5</v>
      </c>
      <c r="CE10" s="347">
        <v>0.75</v>
      </c>
      <c r="CF10" s="347">
        <v>0.5</v>
      </c>
      <c r="CG10" s="347">
        <v>0.5</v>
      </c>
      <c r="CH10" s="347">
        <v>0.5</v>
      </c>
      <c r="CI10" s="347">
        <v>0.75</v>
      </c>
      <c r="CJ10" s="347">
        <v>0.75</v>
      </c>
      <c r="CK10" s="347">
        <v>0.5</v>
      </c>
      <c r="CL10" s="347">
        <v>0.75</v>
      </c>
      <c r="CM10" s="347">
        <v>0.75</v>
      </c>
      <c r="CN10" s="347">
        <v>0.75</v>
      </c>
      <c r="CO10" s="347">
        <v>0.75</v>
      </c>
      <c r="CP10" s="347">
        <v>0.75</v>
      </c>
      <c r="CQ10" s="347">
        <v>1</v>
      </c>
      <c r="CR10" s="347">
        <v>1</v>
      </c>
      <c r="CS10" s="347">
        <v>1</v>
      </c>
      <c r="CT10" s="347">
        <v>1</v>
      </c>
      <c r="CU10" s="347">
        <v>1</v>
      </c>
      <c r="CV10" s="347">
        <v>1</v>
      </c>
      <c r="CW10" s="347">
        <v>1</v>
      </c>
      <c r="CX10" s="347">
        <v>0.75</v>
      </c>
      <c r="CY10" s="347">
        <v>0.75</v>
      </c>
      <c r="CZ10" s="347">
        <v>1</v>
      </c>
    </row>
    <row r="11" spans="1:104" x14ac:dyDescent="0.25">
      <c r="B11" s="338" t="s">
        <v>588</v>
      </c>
      <c r="C11" s="346">
        <v>0.6</v>
      </c>
      <c r="D11" s="30"/>
      <c r="E11" s="338" t="s">
        <v>588</v>
      </c>
      <c r="F11" s="347">
        <v>1</v>
      </c>
      <c r="G11" s="347">
        <v>1</v>
      </c>
      <c r="H11" s="347">
        <v>1</v>
      </c>
      <c r="I11" s="347">
        <v>1</v>
      </c>
      <c r="J11" s="347">
        <v>1</v>
      </c>
      <c r="K11" s="347">
        <v>1</v>
      </c>
      <c r="L11" s="347">
        <v>1</v>
      </c>
      <c r="M11" s="347">
        <v>1</v>
      </c>
      <c r="N11" s="347">
        <v>1</v>
      </c>
      <c r="O11" s="347">
        <v>1</v>
      </c>
      <c r="P11" s="347">
        <v>0.75</v>
      </c>
      <c r="Q11" s="347">
        <v>0.75</v>
      </c>
      <c r="R11" s="347">
        <v>0.75</v>
      </c>
      <c r="S11" s="347">
        <v>0.75</v>
      </c>
      <c r="T11" s="347">
        <v>0.75</v>
      </c>
      <c r="U11" s="347">
        <v>0.75</v>
      </c>
      <c r="V11" s="347">
        <v>0.75</v>
      </c>
      <c r="W11" s="347">
        <v>0.75</v>
      </c>
      <c r="X11" s="347">
        <v>0.75</v>
      </c>
      <c r="Y11" s="347">
        <v>0.75</v>
      </c>
      <c r="Z11" s="347">
        <v>0.75</v>
      </c>
      <c r="AA11" s="347">
        <v>0.75</v>
      </c>
      <c r="AB11" s="347">
        <v>0.75</v>
      </c>
      <c r="AC11" s="347">
        <v>0.75</v>
      </c>
      <c r="AD11" s="347">
        <v>0.75</v>
      </c>
      <c r="AE11" s="347">
        <v>0.75</v>
      </c>
      <c r="AF11" s="347">
        <v>0.75</v>
      </c>
      <c r="AG11" s="347">
        <v>0.75</v>
      </c>
      <c r="AH11" s="347">
        <v>0.75</v>
      </c>
      <c r="AI11" s="347">
        <v>0.75</v>
      </c>
      <c r="AJ11" s="347">
        <v>0.5</v>
      </c>
      <c r="AK11" s="347">
        <v>0.5</v>
      </c>
      <c r="AL11" s="347">
        <v>0.5</v>
      </c>
      <c r="AM11" s="347">
        <v>0.5</v>
      </c>
      <c r="AN11" s="347">
        <v>0.5</v>
      </c>
      <c r="AO11" s="347">
        <v>0.5</v>
      </c>
      <c r="AP11" s="347">
        <v>0.5</v>
      </c>
      <c r="AQ11" s="347">
        <v>0.75</v>
      </c>
      <c r="AR11" s="347">
        <v>0.5</v>
      </c>
      <c r="AS11" s="347">
        <v>0.75</v>
      </c>
      <c r="AT11" s="347">
        <v>0.75</v>
      </c>
      <c r="AU11" s="347">
        <v>0.75</v>
      </c>
      <c r="AV11" s="347">
        <v>0.75</v>
      </c>
      <c r="AW11" s="347">
        <v>0.5</v>
      </c>
      <c r="AX11" s="347">
        <v>0.5</v>
      </c>
      <c r="AY11" s="347">
        <v>0.75</v>
      </c>
      <c r="AZ11" s="347">
        <v>0.75</v>
      </c>
      <c r="BA11" s="347">
        <v>0.75</v>
      </c>
      <c r="BB11" s="347">
        <v>0.5</v>
      </c>
      <c r="BC11" s="347">
        <v>0.75</v>
      </c>
      <c r="BD11" s="347">
        <v>0.75</v>
      </c>
      <c r="BE11" s="347">
        <v>0.75</v>
      </c>
      <c r="BF11" s="347">
        <v>0.75</v>
      </c>
      <c r="BG11" s="347">
        <v>0.75</v>
      </c>
      <c r="BH11" s="347">
        <v>0.75</v>
      </c>
      <c r="BI11" s="347">
        <v>0.75</v>
      </c>
      <c r="BJ11" s="347">
        <v>0.75</v>
      </c>
      <c r="BK11" s="347">
        <v>0.5</v>
      </c>
      <c r="BL11" s="347">
        <v>0.5</v>
      </c>
      <c r="BM11" s="347">
        <v>0.75</v>
      </c>
      <c r="BN11" s="347">
        <v>0.75</v>
      </c>
      <c r="BO11" s="347">
        <v>0.75</v>
      </c>
      <c r="BP11" s="347">
        <v>0.75</v>
      </c>
      <c r="BQ11" s="347">
        <v>0.75</v>
      </c>
      <c r="BR11" s="347">
        <v>0.75</v>
      </c>
      <c r="BS11" s="347">
        <v>0.75</v>
      </c>
      <c r="BT11" s="347">
        <v>0.75</v>
      </c>
      <c r="BU11" s="347">
        <v>0.75</v>
      </c>
      <c r="BV11" s="347">
        <v>0.75</v>
      </c>
      <c r="BW11" s="347">
        <v>0.75</v>
      </c>
      <c r="BX11" s="347">
        <v>0.5</v>
      </c>
      <c r="BY11" s="347">
        <v>0.5</v>
      </c>
      <c r="BZ11" s="347">
        <v>0.5</v>
      </c>
      <c r="CA11" s="347">
        <v>0.5</v>
      </c>
      <c r="CB11" s="347">
        <v>0.5</v>
      </c>
      <c r="CC11" s="347">
        <v>0.5</v>
      </c>
      <c r="CD11" s="347">
        <v>0.5</v>
      </c>
      <c r="CE11" s="347">
        <v>0.75</v>
      </c>
      <c r="CF11" s="347">
        <v>0.75</v>
      </c>
      <c r="CG11" s="347">
        <v>0.5</v>
      </c>
      <c r="CH11" s="347">
        <v>0.5</v>
      </c>
      <c r="CI11" s="347">
        <v>0.75</v>
      </c>
      <c r="CJ11" s="347">
        <v>0.75</v>
      </c>
      <c r="CK11" s="347">
        <v>0.5</v>
      </c>
      <c r="CL11" s="347">
        <v>0.75</v>
      </c>
      <c r="CM11" s="347">
        <v>0.75</v>
      </c>
      <c r="CN11" s="347">
        <v>0.75</v>
      </c>
      <c r="CO11" s="347">
        <v>0.75</v>
      </c>
      <c r="CP11" s="347">
        <v>0.75</v>
      </c>
      <c r="CQ11" s="347">
        <v>1</v>
      </c>
      <c r="CR11" s="347">
        <v>1</v>
      </c>
      <c r="CS11" s="347">
        <v>1</v>
      </c>
      <c r="CT11" s="347">
        <v>1</v>
      </c>
      <c r="CU11" s="347">
        <v>1</v>
      </c>
      <c r="CV11" s="347">
        <v>1</v>
      </c>
      <c r="CW11" s="347">
        <v>1</v>
      </c>
      <c r="CX11" s="347">
        <v>0.75</v>
      </c>
      <c r="CY11" s="347">
        <v>0.75</v>
      </c>
      <c r="CZ11" s="347">
        <v>1</v>
      </c>
    </row>
    <row r="12" spans="1:104" x14ac:dyDescent="0.25">
      <c r="B12" s="338" t="s">
        <v>589</v>
      </c>
      <c r="C12" s="346">
        <v>0.6</v>
      </c>
      <c r="D12" s="30"/>
      <c r="E12" s="338" t="s">
        <v>589</v>
      </c>
      <c r="F12" s="347">
        <v>1</v>
      </c>
      <c r="G12" s="347">
        <v>1</v>
      </c>
      <c r="H12" s="347">
        <v>1</v>
      </c>
      <c r="I12" s="347">
        <v>1</v>
      </c>
      <c r="J12" s="347">
        <v>1</v>
      </c>
      <c r="K12" s="347">
        <v>1</v>
      </c>
      <c r="L12" s="347">
        <v>1</v>
      </c>
      <c r="M12" s="347">
        <v>1</v>
      </c>
      <c r="N12" s="347">
        <v>1</v>
      </c>
      <c r="O12" s="347">
        <v>1</v>
      </c>
      <c r="P12" s="347">
        <v>0.75</v>
      </c>
      <c r="Q12" s="347">
        <v>0.75</v>
      </c>
      <c r="R12" s="347">
        <v>0.75</v>
      </c>
      <c r="S12" s="347">
        <v>0.75</v>
      </c>
      <c r="T12" s="347">
        <v>0.75</v>
      </c>
      <c r="U12" s="347">
        <v>0.75</v>
      </c>
      <c r="V12" s="347">
        <v>0.75</v>
      </c>
      <c r="W12" s="347">
        <v>0.75</v>
      </c>
      <c r="X12" s="347">
        <v>0.75</v>
      </c>
      <c r="Y12" s="347">
        <v>0.75</v>
      </c>
      <c r="Z12" s="347">
        <v>0.75</v>
      </c>
      <c r="AA12" s="347">
        <v>1</v>
      </c>
      <c r="AB12" s="347">
        <v>0.75</v>
      </c>
      <c r="AC12" s="347">
        <v>0.75</v>
      </c>
      <c r="AD12" s="347">
        <v>0.75</v>
      </c>
      <c r="AE12" s="347">
        <v>0.75</v>
      </c>
      <c r="AF12" s="347">
        <v>0.75</v>
      </c>
      <c r="AG12" s="347">
        <v>0.75</v>
      </c>
      <c r="AH12" s="347">
        <v>0.75</v>
      </c>
      <c r="AI12" s="347">
        <v>0.75</v>
      </c>
      <c r="AJ12" s="347">
        <v>0.5</v>
      </c>
      <c r="AK12" s="347">
        <v>0.75</v>
      </c>
      <c r="AL12" s="347">
        <v>0.75</v>
      </c>
      <c r="AM12" s="347">
        <v>0.5</v>
      </c>
      <c r="AN12" s="347">
        <v>0.5</v>
      </c>
      <c r="AO12" s="347">
        <v>0.75</v>
      </c>
      <c r="AP12" s="347">
        <v>0.75</v>
      </c>
      <c r="AQ12" s="347">
        <v>0.75</v>
      </c>
      <c r="AR12" s="347">
        <v>0.5</v>
      </c>
      <c r="AS12" s="347">
        <v>0.75</v>
      </c>
      <c r="AT12" s="347">
        <v>0.75</v>
      </c>
      <c r="AU12" s="347">
        <v>0.75</v>
      </c>
      <c r="AV12" s="347">
        <v>0.75</v>
      </c>
      <c r="AW12" s="347">
        <v>0.5</v>
      </c>
      <c r="AX12" s="347">
        <v>0.5</v>
      </c>
      <c r="AY12" s="347">
        <v>0.75</v>
      </c>
      <c r="AZ12" s="347">
        <v>0.75</v>
      </c>
      <c r="BA12" s="347">
        <v>0.75</v>
      </c>
      <c r="BB12" s="347">
        <v>0.5</v>
      </c>
      <c r="BC12" s="347">
        <v>0.75</v>
      </c>
      <c r="BD12" s="347">
        <v>0.75</v>
      </c>
      <c r="BE12" s="347">
        <v>0.75</v>
      </c>
      <c r="BF12" s="347">
        <v>0.75</v>
      </c>
      <c r="BG12" s="347">
        <v>0.75</v>
      </c>
      <c r="BH12" s="347">
        <v>0.75</v>
      </c>
      <c r="BI12" s="347">
        <v>0.75</v>
      </c>
      <c r="BJ12" s="347">
        <v>0.75</v>
      </c>
      <c r="BK12" s="347">
        <v>0.5</v>
      </c>
      <c r="BL12" s="347">
        <v>0.5</v>
      </c>
      <c r="BM12" s="347">
        <v>0.75</v>
      </c>
      <c r="BN12" s="347">
        <v>0.75</v>
      </c>
      <c r="BO12" s="347">
        <v>0.75</v>
      </c>
      <c r="BP12" s="347">
        <v>0.75</v>
      </c>
      <c r="BQ12" s="347">
        <v>0.75</v>
      </c>
      <c r="BR12" s="347">
        <v>0.75</v>
      </c>
      <c r="BS12" s="347">
        <v>0.75</v>
      </c>
      <c r="BT12" s="347">
        <v>0.75</v>
      </c>
      <c r="BU12" s="347">
        <v>0.75</v>
      </c>
      <c r="BV12" s="347">
        <v>0.5</v>
      </c>
      <c r="BW12" s="347">
        <v>0.5</v>
      </c>
      <c r="BX12" s="347">
        <v>0.5</v>
      </c>
      <c r="BY12" s="347">
        <v>0.5</v>
      </c>
      <c r="BZ12" s="347">
        <v>0.5</v>
      </c>
      <c r="CA12" s="347">
        <v>0.5</v>
      </c>
      <c r="CB12" s="347">
        <v>0.5</v>
      </c>
      <c r="CC12" s="347">
        <v>0.5</v>
      </c>
      <c r="CD12" s="347">
        <v>0.5</v>
      </c>
      <c r="CE12" s="347">
        <v>0.75</v>
      </c>
      <c r="CF12" s="347">
        <v>0.5</v>
      </c>
      <c r="CG12" s="347">
        <v>0.5</v>
      </c>
      <c r="CH12" s="347">
        <v>0.5</v>
      </c>
      <c r="CI12" s="347">
        <v>0.75</v>
      </c>
      <c r="CJ12" s="347">
        <v>0.75</v>
      </c>
      <c r="CK12" s="347">
        <v>0.5</v>
      </c>
      <c r="CL12" s="347">
        <v>0.75</v>
      </c>
      <c r="CM12" s="347">
        <v>0.75</v>
      </c>
      <c r="CN12" s="347">
        <v>0.75</v>
      </c>
      <c r="CO12" s="347">
        <v>0.75</v>
      </c>
      <c r="CP12" s="347">
        <v>0.75</v>
      </c>
      <c r="CQ12" s="347">
        <v>1</v>
      </c>
      <c r="CR12" s="347">
        <v>1</v>
      </c>
      <c r="CS12" s="347">
        <v>1</v>
      </c>
      <c r="CT12" s="347">
        <v>1</v>
      </c>
      <c r="CU12" s="347">
        <v>1</v>
      </c>
      <c r="CV12" s="347">
        <v>1</v>
      </c>
      <c r="CW12" s="347">
        <v>1</v>
      </c>
      <c r="CX12" s="347">
        <v>0.75</v>
      </c>
      <c r="CY12" s="347">
        <v>0.75</v>
      </c>
      <c r="CZ12" s="347">
        <v>1</v>
      </c>
    </row>
    <row r="13" spans="1:104" x14ac:dyDescent="0.25">
      <c r="B13" s="338" t="s">
        <v>590</v>
      </c>
      <c r="C13" s="346">
        <v>0.6</v>
      </c>
      <c r="D13" s="30"/>
      <c r="E13" s="338" t="s">
        <v>590</v>
      </c>
      <c r="F13" s="347">
        <v>1</v>
      </c>
      <c r="G13" s="347">
        <v>1</v>
      </c>
      <c r="H13" s="347">
        <v>1</v>
      </c>
      <c r="I13" s="347">
        <v>1</v>
      </c>
      <c r="J13" s="347">
        <v>1</v>
      </c>
      <c r="K13" s="347">
        <v>1</v>
      </c>
      <c r="L13" s="347">
        <v>1</v>
      </c>
      <c r="M13" s="347">
        <v>1</v>
      </c>
      <c r="N13" s="347">
        <v>1</v>
      </c>
      <c r="O13" s="347">
        <v>1</v>
      </c>
      <c r="P13" s="347">
        <v>0.75</v>
      </c>
      <c r="Q13" s="347">
        <v>0.75</v>
      </c>
      <c r="R13" s="347">
        <v>0.75</v>
      </c>
      <c r="S13" s="347">
        <v>0.75</v>
      </c>
      <c r="T13" s="347">
        <v>0.75</v>
      </c>
      <c r="U13" s="347">
        <v>0.75</v>
      </c>
      <c r="V13" s="347">
        <v>0.75</v>
      </c>
      <c r="W13" s="347">
        <v>0.75</v>
      </c>
      <c r="X13" s="347">
        <v>0.75</v>
      </c>
      <c r="Y13" s="347">
        <v>0.75</v>
      </c>
      <c r="Z13" s="347">
        <v>0.75</v>
      </c>
      <c r="AA13" s="347">
        <v>1</v>
      </c>
      <c r="AB13" s="347">
        <v>0.75</v>
      </c>
      <c r="AC13" s="347">
        <v>0.75</v>
      </c>
      <c r="AD13" s="347">
        <v>0.75</v>
      </c>
      <c r="AE13" s="347">
        <v>0.75</v>
      </c>
      <c r="AF13" s="347">
        <v>0.75</v>
      </c>
      <c r="AG13" s="347">
        <v>0.75</v>
      </c>
      <c r="AH13" s="347">
        <v>0.75</v>
      </c>
      <c r="AI13" s="347">
        <v>0.75</v>
      </c>
      <c r="AJ13" s="347">
        <v>0.75</v>
      </c>
      <c r="AK13" s="347">
        <v>0.75</v>
      </c>
      <c r="AL13" s="347">
        <v>0.75</v>
      </c>
      <c r="AM13" s="347">
        <v>0.5</v>
      </c>
      <c r="AN13" s="347">
        <v>0.5</v>
      </c>
      <c r="AO13" s="347">
        <v>0.75</v>
      </c>
      <c r="AP13" s="347">
        <v>0.75</v>
      </c>
      <c r="AQ13" s="347">
        <v>0.75</v>
      </c>
      <c r="AR13" s="347">
        <v>0.5</v>
      </c>
      <c r="AS13" s="347">
        <v>0.75</v>
      </c>
      <c r="AT13" s="347">
        <v>0.75</v>
      </c>
      <c r="AU13" s="347">
        <v>0.75</v>
      </c>
      <c r="AV13" s="347">
        <v>0.75</v>
      </c>
      <c r="AW13" s="347">
        <v>0.5</v>
      </c>
      <c r="AX13" s="347">
        <v>0.75</v>
      </c>
      <c r="AY13" s="347">
        <v>0.75</v>
      </c>
      <c r="AZ13" s="347">
        <v>0.75</v>
      </c>
      <c r="BA13" s="347">
        <v>0.75</v>
      </c>
      <c r="BB13" s="347">
        <v>0.75</v>
      </c>
      <c r="BC13" s="347">
        <v>0.75</v>
      </c>
      <c r="BD13" s="347">
        <v>0.75</v>
      </c>
      <c r="BE13" s="347">
        <v>0.75</v>
      </c>
      <c r="BF13" s="347">
        <v>0.75</v>
      </c>
      <c r="BG13" s="347">
        <v>0.75</v>
      </c>
      <c r="BH13" s="347">
        <v>0.75</v>
      </c>
      <c r="BI13" s="347">
        <v>0.75</v>
      </c>
      <c r="BJ13" s="347">
        <v>0.75</v>
      </c>
      <c r="BK13" s="347">
        <v>0.5</v>
      </c>
      <c r="BL13" s="347">
        <v>0.75</v>
      </c>
      <c r="BM13" s="347">
        <v>0.75</v>
      </c>
      <c r="BN13" s="347">
        <v>0.75</v>
      </c>
      <c r="BO13" s="347">
        <v>0.75</v>
      </c>
      <c r="BP13" s="347">
        <v>0.75</v>
      </c>
      <c r="BQ13" s="347">
        <v>0.75</v>
      </c>
      <c r="BR13" s="347">
        <v>0.75</v>
      </c>
      <c r="BS13" s="347">
        <v>0.75</v>
      </c>
      <c r="BT13" s="347">
        <v>0.75</v>
      </c>
      <c r="BU13" s="347">
        <v>0.75</v>
      </c>
      <c r="BV13" s="347">
        <v>0.75</v>
      </c>
      <c r="BW13" s="347">
        <v>0.75</v>
      </c>
      <c r="BX13" s="347">
        <v>0.5</v>
      </c>
      <c r="BY13" s="347">
        <v>0.5</v>
      </c>
      <c r="BZ13" s="347">
        <v>0.5</v>
      </c>
      <c r="CA13" s="347">
        <v>0.5</v>
      </c>
      <c r="CB13" s="347">
        <v>0.5</v>
      </c>
      <c r="CC13" s="347">
        <v>0.5</v>
      </c>
      <c r="CD13" s="347">
        <v>0.5</v>
      </c>
      <c r="CE13" s="347">
        <v>0.75</v>
      </c>
      <c r="CF13" s="347">
        <v>0.5</v>
      </c>
      <c r="CG13" s="347">
        <v>0.5</v>
      </c>
      <c r="CH13" s="347">
        <v>0.5</v>
      </c>
      <c r="CI13" s="347">
        <v>0.75</v>
      </c>
      <c r="CJ13" s="347">
        <v>0.75</v>
      </c>
      <c r="CK13" s="347">
        <v>0.5</v>
      </c>
      <c r="CL13" s="347">
        <v>0.75</v>
      </c>
      <c r="CM13" s="347">
        <v>0.75</v>
      </c>
      <c r="CN13" s="347">
        <v>0.75</v>
      </c>
      <c r="CO13" s="347">
        <v>0.75</v>
      </c>
      <c r="CP13" s="347">
        <v>0.75</v>
      </c>
      <c r="CQ13" s="347">
        <v>1</v>
      </c>
      <c r="CR13" s="347">
        <v>1</v>
      </c>
      <c r="CS13" s="347">
        <v>1</v>
      </c>
      <c r="CT13" s="347">
        <v>1</v>
      </c>
      <c r="CU13" s="347">
        <v>1</v>
      </c>
      <c r="CV13" s="347">
        <v>1</v>
      </c>
      <c r="CW13" s="347">
        <v>1</v>
      </c>
      <c r="CX13" s="347">
        <v>0.75</v>
      </c>
      <c r="CY13" s="347">
        <v>0.75</v>
      </c>
      <c r="CZ13" s="347">
        <v>1</v>
      </c>
    </row>
    <row r="14" spans="1:104" x14ac:dyDescent="0.25">
      <c r="B14" s="338" t="s">
        <v>591</v>
      </c>
      <c r="C14" s="346">
        <v>0.8</v>
      </c>
      <c r="D14" s="30"/>
      <c r="E14" s="338" t="s">
        <v>591</v>
      </c>
      <c r="F14" s="347">
        <v>1</v>
      </c>
      <c r="G14" s="347">
        <v>1</v>
      </c>
      <c r="H14" s="347">
        <v>1</v>
      </c>
      <c r="I14" s="347">
        <v>1</v>
      </c>
      <c r="J14" s="347">
        <v>1</v>
      </c>
      <c r="K14" s="347">
        <v>1</v>
      </c>
      <c r="L14" s="347">
        <v>1</v>
      </c>
      <c r="M14" s="347">
        <v>1</v>
      </c>
      <c r="N14" s="347">
        <v>0.75</v>
      </c>
      <c r="O14" s="347">
        <v>1</v>
      </c>
      <c r="P14" s="347">
        <v>1</v>
      </c>
      <c r="Q14" s="347">
        <v>0.75</v>
      </c>
      <c r="R14" s="347">
        <v>1</v>
      </c>
      <c r="S14" s="347">
        <v>1</v>
      </c>
      <c r="T14" s="347">
        <v>0.75</v>
      </c>
      <c r="U14" s="347">
        <v>0.75</v>
      </c>
      <c r="V14" s="347">
        <v>0.75</v>
      </c>
      <c r="W14" s="347">
        <v>0.75</v>
      </c>
      <c r="X14" s="347">
        <v>1</v>
      </c>
      <c r="Y14" s="347">
        <v>0.75</v>
      </c>
      <c r="Z14" s="347">
        <v>0.75</v>
      </c>
      <c r="AA14" s="347">
        <v>0.75</v>
      </c>
      <c r="AB14" s="347">
        <v>0.5</v>
      </c>
      <c r="AC14" s="347">
        <v>0.5</v>
      </c>
      <c r="AD14" s="347">
        <v>0.75</v>
      </c>
      <c r="AE14" s="347">
        <v>0.75</v>
      </c>
      <c r="AF14" s="347">
        <v>0.75</v>
      </c>
      <c r="AG14" s="347">
        <v>0.75</v>
      </c>
      <c r="AH14" s="347">
        <v>0.5</v>
      </c>
      <c r="AI14" s="347">
        <v>0.75</v>
      </c>
      <c r="AJ14" s="347">
        <v>0.5</v>
      </c>
      <c r="AK14" s="347">
        <v>0.5</v>
      </c>
      <c r="AL14" s="347">
        <v>0.5</v>
      </c>
      <c r="AM14" s="347">
        <v>0.5</v>
      </c>
      <c r="AN14" s="347">
        <v>0.5</v>
      </c>
      <c r="AO14" s="347">
        <v>0.5</v>
      </c>
      <c r="AP14" s="347">
        <v>0.5</v>
      </c>
      <c r="AQ14" s="347">
        <v>0.5</v>
      </c>
      <c r="AR14" s="347">
        <v>0.5</v>
      </c>
      <c r="AS14" s="347">
        <v>0.5</v>
      </c>
      <c r="AT14" s="347">
        <v>0.5</v>
      </c>
      <c r="AU14" s="347">
        <v>0.5</v>
      </c>
      <c r="AV14" s="347">
        <v>0.5</v>
      </c>
      <c r="AW14" s="347">
        <v>0.5</v>
      </c>
      <c r="AX14" s="347">
        <v>0.5</v>
      </c>
      <c r="AY14" s="347">
        <v>0.5</v>
      </c>
      <c r="AZ14" s="347">
        <v>0.5</v>
      </c>
      <c r="BA14" s="347">
        <v>0.5</v>
      </c>
      <c r="BB14" s="347">
        <v>0.5</v>
      </c>
      <c r="BC14" s="347">
        <v>0.5</v>
      </c>
      <c r="BD14" s="347">
        <v>0.5</v>
      </c>
      <c r="BE14" s="347">
        <v>0.5</v>
      </c>
      <c r="BF14" s="347">
        <v>0.5</v>
      </c>
      <c r="BG14" s="347">
        <v>0.5</v>
      </c>
      <c r="BH14" s="347">
        <v>0.5</v>
      </c>
      <c r="BI14" s="347">
        <v>0.5</v>
      </c>
      <c r="BJ14" s="347">
        <v>0.75</v>
      </c>
      <c r="BK14" s="347">
        <v>0.5</v>
      </c>
      <c r="BL14" s="347">
        <v>0.5</v>
      </c>
      <c r="BM14" s="347">
        <v>0.5</v>
      </c>
      <c r="BN14" s="347">
        <v>0.75</v>
      </c>
      <c r="BO14" s="347">
        <v>0.75</v>
      </c>
      <c r="BP14" s="347">
        <v>0.75</v>
      </c>
      <c r="BQ14" s="347">
        <v>0.75</v>
      </c>
      <c r="BR14" s="347">
        <v>0.75</v>
      </c>
      <c r="BS14" s="347">
        <v>0.75</v>
      </c>
      <c r="BT14" s="347">
        <v>0.75</v>
      </c>
      <c r="BU14" s="347">
        <v>0.75</v>
      </c>
      <c r="BV14" s="347">
        <v>0.5</v>
      </c>
      <c r="BW14" s="347">
        <v>0.75</v>
      </c>
      <c r="BX14" s="347">
        <v>0.5</v>
      </c>
      <c r="BY14" s="347">
        <v>0.5</v>
      </c>
      <c r="BZ14" s="347">
        <v>0.5</v>
      </c>
      <c r="CA14" s="347">
        <v>0.75</v>
      </c>
      <c r="CB14" s="347">
        <v>0.75</v>
      </c>
      <c r="CC14" s="347">
        <v>0.75</v>
      </c>
      <c r="CD14" s="347">
        <v>0.75</v>
      </c>
      <c r="CE14" s="347">
        <v>0.75</v>
      </c>
      <c r="CF14" s="347">
        <v>0.75</v>
      </c>
      <c r="CG14" s="347">
        <v>0.75</v>
      </c>
      <c r="CH14" s="347">
        <v>0.75</v>
      </c>
      <c r="CI14" s="347">
        <v>0.75</v>
      </c>
      <c r="CJ14" s="347">
        <v>0.75</v>
      </c>
      <c r="CK14" s="347">
        <v>0.75</v>
      </c>
      <c r="CL14" s="347">
        <v>0.75</v>
      </c>
      <c r="CM14" s="347">
        <v>0.75</v>
      </c>
      <c r="CN14" s="347">
        <v>1</v>
      </c>
      <c r="CO14" s="347">
        <v>0.75</v>
      </c>
      <c r="CP14" s="347">
        <v>0.75</v>
      </c>
      <c r="CQ14" s="347">
        <v>0.75</v>
      </c>
      <c r="CR14" s="347">
        <v>0.75</v>
      </c>
      <c r="CS14" s="347">
        <v>0.75</v>
      </c>
      <c r="CT14" s="347">
        <v>0.75</v>
      </c>
      <c r="CU14" s="347">
        <v>0.75</v>
      </c>
      <c r="CV14" s="347">
        <v>0.75</v>
      </c>
      <c r="CW14" s="347">
        <v>0.75</v>
      </c>
      <c r="CX14" s="347">
        <v>0.75</v>
      </c>
      <c r="CY14" s="347">
        <v>0.75</v>
      </c>
      <c r="CZ14" s="347">
        <v>0.75</v>
      </c>
    </row>
    <row r="15" spans="1:104" x14ac:dyDescent="0.25">
      <c r="B15" s="338" t="s">
        <v>592</v>
      </c>
      <c r="C15" s="346">
        <v>0.7</v>
      </c>
      <c r="D15" s="30"/>
      <c r="E15" s="338" t="s">
        <v>592</v>
      </c>
      <c r="F15" s="347">
        <v>1</v>
      </c>
      <c r="G15" s="347">
        <v>1</v>
      </c>
      <c r="H15" s="347">
        <v>1</v>
      </c>
      <c r="I15" s="347">
        <v>1</v>
      </c>
      <c r="J15" s="347">
        <v>1</v>
      </c>
      <c r="K15" s="347">
        <v>1</v>
      </c>
      <c r="L15" s="347">
        <v>1</v>
      </c>
      <c r="M15" s="347">
        <v>1</v>
      </c>
      <c r="N15" s="347">
        <v>1</v>
      </c>
      <c r="O15" s="347">
        <v>1</v>
      </c>
      <c r="P15" s="347">
        <v>0.75</v>
      </c>
      <c r="Q15" s="347">
        <v>0.75</v>
      </c>
      <c r="R15" s="347">
        <v>1</v>
      </c>
      <c r="S15" s="347">
        <v>1</v>
      </c>
      <c r="T15" s="347">
        <v>0.75</v>
      </c>
      <c r="U15" s="347">
        <v>1</v>
      </c>
      <c r="V15" s="347">
        <v>0.75</v>
      </c>
      <c r="W15" s="347">
        <v>1</v>
      </c>
      <c r="X15" s="347">
        <v>1</v>
      </c>
      <c r="Y15" s="347">
        <v>0.75</v>
      </c>
      <c r="Z15" s="347">
        <v>0.75</v>
      </c>
      <c r="AA15" s="347">
        <v>0.75</v>
      </c>
      <c r="AB15" s="347">
        <v>0.75</v>
      </c>
      <c r="AC15" s="347">
        <v>0.75</v>
      </c>
      <c r="AD15" s="347">
        <v>0.75</v>
      </c>
      <c r="AE15" s="347">
        <v>0.75</v>
      </c>
      <c r="AF15" s="347">
        <v>0.75</v>
      </c>
      <c r="AG15" s="347">
        <v>0.75</v>
      </c>
      <c r="AH15" s="347">
        <v>0.5</v>
      </c>
      <c r="AI15" s="347">
        <v>0.75</v>
      </c>
      <c r="AJ15" s="347">
        <v>0.5</v>
      </c>
      <c r="AK15" s="347">
        <v>0.5</v>
      </c>
      <c r="AL15" s="347">
        <v>0.5</v>
      </c>
      <c r="AM15" s="347">
        <v>0.5</v>
      </c>
      <c r="AN15" s="347">
        <v>0.5</v>
      </c>
      <c r="AO15" s="347">
        <v>0.5</v>
      </c>
      <c r="AP15" s="347">
        <v>0.5</v>
      </c>
      <c r="AQ15" s="347">
        <v>0.5</v>
      </c>
      <c r="AR15" s="347">
        <v>0.5</v>
      </c>
      <c r="AS15" s="347">
        <v>0.5</v>
      </c>
      <c r="AT15" s="347">
        <v>0.5</v>
      </c>
      <c r="AU15" s="347">
        <v>0.5</v>
      </c>
      <c r="AV15" s="347">
        <v>0.5</v>
      </c>
      <c r="AW15" s="347">
        <v>0.5</v>
      </c>
      <c r="AX15" s="347">
        <v>0.5</v>
      </c>
      <c r="AY15" s="347">
        <v>0.5</v>
      </c>
      <c r="AZ15" s="347">
        <v>0.5</v>
      </c>
      <c r="BA15" s="347">
        <v>0.5</v>
      </c>
      <c r="BB15" s="347">
        <v>0.5</v>
      </c>
      <c r="BC15" s="347">
        <v>0.5</v>
      </c>
      <c r="BD15" s="347">
        <v>0.5</v>
      </c>
      <c r="BE15" s="347">
        <v>0.5</v>
      </c>
      <c r="BF15" s="347">
        <v>0.5</v>
      </c>
      <c r="BG15" s="347">
        <v>0.5</v>
      </c>
      <c r="BH15" s="347">
        <v>0.5</v>
      </c>
      <c r="BI15" s="347">
        <v>0.5</v>
      </c>
      <c r="BJ15" s="347">
        <v>0.75</v>
      </c>
      <c r="BK15" s="347">
        <v>0.5</v>
      </c>
      <c r="BL15" s="347">
        <v>0.5</v>
      </c>
      <c r="BM15" s="347">
        <v>0.5</v>
      </c>
      <c r="BN15" s="347">
        <v>0.75</v>
      </c>
      <c r="BO15" s="347">
        <v>0.75</v>
      </c>
      <c r="BP15" s="347">
        <v>0.75</v>
      </c>
      <c r="BQ15" s="347">
        <v>0.75</v>
      </c>
      <c r="BR15" s="347">
        <v>0.75</v>
      </c>
      <c r="BS15" s="347">
        <v>0.5</v>
      </c>
      <c r="BT15" s="347">
        <v>0.5</v>
      </c>
      <c r="BU15" s="347">
        <v>0.5</v>
      </c>
      <c r="BV15" s="347">
        <v>0.5</v>
      </c>
      <c r="BW15" s="347">
        <v>0.5</v>
      </c>
      <c r="BX15" s="347">
        <v>0.5</v>
      </c>
      <c r="BY15" s="347">
        <v>0.5</v>
      </c>
      <c r="BZ15" s="347">
        <v>0.5</v>
      </c>
      <c r="CA15" s="347">
        <v>0.5</v>
      </c>
      <c r="CB15" s="347">
        <v>0.5</v>
      </c>
      <c r="CC15" s="347">
        <v>0.5</v>
      </c>
      <c r="CD15" s="347">
        <v>0.5</v>
      </c>
      <c r="CE15" s="347">
        <v>0.75</v>
      </c>
      <c r="CF15" s="347">
        <v>0.75</v>
      </c>
      <c r="CG15" s="347">
        <v>0.75</v>
      </c>
      <c r="CH15" s="347">
        <v>0.75</v>
      </c>
      <c r="CI15" s="347">
        <v>0.75</v>
      </c>
      <c r="CJ15" s="347">
        <v>0.75</v>
      </c>
      <c r="CK15" s="347">
        <v>0.5</v>
      </c>
      <c r="CL15" s="347">
        <v>0.75</v>
      </c>
      <c r="CM15" s="347">
        <v>0.75</v>
      </c>
      <c r="CN15" s="347">
        <v>0.75</v>
      </c>
      <c r="CO15" s="347">
        <v>0.75</v>
      </c>
      <c r="CP15" s="347">
        <v>0.75</v>
      </c>
      <c r="CQ15" s="347">
        <v>0.75</v>
      </c>
      <c r="CR15" s="347">
        <v>0.75</v>
      </c>
      <c r="CS15" s="347">
        <v>0.75</v>
      </c>
      <c r="CT15" s="347">
        <v>0.75</v>
      </c>
      <c r="CU15" s="347">
        <v>0.75</v>
      </c>
      <c r="CV15" s="347">
        <v>0.75</v>
      </c>
      <c r="CW15" s="347">
        <v>0.75</v>
      </c>
      <c r="CX15" s="347">
        <v>0.75</v>
      </c>
      <c r="CY15" s="347">
        <v>0.75</v>
      </c>
      <c r="CZ15" s="347">
        <v>0.75</v>
      </c>
    </row>
    <row r="16" spans="1:104" x14ac:dyDescent="0.25">
      <c r="B16" s="338" t="s">
        <v>593</v>
      </c>
      <c r="C16" s="346">
        <v>0.6</v>
      </c>
      <c r="D16" s="30"/>
      <c r="E16" s="338" t="s">
        <v>593</v>
      </c>
      <c r="F16" s="347">
        <v>1</v>
      </c>
      <c r="G16" s="347">
        <v>1</v>
      </c>
      <c r="H16" s="347">
        <v>1</v>
      </c>
      <c r="I16" s="347">
        <v>1</v>
      </c>
      <c r="J16" s="347">
        <v>1</v>
      </c>
      <c r="K16" s="347">
        <v>1</v>
      </c>
      <c r="L16" s="347">
        <v>0.75</v>
      </c>
      <c r="M16" s="347">
        <v>1</v>
      </c>
      <c r="N16" s="347">
        <v>1</v>
      </c>
      <c r="O16" s="347">
        <v>0.75</v>
      </c>
      <c r="P16" s="347">
        <v>0.75</v>
      </c>
      <c r="Q16" s="347">
        <v>0.75</v>
      </c>
      <c r="R16" s="347">
        <v>0.75</v>
      </c>
      <c r="S16" s="347">
        <v>0.75</v>
      </c>
      <c r="T16" s="347">
        <v>0.75</v>
      </c>
      <c r="U16" s="347">
        <v>0.75</v>
      </c>
      <c r="V16" s="347">
        <v>0.75</v>
      </c>
      <c r="W16" s="347">
        <v>1</v>
      </c>
      <c r="X16" s="347">
        <v>0.75</v>
      </c>
      <c r="Y16" s="347">
        <v>0.75</v>
      </c>
      <c r="Z16" s="347">
        <v>0.75</v>
      </c>
      <c r="AA16" s="347">
        <v>1</v>
      </c>
      <c r="AB16" s="347">
        <v>0.75</v>
      </c>
      <c r="AC16" s="347">
        <v>0.75</v>
      </c>
      <c r="AD16" s="347">
        <v>0.75</v>
      </c>
      <c r="AE16" s="347">
        <v>0.75</v>
      </c>
      <c r="AF16" s="347">
        <v>0.75</v>
      </c>
      <c r="AG16" s="347">
        <v>0.75</v>
      </c>
      <c r="AH16" s="347">
        <v>0.75</v>
      </c>
      <c r="AI16" s="347">
        <v>0.75</v>
      </c>
      <c r="AJ16" s="347">
        <v>0.5</v>
      </c>
      <c r="AK16" s="347">
        <v>0.75</v>
      </c>
      <c r="AL16" s="347">
        <v>0.75</v>
      </c>
      <c r="AM16" s="347">
        <v>0.5</v>
      </c>
      <c r="AN16" s="347">
        <v>0.5</v>
      </c>
      <c r="AO16" s="347">
        <v>0.75</v>
      </c>
      <c r="AP16" s="347">
        <v>0.75</v>
      </c>
      <c r="AQ16" s="347">
        <v>0.75</v>
      </c>
      <c r="AR16" s="347">
        <v>0.5</v>
      </c>
      <c r="AS16" s="347">
        <v>0.75</v>
      </c>
      <c r="AT16" s="347">
        <v>0.75</v>
      </c>
      <c r="AU16" s="347">
        <v>0.75</v>
      </c>
      <c r="AV16" s="347">
        <v>0.75</v>
      </c>
      <c r="AW16" s="347">
        <v>0.5</v>
      </c>
      <c r="AX16" s="347">
        <v>0.5</v>
      </c>
      <c r="AY16" s="347">
        <v>0.75</v>
      </c>
      <c r="AZ16" s="347">
        <v>0.75</v>
      </c>
      <c r="BA16" s="347">
        <v>0.5</v>
      </c>
      <c r="BB16" s="347">
        <v>0.5</v>
      </c>
      <c r="BC16" s="347">
        <v>0.75</v>
      </c>
      <c r="BD16" s="347">
        <v>0.75</v>
      </c>
      <c r="BE16" s="347">
        <v>0.75</v>
      </c>
      <c r="BF16" s="347">
        <v>0.75</v>
      </c>
      <c r="BG16" s="347">
        <v>0.75</v>
      </c>
      <c r="BH16" s="347">
        <v>0.75</v>
      </c>
      <c r="BI16" s="347">
        <v>0.75</v>
      </c>
      <c r="BJ16" s="347">
        <v>0.75</v>
      </c>
      <c r="BK16" s="347">
        <v>0.5</v>
      </c>
      <c r="BL16" s="347">
        <v>0.5</v>
      </c>
      <c r="BM16" s="347">
        <v>0.5</v>
      </c>
      <c r="BN16" s="347">
        <v>0.75</v>
      </c>
      <c r="BO16" s="347">
        <v>0.75</v>
      </c>
      <c r="BP16" s="347">
        <v>0.75</v>
      </c>
      <c r="BQ16" s="347">
        <v>0.75</v>
      </c>
      <c r="BR16" s="347">
        <v>0.75</v>
      </c>
      <c r="BS16" s="347">
        <v>0.5</v>
      </c>
      <c r="BT16" s="347">
        <v>0.5</v>
      </c>
      <c r="BU16" s="347">
        <v>0.5</v>
      </c>
      <c r="BV16" s="347">
        <v>0.5</v>
      </c>
      <c r="BW16" s="347">
        <v>0.5</v>
      </c>
      <c r="BX16" s="347">
        <v>0.5</v>
      </c>
      <c r="BY16" s="347">
        <v>0.5</v>
      </c>
      <c r="BZ16" s="347">
        <v>0.5</v>
      </c>
      <c r="CA16" s="347">
        <v>0.5</v>
      </c>
      <c r="CB16" s="347">
        <v>0.5</v>
      </c>
      <c r="CC16" s="347">
        <v>0.5</v>
      </c>
      <c r="CD16" s="347">
        <v>0.5</v>
      </c>
      <c r="CE16" s="347">
        <v>0.5</v>
      </c>
      <c r="CF16" s="347">
        <v>0.5</v>
      </c>
      <c r="CG16" s="347">
        <v>0.5</v>
      </c>
      <c r="CH16" s="347">
        <v>0.5</v>
      </c>
      <c r="CI16" s="347">
        <v>0.75</v>
      </c>
      <c r="CJ16" s="347">
        <v>0.5</v>
      </c>
      <c r="CK16" s="347">
        <v>0.5</v>
      </c>
      <c r="CL16" s="347">
        <v>0.75</v>
      </c>
      <c r="CM16" s="347">
        <v>0.75</v>
      </c>
      <c r="CN16" s="347">
        <v>0.75</v>
      </c>
      <c r="CO16" s="347">
        <v>0.75</v>
      </c>
      <c r="CP16" s="347">
        <v>0.75</v>
      </c>
      <c r="CQ16" s="347">
        <v>0.75</v>
      </c>
      <c r="CR16" s="347">
        <v>0.75</v>
      </c>
      <c r="CS16" s="347">
        <v>0.75</v>
      </c>
      <c r="CT16" s="347">
        <v>0.75</v>
      </c>
      <c r="CU16" s="347">
        <v>0.75</v>
      </c>
      <c r="CV16" s="347">
        <v>0.75</v>
      </c>
      <c r="CW16" s="347">
        <v>1</v>
      </c>
      <c r="CX16" s="347">
        <v>0.75</v>
      </c>
      <c r="CY16" s="347">
        <v>0.75</v>
      </c>
      <c r="CZ16" s="347">
        <v>0.75</v>
      </c>
    </row>
    <row r="17" spans="2:104" x14ac:dyDescent="0.25">
      <c r="B17" s="338" t="s">
        <v>594</v>
      </c>
      <c r="C17" s="346">
        <v>0.9</v>
      </c>
      <c r="D17" s="30"/>
      <c r="E17" s="338" t="s">
        <v>594</v>
      </c>
      <c r="F17" s="347">
        <v>1</v>
      </c>
      <c r="G17" s="347">
        <v>1</v>
      </c>
      <c r="H17" s="347">
        <v>1</v>
      </c>
      <c r="I17" s="347">
        <v>1</v>
      </c>
      <c r="J17" s="347">
        <v>1</v>
      </c>
      <c r="K17" s="347">
        <v>1</v>
      </c>
      <c r="L17" s="347">
        <v>1</v>
      </c>
      <c r="M17" s="347">
        <v>1</v>
      </c>
      <c r="N17" s="347">
        <v>0.75</v>
      </c>
      <c r="O17" s="347">
        <v>1</v>
      </c>
      <c r="P17" s="347">
        <v>0.75</v>
      </c>
      <c r="Q17" s="347">
        <v>0.75</v>
      </c>
      <c r="R17" s="347">
        <v>0.75</v>
      </c>
      <c r="S17" s="347">
        <v>1</v>
      </c>
      <c r="T17" s="347">
        <v>0.75</v>
      </c>
      <c r="U17" s="347">
        <v>0.75</v>
      </c>
      <c r="V17" s="347">
        <v>0.75</v>
      </c>
      <c r="W17" s="347">
        <v>0.75</v>
      </c>
      <c r="X17" s="347">
        <v>0.75</v>
      </c>
      <c r="Y17" s="347">
        <v>0.75</v>
      </c>
      <c r="Z17" s="347">
        <v>0.75</v>
      </c>
      <c r="AA17" s="347">
        <v>0.75</v>
      </c>
      <c r="AB17" s="347">
        <v>0.75</v>
      </c>
      <c r="AC17" s="347">
        <v>0.75</v>
      </c>
      <c r="AD17" s="347">
        <v>0.75</v>
      </c>
      <c r="AE17" s="347">
        <v>0.75</v>
      </c>
      <c r="AF17" s="347">
        <v>0.75</v>
      </c>
      <c r="AG17" s="347">
        <v>0.75</v>
      </c>
      <c r="AH17" s="347">
        <v>0.75</v>
      </c>
      <c r="AI17" s="347">
        <v>0.75</v>
      </c>
      <c r="AJ17" s="347">
        <v>0.5</v>
      </c>
      <c r="AK17" s="347">
        <v>0.5</v>
      </c>
      <c r="AL17" s="347">
        <v>0.5</v>
      </c>
      <c r="AM17" s="347">
        <v>0.5</v>
      </c>
      <c r="AN17" s="347">
        <v>0.5</v>
      </c>
      <c r="AO17" s="347">
        <v>0.5</v>
      </c>
      <c r="AP17" s="347">
        <v>0.5</v>
      </c>
      <c r="AQ17" s="347">
        <v>0.5</v>
      </c>
      <c r="AR17" s="347">
        <v>0.5</v>
      </c>
      <c r="AS17" s="347">
        <v>0.5</v>
      </c>
      <c r="AT17" s="347">
        <v>0.5</v>
      </c>
      <c r="AU17" s="347">
        <v>0.5</v>
      </c>
      <c r="AV17" s="347">
        <v>0.75</v>
      </c>
      <c r="AW17" s="347">
        <v>0.5</v>
      </c>
      <c r="AX17" s="347">
        <v>0.5</v>
      </c>
      <c r="AY17" s="347">
        <v>0.75</v>
      </c>
      <c r="AZ17" s="347">
        <v>0.75</v>
      </c>
      <c r="BA17" s="347">
        <v>0.5</v>
      </c>
      <c r="BB17" s="347">
        <v>0.5</v>
      </c>
      <c r="BC17" s="347">
        <v>0.75</v>
      </c>
      <c r="BD17" s="347">
        <v>0.75</v>
      </c>
      <c r="BE17" s="347">
        <v>0.75</v>
      </c>
      <c r="BF17" s="347">
        <v>0.75</v>
      </c>
      <c r="BG17" s="347">
        <v>0.75</v>
      </c>
      <c r="BH17" s="347">
        <v>0.75</v>
      </c>
      <c r="BI17" s="347">
        <v>0.75</v>
      </c>
      <c r="BJ17" s="347">
        <v>0.75</v>
      </c>
      <c r="BK17" s="347">
        <v>0.5</v>
      </c>
      <c r="BL17" s="347">
        <v>0.5</v>
      </c>
      <c r="BM17" s="347">
        <v>0.75</v>
      </c>
      <c r="BN17" s="347">
        <v>0.75</v>
      </c>
      <c r="BO17" s="347">
        <v>0.75</v>
      </c>
      <c r="BP17" s="347">
        <v>0.75</v>
      </c>
      <c r="BQ17" s="347">
        <v>0.75</v>
      </c>
      <c r="BR17" s="347">
        <v>0.75</v>
      </c>
      <c r="BS17" s="347">
        <v>0.75</v>
      </c>
      <c r="BT17" s="347">
        <v>0.75</v>
      </c>
      <c r="BU17" s="347">
        <v>0.75</v>
      </c>
      <c r="BV17" s="347">
        <v>0.75</v>
      </c>
      <c r="BW17" s="347">
        <v>0.75</v>
      </c>
      <c r="BX17" s="347">
        <v>0.75</v>
      </c>
      <c r="BY17" s="347">
        <v>0.75</v>
      </c>
      <c r="BZ17" s="347">
        <v>0.75</v>
      </c>
      <c r="CA17" s="347">
        <v>0.75</v>
      </c>
      <c r="CB17" s="347">
        <v>0.75</v>
      </c>
      <c r="CC17" s="347">
        <v>0.75</v>
      </c>
      <c r="CD17" s="347">
        <v>0.75</v>
      </c>
      <c r="CE17" s="347">
        <v>0.75</v>
      </c>
      <c r="CF17" s="347">
        <v>0.75</v>
      </c>
      <c r="CG17" s="347">
        <v>0.75</v>
      </c>
      <c r="CH17" s="347">
        <v>0.75</v>
      </c>
      <c r="CI17" s="347">
        <v>0.75</v>
      </c>
      <c r="CJ17" s="347">
        <v>0.75</v>
      </c>
      <c r="CK17" s="347">
        <v>0.75</v>
      </c>
      <c r="CL17" s="347">
        <v>1</v>
      </c>
      <c r="CM17" s="347">
        <v>0.75</v>
      </c>
      <c r="CN17" s="347">
        <v>1</v>
      </c>
      <c r="CO17" s="347">
        <v>1</v>
      </c>
      <c r="CP17" s="347">
        <v>0.75</v>
      </c>
      <c r="CQ17" s="347">
        <v>0.75</v>
      </c>
      <c r="CR17" s="347">
        <v>0.75</v>
      </c>
      <c r="CS17" s="347">
        <v>0.75</v>
      </c>
      <c r="CT17" s="347">
        <v>0.75</v>
      </c>
      <c r="CU17" s="347">
        <v>0.75</v>
      </c>
      <c r="CV17" s="347">
        <v>0.75</v>
      </c>
      <c r="CW17" s="347">
        <v>1</v>
      </c>
      <c r="CX17" s="347">
        <v>0.75</v>
      </c>
      <c r="CY17" s="347">
        <v>0.75</v>
      </c>
      <c r="CZ17" s="347">
        <v>1</v>
      </c>
    </row>
    <row r="18" spans="2:104" x14ac:dyDescent="0.25">
      <c r="B18" s="338" t="s">
        <v>595</v>
      </c>
      <c r="C18" s="346">
        <v>1</v>
      </c>
      <c r="D18" s="30"/>
      <c r="E18" s="338" t="s">
        <v>595</v>
      </c>
      <c r="F18" s="347">
        <v>0.75</v>
      </c>
      <c r="G18" s="347">
        <v>0.75</v>
      </c>
      <c r="H18" s="347">
        <v>0.75</v>
      </c>
      <c r="I18" s="347">
        <v>0.75</v>
      </c>
      <c r="J18" s="347">
        <v>0.75</v>
      </c>
      <c r="K18" s="347">
        <v>0.75</v>
      </c>
      <c r="L18" s="347">
        <v>1</v>
      </c>
      <c r="M18" s="347">
        <v>0.75</v>
      </c>
      <c r="N18" s="347">
        <v>0.75</v>
      </c>
      <c r="O18" s="347">
        <v>0.75</v>
      </c>
      <c r="P18" s="347">
        <v>1</v>
      </c>
      <c r="Q18" s="347">
        <v>1</v>
      </c>
      <c r="R18" s="347">
        <v>1</v>
      </c>
      <c r="S18" s="347">
        <v>1</v>
      </c>
      <c r="T18" s="347">
        <v>1</v>
      </c>
      <c r="U18" s="347">
        <v>0.75</v>
      </c>
      <c r="V18" s="347">
        <v>0.75</v>
      </c>
      <c r="W18" s="347">
        <v>0.75</v>
      </c>
      <c r="X18" s="347">
        <v>0.75</v>
      </c>
      <c r="Y18" s="347">
        <v>1</v>
      </c>
      <c r="Z18" s="347">
        <v>0.5</v>
      </c>
      <c r="AA18" s="347">
        <v>0.75</v>
      </c>
      <c r="AB18" s="347">
        <v>0.5</v>
      </c>
      <c r="AC18" s="347">
        <v>0.5</v>
      </c>
      <c r="AD18" s="347">
        <v>0.5</v>
      </c>
      <c r="AE18" s="347">
        <v>0.5</v>
      </c>
      <c r="AF18" s="347">
        <v>0.5</v>
      </c>
      <c r="AG18" s="347">
        <v>0.5</v>
      </c>
      <c r="AH18" s="347">
        <v>0.5</v>
      </c>
      <c r="AI18" s="347">
        <v>0.5</v>
      </c>
      <c r="AJ18" s="347">
        <v>0.25</v>
      </c>
      <c r="AK18" s="347">
        <v>0.25</v>
      </c>
      <c r="AL18" s="347">
        <v>0.25</v>
      </c>
      <c r="AM18" s="347">
        <v>0.25</v>
      </c>
      <c r="AN18" s="347">
        <v>0.25</v>
      </c>
      <c r="AO18" s="347">
        <v>0.25</v>
      </c>
      <c r="AP18" s="347">
        <v>0.25</v>
      </c>
      <c r="AQ18" s="347">
        <v>0.25</v>
      </c>
      <c r="AR18" s="347">
        <v>0.25</v>
      </c>
      <c r="AS18" s="347">
        <v>0.5</v>
      </c>
      <c r="AT18" s="347">
        <v>0.5</v>
      </c>
      <c r="AU18" s="347">
        <v>0.5</v>
      </c>
      <c r="AV18" s="347">
        <v>0.5</v>
      </c>
      <c r="AW18" s="347">
        <v>0.25</v>
      </c>
      <c r="AX18" s="347">
        <v>0.25</v>
      </c>
      <c r="AY18" s="347">
        <v>0.5</v>
      </c>
      <c r="AZ18" s="347">
        <v>0.5</v>
      </c>
      <c r="BA18" s="347">
        <v>0.5</v>
      </c>
      <c r="BB18" s="347">
        <v>0.5</v>
      </c>
      <c r="BC18" s="347">
        <v>0.5</v>
      </c>
      <c r="BD18" s="347">
        <v>0.5</v>
      </c>
      <c r="BE18" s="347">
        <v>0.5</v>
      </c>
      <c r="BF18" s="347">
        <v>0.5</v>
      </c>
      <c r="BG18" s="347">
        <v>0.5</v>
      </c>
      <c r="BH18" s="347">
        <v>0.5</v>
      </c>
      <c r="BI18" s="347">
        <v>0.5</v>
      </c>
      <c r="BJ18" s="347">
        <v>0.5</v>
      </c>
      <c r="BK18" s="347">
        <v>0.5</v>
      </c>
      <c r="BL18" s="347">
        <v>0.5</v>
      </c>
      <c r="BM18" s="347">
        <v>0.5</v>
      </c>
      <c r="BN18" s="347">
        <v>0.75</v>
      </c>
      <c r="BO18" s="347">
        <v>0.75</v>
      </c>
      <c r="BP18" s="347">
        <v>0.75</v>
      </c>
      <c r="BQ18" s="347">
        <v>0.75</v>
      </c>
      <c r="BR18" s="347">
        <v>0.75</v>
      </c>
      <c r="BS18" s="347">
        <v>0.5</v>
      </c>
      <c r="BT18" s="347">
        <v>0.5</v>
      </c>
      <c r="BU18" s="347">
        <v>0.5</v>
      </c>
      <c r="BV18" s="347">
        <v>0.5</v>
      </c>
      <c r="BW18" s="347">
        <v>0.5</v>
      </c>
      <c r="BX18" s="347">
        <v>0.75</v>
      </c>
      <c r="BY18" s="347">
        <v>0.75</v>
      </c>
      <c r="BZ18" s="347">
        <v>0.75</v>
      </c>
      <c r="CA18" s="347">
        <v>0.75</v>
      </c>
      <c r="CB18" s="347">
        <v>0.75</v>
      </c>
      <c r="CC18" s="347">
        <v>0.75</v>
      </c>
      <c r="CD18" s="347">
        <v>0.75</v>
      </c>
      <c r="CE18" s="347">
        <v>0.75</v>
      </c>
      <c r="CF18" s="347">
        <v>0.75</v>
      </c>
      <c r="CG18" s="347">
        <v>0.75</v>
      </c>
      <c r="CH18" s="347">
        <v>0.75</v>
      </c>
      <c r="CI18" s="347">
        <v>1</v>
      </c>
      <c r="CJ18" s="347">
        <v>0.75</v>
      </c>
      <c r="CK18" s="347">
        <v>0.75</v>
      </c>
      <c r="CL18" s="347">
        <v>0.75</v>
      </c>
      <c r="CM18" s="347">
        <v>0.75</v>
      </c>
      <c r="CN18" s="347">
        <v>0.75</v>
      </c>
      <c r="CO18" s="347">
        <v>0.75</v>
      </c>
      <c r="CP18" s="347">
        <v>0.75</v>
      </c>
      <c r="CQ18" s="347">
        <v>0.75</v>
      </c>
      <c r="CR18" s="347">
        <v>0.75</v>
      </c>
      <c r="CS18" s="347">
        <v>0.75</v>
      </c>
      <c r="CT18" s="347">
        <v>0.75</v>
      </c>
      <c r="CU18" s="347">
        <v>0.75</v>
      </c>
      <c r="CV18" s="347">
        <v>0.75</v>
      </c>
      <c r="CW18" s="347">
        <v>0.75</v>
      </c>
      <c r="CX18" s="347">
        <v>0.5</v>
      </c>
      <c r="CY18" s="347">
        <v>0.5</v>
      </c>
      <c r="CZ18" s="347">
        <v>0.75</v>
      </c>
    </row>
    <row r="19" spans="2:104" x14ac:dyDescent="0.25">
      <c r="B19" s="338" t="s">
        <v>596</v>
      </c>
      <c r="C19" s="346">
        <v>0.9</v>
      </c>
      <c r="D19" s="30"/>
      <c r="E19" s="338" t="s">
        <v>596</v>
      </c>
      <c r="F19" s="347">
        <v>0.75</v>
      </c>
      <c r="G19" s="347">
        <v>0.75</v>
      </c>
      <c r="H19" s="347">
        <v>0.75</v>
      </c>
      <c r="I19" s="347">
        <v>0.75</v>
      </c>
      <c r="J19" s="347">
        <v>0.75</v>
      </c>
      <c r="K19" s="347">
        <v>0.75</v>
      </c>
      <c r="L19" s="347">
        <v>0.75</v>
      </c>
      <c r="M19" s="347">
        <v>0.75</v>
      </c>
      <c r="N19" s="347">
        <v>0.75</v>
      </c>
      <c r="O19" s="347">
        <v>0.75</v>
      </c>
      <c r="P19" s="347">
        <v>1</v>
      </c>
      <c r="Q19" s="347">
        <v>1</v>
      </c>
      <c r="R19" s="347">
        <v>1</v>
      </c>
      <c r="S19" s="347">
        <v>1</v>
      </c>
      <c r="T19" s="347">
        <v>1</v>
      </c>
      <c r="U19" s="347">
        <v>0.75</v>
      </c>
      <c r="V19" s="347">
        <v>0.75</v>
      </c>
      <c r="W19" s="347">
        <v>0.75</v>
      </c>
      <c r="X19" s="347">
        <v>0.75</v>
      </c>
      <c r="Y19" s="347">
        <v>1</v>
      </c>
      <c r="Z19" s="347">
        <v>0.5</v>
      </c>
      <c r="AA19" s="347">
        <v>0.5</v>
      </c>
      <c r="AB19" s="347">
        <v>0.5</v>
      </c>
      <c r="AC19" s="347">
        <v>0.5</v>
      </c>
      <c r="AD19" s="347">
        <v>0.5</v>
      </c>
      <c r="AE19" s="347">
        <v>0.5</v>
      </c>
      <c r="AF19" s="347">
        <v>0.5</v>
      </c>
      <c r="AG19" s="347">
        <v>0.5</v>
      </c>
      <c r="AH19" s="347">
        <v>0.5</v>
      </c>
      <c r="AI19" s="347">
        <v>0.5</v>
      </c>
      <c r="AJ19" s="347">
        <v>0.25</v>
      </c>
      <c r="AK19" s="347">
        <v>0.25</v>
      </c>
      <c r="AL19" s="347">
        <v>0.25</v>
      </c>
      <c r="AM19" s="347">
        <v>0.25</v>
      </c>
      <c r="AN19" s="347">
        <v>0.25</v>
      </c>
      <c r="AO19" s="347">
        <v>0.25</v>
      </c>
      <c r="AP19" s="347">
        <v>0.25</v>
      </c>
      <c r="AQ19" s="347">
        <v>0.25</v>
      </c>
      <c r="AR19" s="347">
        <v>0.25</v>
      </c>
      <c r="AS19" s="347">
        <v>0.25</v>
      </c>
      <c r="AT19" s="347">
        <v>0.25</v>
      </c>
      <c r="AU19" s="347">
        <v>0.25</v>
      </c>
      <c r="AV19" s="347">
        <v>0.5</v>
      </c>
      <c r="AW19" s="347">
        <v>0.25</v>
      </c>
      <c r="AX19" s="347">
        <v>0.25</v>
      </c>
      <c r="AY19" s="347">
        <v>0.25</v>
      </c>
      <c r="AZ19" s="347">
        <v>0.5</v>
      </c>
      <c r="BA19" s="347">
        <v>0.25</v>
      </c>
      <c r="BB19" s="347">
        <v>0.25</v>
      </c>
      <c r="BC19" s="347">
        <v>0.5</v>
      </c>
      <c r="BD19" s="347">
        <v>0.5</v>
      </c>
      <c r="BE19" s="347">
        <v>0.5</v>
      </c>
      <c r="BF19" s="347">
        <v>0.5</v>
      </c>
      <c r="BG19" s="347">
        <v>0.5</v>
      </c>
      <c r="BH19" s="347">
        <v>0.5</v>
      </c>
      <c r="BI19" s="347">
        <v>0.5</v>
      </c>
      <c r="BJ19" s="347">
        <v>0.5</v>
      </c>
      <c r="BK19" s="347">
        <v>0.25</v>
      </c>
      <c r="BL19" s="347">
        <v>0.25</v>
      </c>
      <c r="BM19" s="347">
        <v>0.5</v>
      </c>
      <c r="BN19" s="347">
        <v>0.75</v>
      </c>
      <c r="BO19" s="347">
        <v>0.75</v>
      </c>
      <c r="BP19" s="347">
        <v>0.75</v>
      </c>
      <c r="BQ19" s="347">
        <v>0.5</v>
      </c>
      <c r="BR19" s="347">
        <v>0.75</v>
      </c>
      <c r="BS19" s="347">
        <v>0.5</v>
      </c>
      <c r="BT19" s="347">
        <v>0.5</v>
      </c>
      <c r="BU19" s="347">
        <v>0.5</v>
      </c>
      <c r="BV19" s="347">
        <v>0.5</v>
      </c>
      <c r="BW19" s="347">
        <v>0.5</v>
      </c>
      <c r="BX19" s="347">
        <v>0.5</v>
      </c>
      <c r="BY19" s="347">
        <v>0.5</v>
      </c>
      <c r="BZ19" s="347">
        <v>0.75</v>
      </c>
      <c r="CA19" s="347">
        <v>0.75</v>
      </c>
      <c r="CB19" s="347">
        <v>0.5</v>
      </c>
      <c r="CC19" s="347">
        <v>0.75</v>
      </c>
      <c r="CD19" s="347">
        <v>0.75</v>
      </c>
      <c r="CE19" s="347">
        <v>0.75</v>
      </c>
      <c r="CF19" s="347">
        <v>0.75</v>
      </c>
      <c r="CG19" s="347">
        <v>0.75</v>
      </c>
      <c r="CH19" s="347">
        <v>0.75</v>
      </c>
      <c r="CI19" s="347">
        <v>1</v>
      </c>
      <c r="CJ19" s="347">
        <v>0.75</v>
      </c>
      <c r="CK19" s="347">
        <v>0.75</v>
      </c>
      <c r="CL19" s="347">
        <v>0.75</v>
      </c>
      <c r="CM19" s="347">
        <v>0.75</v>
      </c>
      <c r="CN19" s="347">
        <v>0.75</v>
      </c>
      <c r="CO19" s="347">
        <v>0.75</v>
      </c>
      <c r="CP19" s="347">
        <v>0.75</v>
      </c>
      <c r="CQ19" s="347">
        <v>0.5</v>
      </c>
      <c r="CR19" s="347">
        <v>0.5</v>
      </c>
      <c r="CS19" s="347">
        <v>0.5</v>
      </c>
      <c r="CT19" s="347">
        <v>0.5</v>
      </c>
      <c r="CU19" s="347">
        <v>0.5</v>
      </c>
      <c r="CV19" s="347">
        <v>0.5</v>
      </c>
      <c r="CW19" s="347">
        <v>0.75</v>
      </c>
      <c r="CX19" s="347">
        <v>0.5</v>
      </c>
      <c r="CY19" s="347">
        <v>0.5</v>
      </c>
      <c r="CZ19" s="347">
        <v>0.75</v>
      </c>
    </row>
    <row r="20" spans="2:104" x14ac:dyDescent="0.25">
      <c r="B20" s="338" t="s">
        <v>597</v>
      </c>
      <c r="C20" s="346">
        <v>0.8</v>
      </c>
      <c r="D20" s="30"/>
      <c r="E20" s="338" t="s">
        <v>597</v>
      </c>
      <c r="F20" s="347">
        <v>0.75</v>
      </c>
      <c r="G20" s="347">
        <v>0.75</v>
      </c>
      <c r="H20" s="347">
        <v>0.75</v>
      </c>
      <c r="I20" s="347">
        <v>0.75</v>
      </c>
      <c r="J20" s="347">
        <v>0.75</v>
      </c>
      <c r="K20" s="347">
        <v>0.75</v>
      </c>
      <c r="L20" s="347">
        <v>1</v>
      </c>
      <c r="M20" s="347">
        <v>1</v>
      </c>
      <c r="N20" s="347">
        <v>0.75</v>
      </c>
      <c r="O20" s="347">
        <v>0.75</v>
      </c>
      <c r="P20" s="347">
        <v>1</v>
      </c>
      <c r="Q20" s="347">
        <v>1</v>
      </c>
      <c r="R20" s="347">
        <v>1</v>
      </c>
      <c r="S20" s="347">
        <v>1</v>
      </c>
      <c r="T20" s="347">
        <v>1</v>
      </c>
      <c r="U20" s="347">
        <v>1</v>
      </c>
      <c r="V20" s="347">
        <v>1</v>
      </c>
      <c r="W20" s="347">
        <v>0.75</v>
      </c>
      <c r="X20" s="347">
        <v>1</v>
      </c>
      <c r="Y20" s="347">
        <v>1</v>
      </c>
      <c r="Z20" s="347">
        <v>0.5</v>
      </c>
      <c r="AA20" s="347">
        <v>0.75</v>
      </c>
      <c r="AB20" s="347">
        <v>0.5</v>
      </c>
      <c r="AC20" s="347">
        <v>0.5</v>
      </c>
      <c r="AD20" s="347">
        <v>0.5</v>
      </c>
      <c r="AE20" s="347">
        <v>0.5</v>
      </c>
      <c r="AF20" s="347">
        <v>0.5</v>
      </c>
      <c r="AG20" s="347">
        <v>0.5</v>
      </c>
      <c r="AH20" s="347">
        <v>0.5</v>
      </c>
      <c r="AI20" s="347">
        <v>0.5</v>
      </c>
      <c r="AJ20" s="347">
        <v>0.25</v>
      </c>
      <c r="AK20" s="347">
        <v>0.25</v>
      </c>
      <c r="AL20" s="347">
        <v>0.25</v>
      </c>
      <c r="AM20" s="347">
        <v>0.25</v>
      </c>
      <c r="AN20" s="347">
        <v>0.25</v>
      </c>
      <c r="AO20" s="347">
        <v>0.25</v>
      </c>
      <c r="AP20" s="347">
        <v>0.25</v>
      </c>
      <c r="AQ20" s="347">
        <v>0.5</v>
      </c>
      <c r="AR20" s="347">
        <v>0.25</v>
      </c>
      <c r="AS20" s="347">
        <v>0.5</v>
      </c>
      <c r="AT20" s="347">
        <v>0.5</v>
      </c>
      <c r="AU20" s="347">
        <v>0.5</v>
      </c>
      <c r="AV20" s="347">
        <v>0.5</v>
      </c>
      <c r="AW20" s="347">
        <v>0.25</v>
      </c>
      <c r="AX20" s="347">
        <v>0.25</v>
      </c>
      <c r="AY20" s="347">
        <v>0.5</v>
      </c>
      <c r="AZ20" s="347">
        <v>0.5</v>
      </c>
      <c r="BA20" s="347">
        <v>0.5</v>
      </c>
      <c r="BB20" s="347">
        <v>0.5</v>
      </c>
      <c r="BC20" s="347">
        <v>0.5</v>
      </c>
      <c r="BD20" s="347">
        <v>0.5</v>
      </c>
      <c r="BE20" s="347">
        <v>0.5</v>
      </c>
      <c r="BF20" s="347">
        <v>0.5</v>
      </c>
      <c r="BG20" s="347">
        <v>0.5</v>
      </c>
      <c r="BH20" s="347">
        <v>0.5</v>
      </c>
      <c r="BI20" s="347">
        <v>0.5</v>
      </c>
      <c r="BJ20" s="347">
        <v>0.5</v>
      </c>
      <c r="BK20" s="347">
        <v>0.5</v>
      </c>
      <c r="BL20" s="347">
        <v>0.5</v>
      </c>
      <c r="BM20" s="347">
        <v>0.5</v>
      </c>
      <c r="BN20" s="347">
        <v>0.75</v>
      </c>
      <c r="BO20" s="347">
        <v>0.75</v>
      </c>
      <c r="BP20" s="347">
        <v>0.75</v>
      </c>
      <c r="BQ20" s="347">
        <v>0.5</v>
      </c>
      <c r="BR20" s="347">
        <v>0.75</v>
      </c>
      <c r="BS20" s="347">
        <v>0.5</v>
      </c>
      <c r="BT20" s="347">
        <v>0.5</v>
      </c>
      <c r="BU20" s="347">
        <v>0.5</v>
      </c>
      <c r="BV20" s="347">
        <v>0.5</v>
      </c>
      <c r="BW20" s="347">
        <v>0.5</v>
      </c>
      <c r="BX20" s="347">
        <v>0.5</v>
      </c>
      <c r="BY20" s="347">
        <v>0.5</v>
      </c>
      <c r="BZ20" s="347">
        <v>0.5</v>
      </c>
      <c r="CA20" s="347">
        <v>0.75</v>
      </c>
      <c r="CB20" s="347">
        <v>0.5</v>
      </c>
      <c r="CC20" s="347">
        <v>0.75</v>
      </c>
      <c r="CD20" s="347">
        <v>0.75</v>
      </c>
      <c r="CE20" s="347">
        <v>0.75</v>
      </c>
      <c r="CF20" s="347">
        <v>0.75</v>
      </c>
      <c r="CG20" s="347">
        <v>0.75</v>
      </c>
      <c r="CH20" s="347">
        <v>0.75</v>
      </c>
      <c r="CI20" s="347">
        <v>0.75</v>
      </c>
      <c r="CJ20" s="347">
        <v>0.75</v>
      </c>
      <c r="CK20" s="347">
        <v>0.75</v>
      </c>
      <c r="CL20" s="347">
        <v>0.75</v>
      </c>
      <c r="CM20" s="347">
        <v>0.75</v>
      </c>
      <c r="CN20" s="347">
        <v>0.75</v>
      </c>
      <c r="CO20" s="347">
        <v>0.75</v>
      </c>
      <c r="CP20" s="347">
        <v>0.75</v>
      </c>
      <c r="CQ20" s="347">
        <v>0.75</v>
      </c>
      <c r="CR20" s="347">
        <v>0.75</v>
      </c>
      <c r="CS20" s="347">
        <v>0.75</v>
      </c>
      <c r="CT20" s="347">
        <v>0.75</v>
      </c>
      <c r="CU20" s="347">
        <v>0.75</v>
      </c>
      <c r="CV20" s="347">
        <v>0.75</v>
      </c>
      <c r="CW20" s="347">
        <v>0.75</v>
      </c>
      <c r="CX20" s="347">
        <v>0.5</v>
      </c>
      <c r="CY20" s="347">
        <v>0.5</v>
      </c>
      <c r="CZ20" s="347">
        <v>0.75</v>
      </c>
    </row>
    <row r="21" spans="2:104" x14ac:dyDescent="0.25">
      <c r="B21" s="338" t="s">
        <v>598</v>
      </c>
      <c r="C21" s="346">
        <v>1</v>
      </c>
      <c r="D21" s="30"/>
      <c r="E21" s="338" t="s">
        <v>598</v>
      </c>
      <c r="F21" s="347">
        <v>0.75</v>
      </c>
      <c r="G21" s="347">
        <v>0.75</v>
      </c>
      <c r="H21" s="347">
        <v>0.75</v>
      </c>
      <c r="I21" s="347">
        <v>0.75</v>
      </c>
      <c r="J21" s="347">
        <v>0.75</v>
      </c>
      <c r="K21" s="347">
        <v>0.75</v>
      </c>
      <c r="L21" s="347">
        <v>1</v>
      </c>
      <c r="M21" s="347">
        <v>1</v>
      </c>
      <c r="N21" s="347">
        <v>0.75</v>
      </c>
      <c r="O21" s="347">
        <v>1</v>
      </c>
      <c r="P21" s="347">
        <v>1</v>
      </c>
      <c r="Q21" s="347">
        <v>1</v>
      </c>
      <c r="R21" s="347">
        <v>1</v>
      </c>
      <c r="S21" s="347">
        <v>1</v>
      </c>
      <c r="T21" s="347">
        <v>1</v>
      </c>
      <c r="U21" s="347">
        <v>0.75</v>
      </c>
      <c r="V21" s="347">
        <v>0.75</v>
      </c>
      <c r="W21" s="347">
        <v>0.75</v>
      </c>
      <c r="X21" s="347">
        <v>0.75</v>
      </c>
      <c r="Y21" s="347">
        <v>0.75</v>
      </c>
      <c r="Z21" s="347">
        <v>0.5</v>
      </c>
      <c r="AA21" s="347">
        <v>0.75</v>
      </c>
      <c r="AB21" s="347">
        <v>0.5</v>
      </c>
      <c r="AC21" s="347">
        <v>0.5</v>
      </c>
      <c r="AD21" s="347">
        <v>0.75</v>
      </c>
      <c r="AE21" s="347">
        <v>0.5</v>
      </c>
      <c r="AF21" s="347">
        <v>0.75</v>
      </c>
      <c r="AG21" s="347">
        <v>0.5</v>
      </c>
      <c r="AH21" s="347">
        <v>0.5</v>
      </c>
      <c r="AI21" s="347">
        <v>0.5</v>
      </c>
      <c r="AJ21" s="347">
        <v>0.5</v>
      </c>
      <c r="AK21" s="347">
        <v>0.5</v>
      </c>
      <c r="AL21" s="347">
        <v>0.5</v>
      </c>
      <c r="AM21" s="347">
        <v>0.25</v>
      </c>
      <c r="AN21" s="347">
        <v>0.25</v>
      </c>
      <c r="AO21" s="347">
        <v>0.5</v>
      </c>
      <c r="AP21" s="347">
        <v>0.5</v>
      </c>
      <c r="AQ21" s="347">
        <v>0.5</v>
      </c>
      <c r="AR21" s="347">
        <v>0.25</v>
      </c>
      <c r="AS21" s="347">
        <v>0.5</v>
      </c>
      <c r="AT21" s="347">
        <v>0.5</v>
      </c>
      <c r="AU21" s="347">
        <v>0.5</v>
      </c>
      <c r="AV21" s="347">
        <v>0.5</v>
      </c>
      <c r="AW21" s="347">
        <v>0.5</v>
      </c>
      <c r="AX21" s="347">
        <v>0.5</v>
      </c>
      <c r="AY21" s="347">
        <v>0.5</v>
      </c>
      <c r="AZ21" s="347">
        <v>0.5</v>
      </c>
      <c r="BA21" s="347">
        <v>0.5</v>
      </c>
      <c r="BB21" s="347">
        <v>0.5</v>
      </c>
      <c r="BC21" s="347">
        <v>0.5</v>
      </c>
      <c r="BD21" s="347">
        <v>0.5</v>
      </c>
      <c r="BE21" s="347">
        <v>0.5</v>
      </c>
      <c r="BF21" s="347">
        <v>0.5</v>
      </c>
      <c r="BG21" s="347">
        <v>0.5</v>
      </c>
      <c r="BH21" s="347">
        <v>0.5</v>
      </c>
      <c r="BI21" s="347">
        <v>0.5</v>
      </c>
      <c r="BJ21" s="347">
        <v>0.75</v>
      </c>
      <c r="BK21" s="347">
        <v>0.5</v>
      </c>
      <c r="BL21" s="347">
        <v>0.5</v>
      </c>
      <c r="BM21" s="347">
        <v>0.5</v>
      </c>
      <c r="BN21" s="347">
        <v>0.75</v>
      </c>
      <c r="BO21" s="347">
        <v>0.75</v>
      </c>
      <c r="BP21" s="347">
        <v>0.75</v>
      </c>
      <c r="BQ21" s="347">
        <v>0.75</v>
      </c>
      <c r="BR21" s="347">
        <v>0.75</v>
      </c>
      <c r="BS21" s="347">
        <v>0.75</v>
      </c>
      <c r="BT21" s="347">
        <v>0.75</v>
      </c>
      <c r="BU21" s="347">
        <v>0.75</v>
      </c>
      <c r="BV21" s="347">
        <v>0.5</v>
      </c>
      <c r="BW21" s="347">
        <v>0.75</v>
      </c>
      <c r="BX21" s="347">
        <v>0.75</v>
      </c>
      <c r="BY21" s="347">
        <v>0.75</v>
      </c>
      <c r="BZ21" s="347">
        <v>0.75</v>
      </c>
      <c r="CA21" s="347">
        <v>0.75</v>
      </c>
      <c r="CB21" s="347">
        <v>0.75</v>
      </c>
      <c r="CC21" s="347">
        <v>0.75</v>
      </c>
      <c r="CD21" s="347">
        <v>0.75</v>
      </c>
      <c r="CE21" s="347">
        <v>0.75</v>
      </c>
      <c r="CF21" s="347">
        <v>0.75</v>
      </c>
      <c r="CG21" s="347">
        <v>0.75</v>
      </c>
      <c r="CH21" s="347">
        <v>0.75</v>
      </c>
      <c r="CI21" s="347">
        <v>1</v>
      </c>
      <c r="CJ21" s="347">
        <v>0.75</v>
      </c>
      <c r="CK21" s="347">
        <v>0.75</v>
      </c>
      <c r="CL21" s="347">
        <v>1</v>
      </c>
      <c r="CM21" s="347">
        <v>1</v>
      </c>
      <c r="CN21" s="347">
        <v>1</v>
      </c>
      <c r="CO21" s="347">
        <v>0.75</v>
      </c>
      <c r="CP21" s="347">
        <v>0.75</v>
      </c>
      <c r="CQ21" s="347">
        <v>0.75</v>
      </c>
      <c r="CR21" s="347">
        <v>0.75</v>
      </c>
      <c r="CS21" s="347">
        <v>0.75</v>
      </c>
      <c r="CT21" s="347">
        <v>0.75</v>
      </c>
      <c r="CU21" s="347">
        <v>0.75</v>
      </c>
      <c r="CV21" s="347">
        <v>0.75</v>
      </c>
      <c r="CW21" s="347">
        <v>0.75</v>
      </c>
      <c r="CX21" s="347">
        <v>0.75</v>
      </c>
      <c r="CY21" s="347">
        <v>0.75</v>
      </c>
      <c r="CZ21" s="347">
        <v>0.75</v>
      </c>
    </row>
    <row r="22" spans="2:104" x14ac:dyDescent="0.25">
      <c r="B22" s="338" t="s">
        <v>599</v>
      </c>
      <c r="C22" s="346">
        <v>1.2</v>
      </c>
      <c r="D22" s="30"/>
      <c r="E22" s="338" t="s">
        <v>599</v>
      </c>
      <c r="F22" s="347">
        <v>0.75</v>
      </c>
      <c r="G22" s="347">
        <v>0.75</v>
      </c>
      <c r="H22" s="347">
        <v>0.75</v>
      </c>
      <c r="I22" s="347">
        <v>0.75</v>
      </c>
      <c r="J22" s="347">
        <v>0.75</v>
      </c>
      <c r="K22" s="347">
        <v>0.75</v>
      </c>
      <c r="L22" s="347">
        <v>0.75</v>
      </c>
      <c r="M22" s="347">
        <v>0.75</v>
      </c>
      <c r="N22" s="347">
        <v>0.75</v>
      </c>
      <c r="O22" s="347">
        <v>0.75</v>
      </c>
      <c r="P22" s="347">
        <v>1</v>
      </c>
      <c r="Q22" s="347">
        <v>1</v>
      </c>
      <c r="R22" s="347">
        <v>1</v>
      </c>
      <c r="S22" s="347">
        <v>1</v>
      </c>
      <c r="T22" s="347">
        <v>1</v>
      </c>
      <c r="U22" s="347">
        <v>0.75</v>
      </c>
      <c r="V22" s="347">
        <v>0.75</v>
      </c>
      <c r="W22" s="347">
        <v>0.75</v>
      </c>
      <c r="X22" s="347">
        <v>0.75</v>
      </c>
      <c r="Y22" s="347">
        <v>0.75</v>
      </c>
      <c r="Z22" s="347">
        <v>0.5</v>
      </c>
      <c r="AA22" s="347">
        <v>0.5</v>
      </c>
      <c r="AB22" s="347">
        <v>0.5</v>
      </c>
      <c r="AC22" s="347">
        <v>0.5</v>
      </c>
      <c r="AD22" s="347">
        <v>0.5</v>
      </c>
      <c r="AE22" s="347">
        <v>0.5</v>
      </c>
      <c r="AF22" s="347">
        <v>0.5</v>
      </c>
      <c r="AG22" s="347">
        <v>0.5</v>
      </c>
      <c r="AH22" s="347">
        <v>0.5</v>
      </c>
      <c r="AI22" s="347">
        <v>0.5</v>
      </c>
      <c r="AJ22" s="347">
        <v>0.25</v>
      </c>
      <c r="AK22" s="347">
        <v>0.25</v>
      </c>
      <c r="AL22" s="347">
        <v>0.25</v>
      </c>
      <c r="AM22" s="347">
        <v>0.25</v>
      </c>
      <c r="AN22" s="347">
        <v>0.25</v>
      </c>
      <c r="AO22" s="347">
        <v>0.25</v>
      </c>
      <c r="AP22" s="347">
        <v>0.25</v>
      </c>
      <c r="AQ22" s="347">
        <v>0.25</v>
      </c>
      <c r="AR22" s="347">
        <v>0.25</v>
      </c>
      <c r="AS22" s="347">
        <v>0.25</v>
      </c>
      <c r="AT22" s="347">
        <v>0.25</v>
      </c>
      <c r="AU22" s="347">
        <v>0.25</v>
      </c>
      <c r="AV22" s="347">
        <v>0.5</v>
      </c>
      <c r="AW22" s="347">
        <v>0.25</v>
      </c>
      <c r="AX22" s="347">
        <v>0.25</v>
      </c>
      <c r="AY22" s="347">
        <v>0.5</v>
      </c>
      <c r="AZ22" s="347">
        <v>0.5</v>
      </c>
      <c r="BA22" s="347">
        <v>0.25</v>
      </c>
      <c r="BB22" s="347">
        <v>0.25</v>
      </c>
      <c r="BC22" s="347">
        <v>0.5</v>
      </c>
      <c r="BD22" s="347">
        <v>0.5</v>
      </c>
      <c r="BE22" s="347">
        <v>0.5</v>
      </c>
      <c r="BF22" s="347">
        <v>0.5</v>
      </c>
      <c r="BG22" s="347">
        <v>0.5</v>
      </c>
      <c r="BH22" s="347">
        <v>0.5</v>
      </c>
      <c r="BI22" s="347">
        <v>0.5</v>
      </c>
      <c r="BJ22" s="347">
        <v>0.5</v>
      </c>
      <c r="BK22" s="347">
        <v>0.25</v>
      </c>
      <c r="BL22" s="347">
        <v>0.5</v>
      </c>
      <c r="BM22" s="347">
        <v>0.5</v>
      </c>
      <c r="BN22" s="347">
        <v>0.75</v>
      </c>
      <c r="BO22" s="347">
        <v>0.75</v>
      </c>
      <c r="BP22" s="347">
        <v>0.75</v>
      </c>
      <c r="BQ22" s="347">
        <v>0.5</v>
      </c>
      <c r="BR22" s="347">
        <v>0.75</v>
      </c>
      <c r="BS22" s="347">
        <v>0.5</v>
      </c>
      <c r="BT22" s="347">
        <v>0.75</v>
      </c>
      <c r="BU22" s="347">
        <v>0.5</v>
      </c>
      <c r="BV22" s="347">
        <v>0.5</v>
      </c>
      <c r="BW22" s="347">
        <v>0.5</v>
      </c>
      <c r="BX22" s="347">
        <v>0.75</v>
      </c>
      <c r="BY22" s="347">
        <v>0.75</v>
      </c>
      <c r="BZ22" s="347">
        <v>0.75</v>
      </c>
      <c r="CA22" s="347">
        <v>0.75</v>
      </c>
      <c r="CB22" s="347">
        <v>0.75</v>
      </c>
      <c r="CC22" s="347">
        <v>0.75</v>
      </c>
      <c r="CD22" s="347">
        <v>0.75</v>
      </c>
      <c r="CE22" s="347">
        <v>0.75</v>
      </c>
      <c r="CF22" s="347">
        <v>0.75</v>
      </c>
      <c r="CG22" s="347">
        <v>1</v>
      </c>
      <c r="CH22" s="347">
        <v>1</v>
      </c>
      <c r="CI22" s="347">
        <v>1</v>
      </c>
      <c r="CJ22" s="347">
        <v>1</v>
      </c>
      <c r="CK22" s="347">
        <v>0.75</v>
      </c>
      <c r="CL22" s="347">
        <v>0.75</v>
      </c>
      <c r="CM22" s="347">
        <v>1</v>
      </c>
      <c r="CN22" s="347">
        <v>0.75</v>
      </c>
      <c r="CO22" s="347">
        <v>0.75</v>
      </c>
      <c r="CP22" s="347">
        <v>0.75</v>
      </c>
      <c r="CQ22" s="347">
        <v>0.75</v>
      </c>
      <c r="CR22" s="347">
        <v>0.75</v>
      </c>
      <c r="CS22" s="347">
        <v>0.75</v>
      </c>
      <c r="CT22" s="347">
        <v>0.75</v>
      </c>
      <c r="CU22" s="347">
        <v>0.75</v>
      </c>
      <c r="CV22" s="347">
        <v>0.75</v>
      </c>
      <c r="CW22" s="347">
        <v>0.75</v>
      </c>
      <c r="CX22" s="347">
        <v>0.5</v>
      </c>
      <c r="CY22" s="347">
        <v>0.5</v>
      </c>
      <c r="CZ22" s="347">
        <v>0.75</v>
      </c>
    </row>
    <row r="23" spans="2:104" x14ac:dyDescent="0.25">
      <c r="B23" s="338" t="s">
        <v>600</v>
      </c>
      <c r="C23" s="346">
        <v>0.5</v>
      </c>
      <c r="D23" s="30"/>
      <c r="E23" s="338" t="s">
        <v>600</v>
      </c>
      <c r="F23" s="347">
        <v>0.75</v>
      </c>
      <c r="G23" s="347">
        <v>0.75</v>
      </c>
      <c r="H23" s="347">
        <v>0.75</v>
      </c>
      <c r="I23" s="347">
        <v>0.75</v>
      </c>
      <c r="J23" s="347">
        <v>0.75</v>
      </c>
      <c r="K23" s="347">
        <v>0.75</v>
      </c>
      <c r="L23" s="347">
        <v>0.75</v>
      </c>
      <c r="M23" s="347">
        <v>1</v>
      </c>
      <c r="N23" s="347">
        <v>0.75</v>
      </c>
      <c r="O23" s="347">
        <v>0.75</v>
      </c>
      <c r="P23" s="347">
        <v>0.75</v>
      </c>
      <c r="Q23" s="347">
        <v>0.75</v>
      </c>
      <c r="R23" s="347">
        <v>1</v>
      </c>
      <c r="S23" s="347">
        <v>0.75</v>
      </c>
      <c r="T23" s="347">
        <v>0.75</v>
      </c>
      <c r="U23" s="347">
        <v>1</v>
      </c>
      <c r="V23" s="347">
        <v>1</v>
      </c>
      <c r="W23" s="347">
        <v>1</v>
      </c>
      <c r="X23" s="347">
        <v>1</v>
      </c>
      <c r="Y23" s="347">
        <v>1</v>
      </c>
      <c r="Z23" s="347">
        <v>0.75</v>
      </c>
      <c r="AA23" s="347">
        <v>0.75</v>
      </c>
      <c r="AB23" s="347">
        <v>0.5</v>
      </c>
      <c r="AC23" s="347">
        <v>0.5</v>
      </c>
      <c r="AD23" s="347">
        <v>0.75</v>
      </c>
      <c r="AE23" s="347">
        <v>0.5</v>
      </c>
      <c r="AF23" s="347">
        <v>0.75</v>
      </c>
      <c r="AG23" s="347">
        <v>0.5</v>
      </c>
      <c r="AH23" s="347">
        <v>0.5</v>
      </c>
      <c r="AI23" s="347">
        <v>0.5</v>
      </c>
      <c r="AJ23" s="347">
        <v>0.5</v>
      </c>
      <c r="AK23" s="347">
        <v>0.5</v>
      </c>
      <c r="AL23" s="347">
        <v>0.5</v>
      </c>
      <c r="AM23" s="347">
        <v>0.5</v>
      </c>
      <c r="AN23" s="347">
        <v>0.25</v>
      </c>
      <c r="AO23" s="347">
        <v>0.5</v>
      </c>
      <c r="AP23" s="347">
        <v>0.5</v>
      </c>
      <c r="AQ23" s="347">
        <v>0.5</v>
      </c>
      <c r="AR23" s="347">
        <v>0.25</v>
      </c>
      <c r="AS23" s="347">
        <v>0.5</v>
      </c>
      <c r="AT23" s="347">
        <v>0.5</v>
      </c>
      <c r="AU23" s="347">
        <v>0.5</v>
      </c>
      <c r="AV23" s="347">
        <v>0.5</v>
      </c>
      <c r="AW23" s="347">
        <v>0.25</v>
      </c>
      <c r="AX23" s="347">
        <v>0.5</v>
      </c>
      <c r="AY23" s="347">
        <v>0.5</v>
      </c>
      <c r="AZ23" s="347">
        <v>0.5</v>
      </c>
      <c r="BA23" s="347">
        <v>0.5</v>
      </c>
      <c r="BB23" s="347">
        <v>0.5</v>
      </c>
      <c r="BC23" s="347">
        <v>0.5</v>
      </c>
      <c r="BD23" s="347">
        <v>0.5</v>
      </c>
      <c r="BE23" s="347">
        <v>0.5</v>
      </c>
      <c r="BF23" s="347">
        <v>0.5</v>
      </c>
      <c r="BG23" s="347">
        <v>0.5</v>
      </c>
      <c r="BH23" s="347">
        <v>0.5</v>
      </c>
      <c r="BI23" s="347">
        <v>0.5</v>
      </c>
      <c r="BJ23" s="347">
        <v>0.5</v>
      </c>
      <c r="BK23" s="347">
        <v>0.5</v>
      </c>
      <c r="BL23" s="347">
        <v>0.5</v>
      </c>
      <c r="BM23" s="347">
        <v>0.5</v>
      </c>
      <c r="BN23" s="347">
        <v>0.5</v>
      </c>
      <c r="BO23" s="347">
        <v>0.5</v>
      </c>
      <c r="BP23" s="347">
        <v>0.75</v>
      </c>
      <c r="BQ23" s="347">
        <v>0.5</v>
      </c>
      <c r="BR23" s="347">
        <v>0.5</v>
      </c>
      <c r="BS23" s="347">
        <v>0.5</v>
      </c>
      <c r="BT23" s="347">
        <v>0.5</v>
      </c>
      <c r="BU23" s="347">
        <v>0.5</v>
      </c>
      <c r="BV23" s="347">
        <v>0.5</v>
      </c>
      <c r="BW23" s="347">
        <v>0.5</v>
      </c>
      <c r="BX23" s="347">
        <v>0.5</v>
      </c>
      <c r="BY23" s="347">
        <v>0.5</v>
      </c>
      <c r="BZ23" s="347">
        <v>0.5</v>
      </c>
      <c r="CA23" s="347">
        <v>0.5</v>
      </c>
      <c r="CB23" s="347">
        <v>0.5</v>
      </c>
      <c r="CC23" s="347">
        <v>0.5</v>
      </c>
      <c r="CD23" s="347">
        <v>0.5</v>
      </c>
      <c r="CE23" s="347">
        <v>0.5</v>
      </c>
      <c r="CF23" s="347">
        <v>0.5</v>
      </c>
      <c r="CG23" s="347">
        <v>0.75</v>
      </c>
      <c r="CH23" s="347">
        <v>0.75</v>
      </c>
      <c r="CI23" s="347">
        <v>0.75</v>
      </c>
      <c r="CJ23" s="347">
        <v>0.75</v>
      </c>
      <c r="CK23" s="347">
        <v>0.5</v>
      </c>
      <c r="CL23" s="347">
        <v>0.75</v>
      </c>
      <c r="CM23" s="347">
        <v>0.75</v>
      </c>
      <c r="CN23" s="347">
        <v>0.75</v>
      </c>
      <c r="CO23" s="347">
        <v>0.75</v>
      </c>
      <c r="CP23" s="347">
        <v>0.75</v>
      </c>
      <c r="CQ23" s="347">
        <v>0.75</v>
      </c>
      <c r="CR23" s="347">
        <v>0.75</v>
      </c>
      <c r="CS23" s="347">
        <v>0.75</v>
      </c>
      <c r="CT23" s="347">
        <v>0.75</v>
      </c>
      <c r="CU23" s="347">
        <v>0.75</v>
      </c>
      <c r="CV23" s="347">
        <v>0.75</v>
      </c>
      <c r="CW23" s="347">
        <v>0.75</v>
      </c>
      <c r="CX23" s="347">
        <v>0.75</v>
      </c>
      <c r="CY23" s="347">
        <v>0.5</v>
      </c>
      <c r="CZ23" s="347">
        <v>0.75</v>
      </c>
    </row>
    <row r="24" spans="2:104" x14ac:dyDescent="0.25">
      <c r="B24" s="338" t="s">
        <v>601</v>
      </c>
      <c r="C24" s="346">
        <v>0.6</v>
      </c>
      <c r="D24" s="30"/>
      <c r="E24" s="338" t="s">
        <v>601</v>
      </c>
      <c r="F24" s="347">
        <v>0.75</v>
      </c>
      <c r="G24" s="347">
        <v>0.75</v>
      </c>
      <c r="H24" s="347">
        <v>0.75</v>
      </c>
      <c r="I24" s="347">
        <v>0.75</v>
      </c>
      <c r="J24" s="347">
        <v>0.75</v>
      </c>
      <c r="K24" s="347">
        <v>0.75</v>
      </c>
      <c r="L24" s="347">
        <v>0.75</v>
      </c>
      <c r="M24" s="347">
        <v>0.75</v>
      </c>
      <c r="N24" s="347">
        <v>0.75</v>
      </c>
      <c r="O24" s="347">
        <v>0.75</v>
      </c>
      <c r="P24" s="347">
        <v>0.75</v>
      </c>
      <c r="Q24" s="347">
        <v>0.75</v>
      </c>
      <c r="R24" s="347">
        <v>1</v>
      </c>
      <c r="S24" s="347">
        <v>0.75</v>
      </c>
      <c r="T24" s="347">
        <v>0.75</v>
      </c>
      <c r="U24" s="347">
        <v>1</v>
      </c>
      <c r="V24" s="347">
        <v>1</v>
      </c>
      <c r="W24" s="347">
        <v>0.75</v>
      </c>
      <c r="X24" s="347">
        <v>1</v>
      </c>
      <c r="Y24" s="347">
        <v>1</v>
      </c>
      <c r="Z24" s="347">
        <v>0.5</v>
      </c>
      <c r="AA24" s="347">
        <v>0.75</v>
      </c>
      <c r="AB24" s="347">
        <v>0.5</v>
      </c>
      <c r="AC24" s="347">
        <v>0.5</v>
      </c>
      <c r="AD24" s="347">
        <v>0.5</v>
      </c>
      <c r="AE24" s="347">
        <v>0.5</v>
      </c>
      <c r="AF24" s="347">
        <v>0.5</v>
      </c>
      <c r="AG24" s="347">
        <v>0.5</v>
      </c>
      <c r="AH24" s="347">
        <v>0.5</v>
      </c>
      <c r="AI24" s="347">
        <v>0.5</v>
      </c>
      <c r="AJ24" s="347">
        <v>0.25</v>
      </c>
      <c r="AK24" s="347">
        <v>0.25</v>
      </c>
      <c r="AL24" s="347">
        <v>0.25</v>
      </c>
      <c r="AM24" s="347">
        <v>0.25</v>
      </c>
      <c r="AN24" s="347">
        <v>0.25</v>
      </c>
      <c r="AO24" s="347">
        <v>0.25</v>
      </c>
      <c r="AP24" s="347">
        <v>0.25</v>
      </c>
      <c r="AQ24" s="347">
        <v>0.5</v>
      </c>
      <c r="AR24" s="347">
        <v>0.25</v>
      </c>
      <c r="AS24" s="347">
        <v>0.5</v>
      </c>
      <c r="AT24" s="347">
        <v>0.25</v>
      </c>
      <c r="AU24" s="347">
        <v>0.25</v>
      </c>
      <c r="AV24" s="347">
        <v>0.5</v>
      </c>
      <c r="AW24" s="347">
        <v>0.25</v>
      </c>
      <c r="AX24" s="347">
        <v>0.25</v>
      </c>
      <c r="AY24" s="347">
        <v>0.5</v>
      </c>
      <c r="AZ24" s="347">
        <v>0.5</v>
      </c>
      <c r="BA24" s="347">
        <v>0.25</v>
      </c>
      <c r="BB24" s="347">
        <v>0.25</v>
      </c>
      <c r="BC24" s="347">
        <v>0.5</v>
      </c>
      <c r="BD24" s="347">
        <v>0.5</v>
      </c>
      <c r="BE24" s="347">
        <v>0.5</v>
      </c>
      <c r="BF24" s="347">
        <v>0.5</v>
      </c>
      <c r="BG24" s="347">
        <v>0.5</v>
      </c>
      <c r="BH24" s="347">
        <v>0.5</v>
      </c>
      <c r="BI24" s="347">
        <v>0.5</v>
      </c>
      <c r="BJ24" s="347">
        <v>0.5</v>
      </c>
      <c r="BK24" s="347">
        <v>0.25</v>
      </c>
      <c r="BL24" s="347">
        <v>0.25</v>
      </c>
      <c r="BM24" s="347">
        <v>0.25</v>
      </c>
      <c r="BN24" s="347">
        <v>0.5</v>
      </c>
      <c r="BO24" s="347">
        <v>0.5</v>
      </c>
      <c r="BP24" s="347">
        <v>0.5</v>
      </c>
      <c r="BQ24" s="347">
        <v>0.5</v>
      </c>
      <c r="BR24" s="347">
        <v>0.5</v>
      </c>
      <c r="BS24" s="347">
        <v>0.5</v>
      </c>
      <c r="BT24" s="347">
        <v>0.5</v>
      </c>
      <c r="BU24" s="347">
        <v>0.5</v>
      </c>
      <c r="BV24" s="347">
        <v>0.5</v>
      </c>
      <c r="BW24" s="347">
        <v>0.5</v>
      </c>
      <c r="BX24" s="347">
        <v>0.5</v>
      </c>
      <c r="BY24" s="347">
        <v>0.5</v>
      </c>
      <c r="BZ24" s="347">
        <v>0.5</v>
      </c>
      <c r="CA24" s="347">
        <v>0.5</v>
      </c>
      <c r="CB24" s="347">
        <v>0.5</v>
      </c>
      <c r="CC24" s="347">
        <v>0.5</v>
      </c>
      <c r="CD24" s="347">
        <v>0.5</v>
      </c>
      <c r="CE24" s="347">
        <v>0.75</v>
      </c>
      <c r="CF24" s="347">
        <v>0.5</v>
      </c>
      <c r="CG24" s="347">
        <v>0.75</v>
      </c>
      <c r="CH24" s="347">
        <v>0.75</v>
      </c>
      <c r="CI24" s="347">
        <v>0.75</v>
      </c>
      <c r="CJ24" s="347">
        <v>0.75</v>
      </c>
      <c r="CK24" s="347">
        <v>0.75</v>
      </c>
      <c r="CL24" s="347">
        <v>0.75</v>
      </c>
      <c r="CM24" s="347">
        <v>0.75</v>
      </c>
      <c r="CN24" s="347">
        <v>0.75</v>
      </c>
      <c r="CO24" s="347">
        <v>0.75</v>
      </c>
      <c r="CP24" s="347">
        <v>0.75</v>
      </c>
      <c r="CQ24" s="347">
        <v>0.5</v>
      </c>
      <c r="CR24" s="347">
        <v>0.5</v>
      </c>
      <c r="CS24" s="347">
        <v>0.5</v>
      </c>
      <c r="CT24" s="347">
        <v>0.5</v>
      </c>
      <c r="CU24" s="347">
        <v>0.5</v>
      </c>
      <c r="CV24" s="347">
        <v>0.5</v>
      </c>
      <c r="CW24" s="347">
        <v>0.75</v>
      </c>
      <c r="CX24" s="347">
        <v>0.5</v>
      </c>
      <c r="CY24" s="347">
        <v>0.5</v>
      </c>
      <c r="CZ24" s="347">
        <v>0.75</v>
      </c>
    </row>
    <row r="25" spans="2:104" x14ac:dyDescent="0.25">
      <c r="B25" s="338" t="s">
        <v>602</v>
      </c>
      <c r="C25" s="346">
        <v>0.5</v>
      </c>
      <c r="D25" s="30"/>
      <c r="E25" s="338" t="s">
        <v>602</v>
      </c>
      <c r="F25" s="347">
        <v>0.75</v>
      </c>
      <c r="G25" s="347">
        <v>0.75</v>
      </c>
      <c r="H25" s="347">
        <v>0.75</v>
      </c>
      <c r="I25" s="347">
        <v>0.75</v>
      </c>
      <c r="J25" s="347">
        <v>0.75</v>
      </c>
      <c r="K25" s="347">
        <v>0.75</v>
      </c>
      <c r="L25" s="347">
        <v>0.75</v>
      </c>
      <c r="M25" s="347">
        <v>1</v>
      </c>
      <c r="N25" s="347">
        <v>1</v>
      </c>
      <c r="O25" s="347">
        <v>0.75</v>
      </c>
      <c r="P25" s="347">
        <v>0.75</v>
      </c>
      <c r="Q25" s="347">
        <v>0.75</v>
      </c>
      <c r="R25" s="347">
        <v>0.75</v>
      </c>
      <c r="S25" s="347">
        <v>0.75</v>
      </c>
      <c r="T25" s="347">
        <v>0.75</v>
      </c>
      <c r="U25" s="347">
        <v>1</v>
      </c>
      <c r="V25" s="347">
        <v>0.75</v>
      </c>
      <c r="W25" s="347">
        <v>1</v>
      </c>
      <c r="X25" s="347">
        <v>1</v>
      </c>
      <c r="Y25" s="347">
        <v>0.75</v>
      </c>
      <c r="Z25" s="347">
        <v>0.75</v>
      </c>
      <c r="AA25" s="347">
        <v>0.75</v>
      </c>
      <c r="AB25" s="347">
        <v>0.75</v>
      </c>
      <c r="AC25" s="347">
        <v>0.75</v>
      </c>
      <c r="AD25" s="347">
        <v>0.75</v>
      </c>
      <c r="AE25" s="347">
        <v>0.75</v>
      </c>
      <c r="AF25" s="347">
        <v>0.75</v>
      </c>
      <c r="AG25" s="347">
        <v>0.75</v>
      </c>
      <c r="AH25" s="347">
        <v>0.5</v>
      </c>
      <c r="AI25" s="347">
        <v>0.75</v>
      </c>
      <c r="AJ25" s="347">
        <v>0.5</v>
      </c>
      <c r="AK25" s="347">
        <v>0.5</v>
      </c>
      <c r="AL25" s="347">
        <v>0.5</v>
      </c>
      <c r="AM25" s="347">
        <v>0.5</v>
      </c>
      <c r="AN25" s="347">
        <v>0.5</v>
      </c>
      <c r="AO25" s="347">
        <v>0.5</v>
      </c>
      <c r="AP25" s="347">
        <v>0.5</v>
      </c>
      <c r="AQ25" s="347">
        <v>0.5</v>
      </c>
      <c r="AR25" s="347">
        <v>0.5</v>
      </c>
      <c r="AS25" s="347">
        <v>0.5</v>
      </c>
      <c r="AT25" s="347">
        <v>0.5</v>
      </c>
      <c r="AU25" s="347">
        <v>0.5</v>
      </c>
      <c r="AV25" s="347">
        <v>0.5</v>
      </c>
      <c r="AW25" s="347">
        <v>0.5</v>
      </c>
      <c r="AX25" s="347">
        <v>0.5</v>
      </c>
      <c r="AY25" s="347">
        <v>0.5</v>
      </c>
      <c r="AZ25" s="347">
        <v>0.5</v>
      </c>
      <c r="BA25" s="347">
        <v>0.5</v>
      </c>
      <c r="BB25" s="347">
        <v>0.5</v>
      </c>
      <c r="BC25" s="347">
        <v>0.5</v>
      </c>
      <c r="BD25" s="347">
        <v>0.5</v>
      </c>
      <c r="BE25" s="347">
        <v>0.5</v>
      </c>
      <c r="BF25" s="347">
        <v>0.5</v>
      </c>
      <c r="BG25" s="347">
        <v>0.5</v>
      </c>
      <c r="BH25" s="347">
        <v>0.5</v>
      </c>
      <c r="BI25" s="347">
        <v>0.5</v>
      </c>
      <c r="BJ25" s="347">
        <v>0.5</v>
      </c>
      <c r="BK25" s="347">
        <v>0.5</v>
      </c>
      <c r="BL25" s="347">
        <v>0.5</v>
      </c>
      <c r="BM25" s="347">
        <v>0.5</v>
      </c>
      <c r="BN25" s="347">
        <v>0.5</v>
      </c>
      <c r="BO25" s="347">
        <v>0.5</v>
      </c>
      <c r="BP25" s="347">
        <v>0.75</v>
      </c>
      <c r="BQ25" s="347">
        <v>0.75</v>
      </c>
      <c r="BR25" s="347">
        <v>0.5</v>
      </c>
      <c r="BS25" s="347">
        <v>0.5</v>
      </c>
      <c r="BT25" s="347">
        <v>0.5</v>
      </c>
      <c r="BU25" s="347">
        <v>0.5</v>
      </c>
      <c r="BV25" s="347">
        <v>0.5</v>
      </c>
      <c r="BW25" s="347">
        <v>0.5</v>
      </c>
      <c r="BX25" s="347">
        <v>0.5</v>
      </c>
      <c r="BY25" s="347">
        <v>0.5</v>
      </c>
      <c r="BZ25" s="347">
        <v>0.5</v>
      </c>
      <c r="CA25" s="347">
        <v>0.5</v>
      </c>
      <c r="CB25" s="347">
        <v>0.5</v>
      </c>
      <c r="CC25" s="347">
        <v>0.5</v>
      </c>
      <c r="CD25" s="347">
        <v>0.5</v>
      </c>
      <c r="CE25" s="347">
        <v>0.5</v>
      </c>
      <c r="CF25" s="347">
        <v>0.5</v>
      </c>
      <c r="CG25" s="347">
        <v>0.5</v>
      </c>
      <c r="CH25" s="347">
        <v>0.5</v>
      </c>
      <c r="CI25" s="347">
        <v>0.75</v>
      </c>
      <c r="CJ25" s="347">
        <v>0.5</v>
      </c>
      <c r="CK25" s="347">
        <v>0.5</v>
      </c>
      <c r="CL25" s="347">
        <v>0.75</v>
      </c>
      <c r="CM25" s="347">
        <v>0.75</v>
      </c>
      <c r="CN25" s="347">
        <v>0.75</v>
      </c>
      <c r="CO25" s="347">
        <v>0.75</v>
      </c>
      <c r="CP25" s="347">
        <v>0.75</v>
      </c>
      <c r="CQ25" s="347">
        <v>0.75</v>
      </c>
      <c r="CR25" s="347">
        <v>0.75</v>
      </c>
      <c r="CS25" s="347">
        <v>0.75</v>
      </c>
      <c r="CT25" s="347">
        <v>0.75</v>
      </c>
      <c r="CU25" s="347">
        <v>0.75</v>
      </c>
      <c r="CV25" s="347">
        <v>0.75</v>
      </c>
      <c r="CW25" s="347">
        <v>0.75</v>
      </c>
      <c r="CX25" s="347">
        <v>0.75</v>
      </c>
      <c r="CY25" s="347">
        <v>0.75</v>
      </c>
      <c r="CZ25" s="347">
        <v>0.75</v>
      </c>
    </row>
    <row r="26" spans="2:104" x14ac:dyDescent="0.25">
      <c r="B26" s="338" t="s">
        <v>603</v>
      </c>
      <c r="C26" s="346">
        <v>0.6</v>
      </c>
      <c r="D26" s="30"/>
      <c r="E26" s="338" t="s">
        <v>603</v>
      </c>
      <c r="F26" s="347">
        <v>0.75</v>
      </c>
      <c r="G26" s="347">
        <v>0.75</v>
      </c>
      <c r="H26" s="347">
        <v>0.75</v>
      </c>
      <c r="I26" s="347">
        <v>0.75</v>
      </c>
      <c r="J26" s="347">
        <v>0.75</v>
      </c>
      <c r="K26" s="347">
        <v>0.75</v>
      </c>
      <c r="L26" s="347">
        <v>1</v>
      </c>
      <c r="M26" s="347">
        <v>1</v>
      </c>
      <c r="N26" s="347">
        <v>0.75</v>
      </c>
      <c r="O26" s="347">
        <v>0.75</v>
      </c>
      <c r="P26" s="347">
        <v>0.75</v>
      </c>
      <c r="Q26" s="347">
        <v>0.75</v>
      </c>
      <c r="R26" s="347">
        <v>1</v>
      </c>
      <c r="S26" s="347">
        <v>0.75</v>
      </c>
      <c r="T26" s="347">
        <v>0.75</v>
      </c>
      <c r="U26" s="347">
        <v>1</v>
      </c>
      <c r="V26" s="347">
        <v>1</v>
      </c>
      <c r="W26" s="347">
        <v>1</v>
      </c>
      <c r="X26" s="347">
        <v>1</v>
      </c>
      <c r="Y26" s="347">
        <v>1</v>
      </c>
      <c r="Z26" s="347">
        <v>0.75</v>
      </c>
      <c r="AA26" s="347">
        <v>0.75</v>
      </c>
      <c r="AB26" s="347">
        <v>0.5</v>
      </c>
      <c r="AC26" s="347">
        <v>0.5</v>
      </c>
      <c r="AD26" s="347">
        <v>0.75</v>
      </c>
      <c r="AE26" s="347">
        <v>0.5</v>
      </c>
      <c r="AF26" s="347">
        <v>0.75</v>
      </c>
      <c r="AG26" s="347">
        <v>0.75</v>
      </c>
      <c r="AH26" s="347">
        <v>0.5</v>
      </c>
      <c r="AI26" s="347">
        <v>0.5</v>
      </c>
      <c r="AJ26" s="347">
        <v>0.5</v>
      </c>
      <c r="AK26" s="347">
        <v>0.5</v>
      </c>
      <c r="AL26" s="347">
        <v>0.5</v>
      </c>
      <c r="AM26" s="347">
        <v>0.5</v>
      </c>
      <c r="AN26" s="347">
        <v>0.25</v>
      </c>
      <c r="AO26" s="347">
        <v>0.5</v>
      </c>
      <c r="AP26" s="347">
        <v>0.5</v>
      </c>
      <c r="AQ26" s="347">
        <v>0.5</v>
      </c>
      <c r="AR26" s="347">
        <v>0.25</v>
      </c>
      <c r="AS26" s="347">
        <v>0.5</v>
      </c>
      <c r="AT26" s="347">
        <v>0.5</v>
      </c>
      <c r="AU26" s="347">
        <v>0.5</v>
      </c>
      <c r="AV26" s="347">
        <v>0.5</v>
      </c>
      <c r="AW26" s="347">
        <v>0.5</v>
      </c>
      <c r="AX26" s="347">
        <v>0.5</v>
      </c>
      <c r="AY26" s="347">
        <v>0.5</v>
      </c>
      <c r="AZ26" s="347">
        <v>0.5</v>
      </c>
      <c r="BA26" s="347">
        <v>0.5</v>
      </c>
      <c r="BB26" s="347">
        <v>0.5</v>
      </c>
      <c r="BC26" s="347">
        <v>0.5</v>
      </c>
      <c r="BD26" s="347">
        <v>0.5</v>
      </c>
      <c r="BE26" s="347">
        <v>0.5</v>
      </c>
      <c r="BF26" s="347">
        <v>0.5</v>
      </c>
      <c r="BG26" s="347">
        <v>0.5</v>
      </c>
      <c r="BH26" s="347">
        <v>0.5</v>
      </c>
      <c r="BI26" s="347">
        <v>0.5</v>
      </c>
      <c r="BJ26" s="347">
        <v>0.5</v>
      </c>
      <c r="BK26" s="347">
        <v>0.5</v>
      </c>
      <c r="BL26" s="347">
        <v>0.5</v>
      </c>
      <c r="BM26" s="347">
        <v>0.5</v>
      </c>
      <c r="BN26" s="347">
        <v>0.75</v>
      </c>
      <c r="BO26" s="347">
        <v>0.75</v>
      </c>
      <c r="BP26" s="347">
        <v>0.75</v>
      </c>
      <c r="BQ26" s="347">
        <v>0.75</v>
      </c>
      <c r="BR26" s="347">
        <v>0.75</v>
      </c>
      <c r="BS26" s="347">
        <v>0.5</v>
      </c>
      <c r="BT26" s="347">
        <v>0.5</v>
      </c>
      <c r="BU26" s="347">
        <v>0.5</v>
      </c>
      <c r="BV26" s="347">
        <v>0.5</v>
      </c>
      <c r="BW26" s="347">
        <v>0.5</v>
      </c>
      <c r="BX26" s="347">
        <v>0.5</v>
      </c>
      <c r="BY26" s="347">
        <v>0.5</v>
      </c>
      <c r="BZ26" s="347">
        <v>0.5</v>
      </c>
      <c r="CA26" s="347">
        <v>0.5</v>
      </c>
      <c r="CB26" s="347">
        <v>0.5</v>
      </c>
      <c r="CC26" s="347">
        <v>0.5</v>
      </c>
      <c r="CD26" s="347">
        <v>0.5</v>
      </c>
      <c r="CE26" s="347">
        <v>0.75</v>
      </c>
      <c r="CF26" s="347">
        <v>0.5</v>
      </c>
      <c r="CG26" s="347">
        <v>0.75</v>
      </c>
      <c r="CH26" s="347">
        <v>0.75</v>
      </c>
      <c r="CI26" s="347">
        <v>0.75</v>
      </c>
      <c r="CJ26" s="347">
        <v>0.75</v>
      </c>
      <c r="CK26" s="347">
        <v>0.75</v>
      </c>
      <c r="CL26" s="347">
        <v>0.75</v>
      </c>
      <c r="CM26" s="347">
        <v>0.75</v>
      </c>
      <c r="CN26" s="347">
        <v>0.75</v>
      </c>
      <c r="CO26" s="347">
        <v>0.75</v>
      </c>
      <c r="CP26" s="347">
        <v>0.75</v>
      </c>
      <c r="CQ26" s="347">
        <v>0.75</v>
      </c>
      <c r="CR26" s="347">
        <v>0.75</v>
      </c>
      <c r="CS26" s="347">
        <v>0.75</v>
      </c>
      <c r="CT26" s="347">
        <v>0.75</v>
      </c>
      <c r="CU26" s="347">
        <v>0.75</v>
      </c>
      <c r="CV26" s="347">
        <v>0.75</v>
      </c>
      <c r="CW26" s="347">
        <v>0.75</v>
      </c>
      <c r="CX26" s="347">
        <v>0.75</v>
      </c>
      <c r="CY26" s="347">
        <v>0.75</v>
      </c>
      <c r="CZ26" s="347">
        <v>0.75</v>
      </c>
    </row>
    <row r="27" spans="2:104" x14ac:dyDescent="0.25">
      <c r="B27" s="338" t="s">
        <v>604</v>
      </c>
      <c r="C27" s="346">
        <v>0.7</v>
      </c>
      <c r="D27" s="30"/>
      <c r="E27" s="338" t="s">
        <v>604</v>
      </c>
      <c r="F27" s="347">
        <v>0.75</v>
      </c>
      <c r="G27" s="347">
        <v>0.75</v>
      </c>
      <c r="H27" s="347">
        <v>0.75</v>
      </c>
      <c r="I27" s="347">
        <v>0.75</v>
      </c>
      <c r="J27" s="347">
        <v>0.75</v>
      </c>
      <c r="K27" s="347">
        <v>0.75</v>
      </c>
      <c r="L27" s="347">
        <v>0.75</v>
      </c>
      <c r="M27" s="347">
        <v>0.75</v>
      </c>
      <c r="N27" s="347">
        <v>0.75</v>
      </c>
      <c r="O27" s="347">
        <v>0.75</v>
      </c>
      <c r="P27" s="347">
        <v>1</v>
      </c>
      <c r="Q27" s="347">
        <v>1</v>
      </c>
      <c r="R27" s="347">
        <v>1</v>
      </c>
      <c r="S27" s="347">
        <v>0.75</v>
      </c>
      <c r="T27" s="347">
        <v>0.75</v>
      </c>
      <c r="U27" s="347">
        <v>1</v>
      </c>
      <c r="V27" s="347">
        <v>1</v>
      </c>
      <c r="W27" s="347">
        <v>0.75</v>
      </c>
      <c r="X27" s="347">
        <v>1</v>
      </c>
      <c r="Y27" s="347">
        <v>1</v>
      </c>
      <c r="Z27" s="347">
        <v>0.5</v>
      </c>
      <c r="AA27" s="347">
        <v>0.75</v>
      </c>
      <c r="AB27" s="347">
        <v>0.5</v>
      </c>
      <c r="AC27" s="347">
        <v>0.5</v>
      </c>
      <c r="AD27" s="347">
        <v>0.5</v>
      </c>
      <c r="AE27" s="347">
        <v>0.5</v>
      </c>
      <c r="AF27" s="347">
        <v>0.5</v>
      </c>
      <c r="AG27" s="347">
        <v>0.5</v>
      </c>
      <c r="AH27" s="347">
        <v>0.5</v>
      </c>
      <c r="AI27" s="347">
        <v>0.5</v>
      </c>
      <c r="AJ27" s="347">
        <v>0.25</v>
      </c>
      <c r="AK27" s="347">
        <v>0.25</v>
      </c>
      <c r="AL27" s="347">
        <v>0.25</v>
      </c>
      <c r="AM27" s="347">
        <v>0.25</v>
      </c>
      <c r="AN27" s="347">
        <v>0.25</v>
      </c>
      <c r="AO27" s="347">
        <v>0.25</v>
      </c>
      <c r="AP27" s="347">
        <v>0.25</v>
      </c>
      <c r="AQ27" s="347">
        <v>0.25</v>
      </c>
      <c r="AR27" s="347">
        <v>0.25</v>
      </c>
      <c r="AS27" s="347">
        <v>0.25</v>
      </c>
      <c r="AT27" s="347">
        <v>0.25</v>
      </c>
      <c r="AU27" s="347">
        <v>0.25</v>
      </c>
      <c r="AV27" s="347">
        <v>0.5</v>
      </c>
      <c r="AW27" s="347">
        <v>0.25</v>
      </c>
      <c r="AX27" s="347">
        <v>0.25</v>
      </c>
      <c r="AY27" s="347">
        <v>0.5</v>
      </c>
      <c r="AZ27" s="347">
        <v>0.5</v>
      </c>
      <c r="BA27" s="347">
        <v>0.25</v>
      </c>
      <c r="BB27" s="347">
        <v>0.25</v>
      </c>
      <c r="BC27" s="347">
        <v>0.5</v>
      </c>
      <c r="BD27" s="347">
        <v>0.5</v>
      </c>
      <c r="BE27" s="347">
        <v>0.5</v>
      </c>
      <c r="BF27" s="347">
        <v>0.5</v>
      </c>
      <c r="BG27" s="347">
        <v>0.5</v>
      </c>
      <c r="BH27" s="347">
        <v>0.5</v>
      </c>
      <c r="BI27" s="347">
        <v>0.5</v>
      </c>
      <c r="BJ27" s="347">
        <v>0.5</v>
      </c>
      <c r="BK27" s="347">
        <v>0.25</v>
      </c>
      <c r="BL27" s="347">
        <v>0.25</v>
      </c>
      <c r="BM27" s="347">
        <v>0.5</v>
      </c>
      <c r="BN27" s="347">
        <v>0.5</v>
      </c>
      <c r="BO27" s="347">
        <v>0.5</v>
      </c>
      <c r="BP27" s="347">
        <v>0.5</v>
      </c>
      <c r="BQ27" s="347">
        <v>0.5</v>
      </c>
      <c r="BR27" s="347">
        <v>0.5</v>
      </c>
      <c r="BS27" s="347">
        <v>0.5</v>
      </c>
      <c r="BT27" s="347">
        <v>0.5</v>
      </c>
      <c r="BU27" s="347">
        <v>0.5</v>
      </c>
      <c r="BV27" s="347">
        <v>0.5</v>
      </c>
      <c r="BW27" s="347">
        <v>0.5</v>
      </c>
      <c r="BX27" s="347">
        <v>0.5</v>
      </c>
      <c r="BY27" s="347">
        <v>0.5</v>
      </c>
      <c r="BZ27" s="347">
        <v>0.5</v>
      </c>
      <c r="CA27" s="347">
        <v>0.5</v>
      </c>
      <c r="CB27" s="347">
        <v>0.5</v>
      </c>
      <c r="CC27" s="347">
        <v>0.5</v>
      </c>
      <c r="CD27" s="347">
        <v>0.75</v>
      </c>
      <c r="CE27" s="347">
        <v>0.75</v>
      </c>
      <c r="CF27" s="347">
        <v>0.5</v>
      </c>
      <c r="CG27" s="347">
        <v>0.75</v>
      </c>
      <c r="CH27" s="347">
        <v>0.75</v>
      </c>
      <c r="CI27" s="347">
        <v>0.75</v>
      </c>
      <c r="CJ27" s="347">
        <v>0.75</v>
      </c>
      <c r="CK27" s="347">
        <v>0.75</v>
      </c>
      <c r="CL27" s="347">
        <v>0.75</v>
      </c>
      <c r="CM27" s="347">
        <v>0.75</v>
      </c>
      <c r="CN27" s="347">
        <v>0.75</v>
      </c>
      <c r="CO27" s="347">
        <v>0.75</v>
      </c>
      <c r="CP27" s="347">
        <v>0.75</v>
      </c>
      <c r="CQ27" s="347">
        <v>0.5</v>
      </c>
      <c r="CR27" s="347">
        <v>0.5</v>
      </c>
      <c r="CS27" s="347">
        <v>0.5</v>
      </c>
      <c r="CT27" s="347">
        <v>0.5</v>
      </c>
      <c r="CU27" s="347">
        <v>0.5</v>
      </c>
      <c r="CV27" s="347">
        <v>0.5</v>
      </c>
      <c r="CW27" s="347">
        <v>0.75</v>
      </c>
      <c r="CX27" s="347">
        <v>0.5</v>
      </c>
      <c r="CY27" s="347">
        <v>0.5</v>
      </c>
      <c r="CZ27" s="347">
        <v>0.75</v>
      </c>
    </row>
    <row r="28" spans="2:104" x14ac:dyDescent="0.25">
      <c r="B28" s="338" t="s">
        <v>605</v>
      </c>
      <c r="C28" s="346">
        <v>0.5</v>
      </c>
      <c r="D28" s="30"/>
      <c r="E28" s="338" t="s">
        <v>605</v>
      </c>
      <c r="F28" s="347">
        <v>0.75</v>
      </c>
      <c r="G28" s="347">
        <v>0.75</v>
      </c>
      <c r="H28" s="347">
        <v>0.75</v>
      </c>
      <c r="I28" s="347">
        <v>0.75</v>
      </c>
      <c r="J28" s="347">
        <v>0.75</v>
      </c>
      <c r="K28" s="347">
        <v>0.75</v>
      </c>
      <c r="L28" s="347">
        <v>0.75</v>
      </c>
      <c r="M28" s="347">
        <v>0.75</v>
      </c>
      <c r="N28" s="347">
        <v>0.75</v>
      </c>
      <c r="O28" s="347">
        <v>0.75</v>
      </c>
      <c r="P28" s="347">
        <v>0.5</v>
      </c>
      <c r="Q28" s="347">
        <v>0.5</v>
      </c>
      <c r="R28" s="347">
        <v>0.5</v>
      </c>
      <c r="S28" s="347">
        <v>0.5</v>
      </c>
      <c r="T28" s="347">
        <v>0.5</v>
      </c>
      <c r="U28" s="347">
        <v>0.75</v>
      </c>
      <c r="V28" s="347">
        <v>0.5</v>
      </c>
      <c r="W28" s="347">
        <v>0.75</v>
      </c>
      <c r="X28" s="347">
        <v>0.75</v>
      </c>
      <c r="Y28" s="347">
        <v>0.5</v>
      </c>
      <c r="Z28" s="347">
        <v>1</v>
      </c>
      <c r="AA28" s="347">
        <v>1</v>
      </c>
      <c r="AB28" s="347">
        <v>1</v>
      </c>
      <c r="AC28" s="347">
        <v>1</v>
      </c>
      <c r="AD28" s="347">
        <v>1</v>
      </c>
      <c r="AE28" s="347">
        <v>1</v>
      </c>
      <c r="AF28" s="347">
        <v>1</v>
      </c>
      <c r="AG28" s="347">
        <v>1</v>
      </c>
      <c r="AH28" s="347">
        <v>0.75</v>
      </c>
      <c r="AI28" s="347">
        <v>0.75</v>
      </c>
      <c r="AJ28" s="347">
        <v>0.75</v>
      </c>
      <c r="AK28" s="347">
        <v>0.75</v>
      </c>
      <c r="AL28" s="347">
        <v>0.75</v>
      </c>
      <c r="AM28" s="347">
        <v>0.75</v>
      </c>
      <c r="AN28" s="347">
        <v>0.75</v>
      </c>
      <c r="AO28" s="347">
        <v>0.75</v>
      </c>
      <c r="AP28" s="347">
        <v>0.75</v>
      </c>
      <c r="AQ28" s="347">
        <v>0.75</v>
      </c>
      <c r="AR28" s="347">
        <v>0.75</v>
      </c>
      <c r="AS28" s="347">
        <v>0.75</v>
      </c>
      <c r="AT28" s="347">
        <v>0.75</v>
      </c>
      <c r="AU28" s="347">
        <v>0.75</v>
      </c>
      <c r="AV28" s="347">
        <v>0.75</v>
      </c>
      <c r="AW28" s="347">
        <v>0.75</v>
      </c>
      <c r="AX28" s="347">
        <v>0.75</v>
      </c>
      <c r="AY28" s="347">
        <v>0.75</v>
      </c>
      <c r="AZ28" s="347">
        <v>0.75</v>
      </c>
      <c r="BA28" s="347">
        <v>0.75</v>
      </c>
      <c r="BB28" s="347">
        <v>0.75</v>
      </c>
      <c r="BC28" s="347">
        <v>0.75</v>
      </c>
      <c r="BD28" s="347">
        <v>0.75</v>
      </c>
      <c r="BE28" s="347">
        <v>0.75</v>
      </c>
      <c r="BF28" s="347">
        <v>0.75</v>
      </c>
      <c r="BG28" s="347">
        <v>0.75</v>
      </c>
      <c r="BH28" s="347">
        <v>0.75</v>
      </c>
      <c r="BI28" s="347">
        <v>0.75</v>
      </c>
      <c r="BJ28" s="347">
        <v>0.75</v>
      </c>
      <c r="BK28" s="347">
        <v>0.75</v>
      </c>
      <c r="BL28" s="347">
        <v>0.5</v>
      </c>
      <c r="BM28" s="347">
        <v>0.5</v>
      </c>
      <c r="BN28" s="347">
        <v>0.5</v>
      </c>
      <c r="BO28" s="347">
        <v>0.5</v>
      </c>
      <c r="BP28" s="347">
        <v>0.75</v>
      </c>
      <c r="BQ28" s="347">
        <v>0.75</v>
      </c>
      <c r="BR28" s="347">
        <v>0.5</v>
      </c>
      <c r="BS28" s="347">
        <v>0.5</v>
      </c>
      <c r="BT28" s="347">
        <v>0.5</v>
      </c>
      <c r="BU28" s="347">
        <v>0.5</v>
      </c>
      <c r="BV28" s="347">
        <v>0.5</v>
      </c>
      <c r="BW28" s="347">
        <v>0.5</v>
      </c>
      <c r="BX28" s="347">
        <v>0.25</v>
      </c>
      <c r="BY28" s="347">
        <v>0.25</v>
      </c>
      <c r="BZ28" s="347">
        <v>0.25</v>
      </c>
      <c r="CA28" s="347">
        <v>0.5</v>
      </c>
      <c r="CB28" s="347">
        <v>0.5</v>
      </c>
      <c r="CC28" s="347">
        <v>0.25</v>
      </c>
      <c r="CD28" s="347">
        <v>0.25</v>
      </c>
      <c r="CE28" s="347">
        <v>0.5</v>
      </c>
      <c r="CF28" s="347">
        <v>0.5</v>
      </c>
      <c r="CG28" s="347">
        <v>0.5</v>
      </c>
      <c r="CH28" s="347">
        <v>0.25</v>
      </c>
      <c r="CI28" s="347">
        <v>0.5</v>
      </c>
      <c r="CJ28" s="347">
        <v>0.5</v>
      </c>
      <c r="CK28" s="347">
        <v>0.25</v>
      </c>
      <c r="CL28" s="347">
        <v>0.5</v>
      </c>
      <c r="CM28" s="347">
        <v>0.5</v>
      </c>
      <c r="CN28" s="347">
        <v>0.75</v>
      </c>
      <c r="CO28" s="347">
        <v>0.75</v>
      </c>
      <c r="CP28" s="347">
        <v>0.5</v>
      </c>
      <c r="CQ28" s="347">
        <v>0.75</v>
      </c>
      <c r="CR28" s="347">
        <v>0.75</v>
      </c>
      <c r="CS28" s="347">
        <v>0.75</v>
      </c>
      <c r="CT28" s="347">
        <v>0.75</v>
      </c>
      <c r="CU28" s="347">
        <v>0.75</v>
      </c>
      <c r="CV28" s="347">
        <v>0.75</v>
      </c>
      <c r="CW28" s="347">
        <v>0.75</v>
      </c>
      <c r="CX28" s="347">
        <v>0.75</v>
      </c>
      <c r="CY28" s="347">
        <v>0.75</v>
      </c>
      <c r="CZ28" s="347">
        <v>0.75</v>
      </c>
    </row>
    <row r="29" spans="2:104" x14ac:dyDescent="0.25">
      <c r="B29" s="338" t="s">
        <v>606</v>
      </c>
      <c r="C29" s="346">
        <v>0.5</v>
      </c>
      <c r="D29" s="30"/>
      <c r="E29" s="338" t="s">
        <v>606</v>
      </c>
      <c r="F29" s="347">
        <v>0.75</v>
      </c>
      <c r="G29" s="347">
        <v>0.75</v>
      </c>
      <c r="H29" s="347">
        <v>1</v>
      </c>
      <c r="I29" s="347">
        <v>0.75</v>
      </c>
      <c r="J29" s="347">
        <v>1</v>
      </c>
      <c r="K29" s="347">
        <v>1</v>
      </c>
      <c r="L29" s="347">
        <v>0.75</v>
      </c>
      <c r="M29" s="347">
        <v>0.75</v>
      </c>
      <c r="N29" s="347">
        <v>1</v>
      </c>
      <c r="O29" s="347">
        <v>0.75</v>
      </c>
      <c r="P29" s="347">
        <v>0.75</v>
      </c>
      <c r="Q29" s="347">
        <v>0.5</v>
      </c>
      <c r="R29" s="347">
        <v>0.75</v>
      </c>
      <c r="S29" s="347">
        <v>0.75</v>
      </c>
      <c r="T29" s="347">
        <v>0.5</v>
      </c>
      <c r="U29" s="347">
        <v>0.75</v>
      </c>
      <c r="V29" s="347">
        <v>0.75</v>
      </c>
      <c r="W29" s="347">
        <v>0.75</v>
      </c>
      <c r="X29" s="347">
        <v>0.75</v>
      </c>
      <c r="Y29" s="347">
        <v>0.75</v>
      </c>
      <c r="Z29" s="347">
        <v>1</v>
      </c>
      <c r="AA29" s="347">
        <v>1</v>
      </c>
      <c r="AB29" s="347">
        <v>0.75</v>
      </c>
      <c r="AC29" s="347">
        <v>0.75</v>
      </c>
      <c r="AD29" s="347">
        <v>1</v>
      </c>
      <c r="AE29" s="347">
        <v>0.75</v>
      </c>
      <c r="AF29" s="347">
        <v>0.75</v>
      </c>
      <c r="AG29" s="347">
        <v>0.75</v>
      </c>
      <c r="AH29" s="347">
        <v>0.75</v>
      </c>
      <c r="AI29" s="347">
        <v>0.75</v>
      </c>
      <c r="AJ29" s="347">
        <v>0.75</v>
      </c>
      <c r="AK29" s="347">
        <v>0.75</v>
      </c>
      <c r="AL29" s="347">
        <v>0.75</v>
      </c>
      <c r="AM29" s="347">
        <v>0.75</v>
      </c>
      <c r="AN29" s="347">
        <v>0.5</v>
      </c>
      <c r="AO29" s="347">
        <v>0.75</v>
      </c>
      <c r="AP29" s="347">
        <v>0.75</v>
      </c>
      <c r="AQ29" s="347">
        <v>0.75</v>
      </c>
      <c r="AR29" s="347">
        <v>0.5</v>
      </c>
      <c r="AS29" s="347">
        <v>0.75</v>
      </c>
      <c r="AT29" s="347">
        <v>0.75</v>
      </c>
      <c r="AU29" s="347">
        <v>0.75</v>
      </c>
      <c r="AV29" s="347">
        <v>0.75</v>
      </c>
      <c r="AW29" s="347">
        <v>0.5</v>
      </c>
      <c r="AX29" s="347">
        <v>0.75</v>
      </c>
      <c r="AY29" s="347">
        <v>0.75</v>
      </c>
      <c r="AZ29" s="347">
        <v>0.75</v>
      </c>
      <c r="BA29" s="347">
        <v>0.75</v>
      </c>
      <c r="BB29" s="347">
        <v>0.5</v>
      </c>
      <c r="BC29" s="347">
        <v>0.75</v>
      </c>
      <c r="BD29" s="347">
        <v>0.75</v>
      </c>
      <c r="BE29" s="347">
        <v>0.75</v>
      </c>
      <c r="BF29" s="347">
        <v>0.75</v>
      </c>
      <c r="BG29" s="347">
        <v>0.75</v>
      </c>
      <c r="BH29" s="347">
        <v>0.75</v>
      </c>
      <c r="BI29" s="347">
        <v>0.75</v>
      </c>
      <c r="BJ29" s="347">
        <v>0.75</v>
      </c>
      <c r="BK29" s="347">
        <v>0.5</v>
      </c>
      <c r="BL29" s="347">
        <v>0.5</v>
      </c>
      <c r="BM29" s="347">
        <v>0.5</v>
      </c>
      <c r="BN29" s="347">
        <v>0.5</v>
      </c>
      <c r="BO29" s="347">
        <v>0.75</v>
      </c>
      <c r="BP29" s="347">
        <v>0.75</v>
      </c>
      <c r="BQ29" s="347">
        <v>0.75</v>
      </c>
      <c r="BR29" s="347">
        <v>0.5</v>
      </c>
      <c r="BS29" s="347">
        <v>0.5</v>
      </c>
      <c r="BT29" s="347">
        <v>0.5</v>
      </c>
      <c r="BU29" s="347">
        <v>0.5</v>
      </c>
      <c r="BV29" s="347">
        <v>0.5</v>
      </c>
      <c r="BW29" s="347">
        <v>0.5</v>
      </c>
      <c r="BX29" s="347">
        <v>0.5</v>
      </c>
      <c r="BY29" s="347">
        <v>0.5</v>
      </c>
      <c r="BZ29" s="347">
        <v>0.5</v>
      </c>
      <c r="CA29" s="347">
        <v>0.5</v>
      </c>
      <c r="CB29" s="347">
        <v>0.5</v>
      </c>
      <c r="CC29" s="347">
        <v>0.5</v>
      </c>
      <c r="CD29" s="347">
        <v>0.5</v>
      </c>
      <c r="CE29" s="347">
        <v>0.5</v>
      </c>
      <c r="CF29" s="347">
        <v>0.5</v>
      </c>
      <c r="CG29" s="347">
        <v>0.5</v>
      </c>
      <c r="CH29" s="347">
        <v>0.5</v>
      </c>
      <c r="CI29" s="347">
        <v>0.5</v>
      </c>
      <c r="CJ29" s="347">
        <v>0.5</v>
      </c>
      <c r="CK29" s="347">
        <v>0.5</v>
      </c>
      <c r="CL29" s="347">
        <v>0.75</v>
      </c>
      <c r="CM29" s="347">
        <v>0.5</v>
      </c>
      <c r="CN29" s="347">
        <v>0.75</v>
      </c>
      <c r="CO29" s="347">
        <v>0.75</v>
      </c>
      <c r="CP29" s="347">
        <v>0.5</v>
      </c>
      <c r="CQ29" s="347">
        <v>0.75</v>
      </c>
      <c r="CR29" s="347">
        <v>0.75</v>
      </c>
      <c r="CS29" s="347">
        <v>0.75</v>
      </c>
      <c r="CT29" s="347">
        <v>0.75</v>
      </c>
      <c r="CU29" s="347">
        <v>0.75</v>
      </c>
      <c r="CV29" s="347">
        <v>0.75</v>
      </c>
      <c r="CW29" s="347">
        <v>0.75</v>
      </c>
      <c r="CX29" s="347">
        <v>0.75</v>
      </c>
      <c r="CY29" s="347">
        <v>0.75</v>
      </c>
      <c r="CZ29" s="347">
        <v>0.75</v>
      </c>
    </row>
    <row r="30" spans="2:104" x14ac:dyDescent="0.25">
      <c r="B30" s="338" t="s">
        <v>607</v>
      </c>
      <c r="C30" s="346">
        <v>0.4</v>
      </c>
      <c r="D30" s="30"/>
      <c r="E30" s="338" t="s">
        <v>607</v>
      </c>
      <c r="F30" s="347">
        <v>0.75</v>
      </c>
      <c r="G30" s="347">
        <v>0.75</v>
      </c>
      <c r="H30" s="347">
        <v>0.75</v>
      </c>
      <c r="I30" s="347">
        <v>0.75</v>
      </c>
      <c r="J30" s="347">
        <v>0.75</v>
      </c>
      <c r="K30" s="347">
        <v>0.75</v>
      </c>
      <c r="L30" s="347">
        <v>0.5</v>
      </c>
      <c r="M30" s="347">
        <v>0.75</v>
      </c>
      <c r="N30" s="347">
        <v>0.75</v>
      </c>
      <c r="O30" s="347">
        <v>0.75</v>
      </c>
      <c r="P30" s="347">
        <v>0.5</v>
      </c>
      <c r="Q30" s="347">
        <v>0.5</v>
      </c>
      <c r="R30" s="347">
        <v>0.5</v>
      </c>
      <c r="S30" s="347">
        <v>0.5</v>
      </c>
      <c r="T30" s="347">
        <v>0.5</v>
      </c>
      <c r="U30" s="347">
        <v>0.5</v>
      </c>
      <c r="V30" s="347">
        <v>0.5</v>
      </c>
      <c r="W30" s="347">
        <v>0.75</v>
      </c>
      <c r="X30" s="347">
        <v>0.5</v>
      </c>
      <c r="Y30" s="347">
        <v>0.5</v>
      </c>
      <c r="Z30" s="347">
        <v>1</v>
      </c>
      <c r="AA30" s="347">
        <v>0.75</v>
      </c>
      <c r="AB30" s="347">
        <v>1</v>
      </c>
      <c r="AC30" s="347">
        <v>1</v>
      </c>
      <c r="AD30" s="347">
        <v>1</v>
      </c>
      <c r="AE30" s="347">
        <v>0.75</v>
      </c>
      <c r="AF30" s="347">
        <v>0.75</v>
      </c>
      <c r="AG30" s="347">
        <v>1</v>
      </c>
      <c r="AH30" s="347">
        <v>0.75</v>
      </c>
      <c r="AI30" s="347">
        <v>0.75</v>
      </c>
      <c r="AJ30" s="347">
        <v>0.75</v>
      </c>
      <c r="AK30" s="347">
        <v>0.75</v>
      </c>
      <c r="AL30" s="347">
        <v>0.75</v>
      </c>
      <c r="AM30" s="347">
        <v>0.75</v>
      </c>
      <c r="AN30" s="347">
        <v>0.75</v>
      </c>
      <c r="AO30" s="347">
        <v>0.75</v>
      </c>
      <c r="AP30" s="347">
        <v>0.75</v>
      </c>
      <c r="AQ30" s="347">
        <v>1</v>
      </c>
      <c r="AR30" s="347">
        <v>0.75</v>
      </c>
      <c r="AS30" s="347">
        <v>0.75</v>
      </c>
      <c r="AT30" s="347">
        <v>0.75</v>
      </c>
      <c r="AU30" s="347">
        <v>0.75</v>
      </c>
      <c r="AV30" s="347">
        <v>0.75</v>
      </c>
      <c r="AW30" s="347">
        <v>0.75</v>
      </c>
      <c r="AX30" s="347">
        <v>0.75</v>
      </c>
      <c r="AY30" s="347">
        <v>0.75</v>
      </c>
      <c r="AZ30" s="347">
        <v>0.75</v>
      </c>
      <c r="BA30" s="347">
        <v>0.75</v>
      </c>
      <c r="BB30" s="347">
        <v>0.75</v>
      </c>
      <c r="BC30" s="347">
        <v>0.75</v>
      </c>
      <c r="BD30" s="347">
        <v>0.5</v>
      </c>
      <c r="BE30" s="347">
        <v>0.5</v>
      </c>
      <c r="BF30" s="347">
        <v>0.5</v>
      </c>
      <c r="BG30" s="347">
        <v>0.5</v>
      </c>
      <c r="BH30" s="347">
        <v>0.5</v>
      </c>
      <c r="BI30" s="347">
        <v>0.5</v>
      </c>
      <c r="BJ30" s="347">
        <v>0.5</v>
      </c>
      <c r="BK30" s="347">
        <v>0.5</v>
      </c>
      <c r="BL30" s="347">
        <v>0.5</v>
      </c>
      <c r="BM30" s="347">
        <v>0.5</v>
      </c>
      <c r="BN30" s="347">
        <v>0.5</v>
      </c>
      <c r="BO30" s="347">
        <v>0.5</v>
      </c>
      <c r="BP30" s="347">
        <v>0.5</v>
      </c>
      <c r="BQ30" s="347">
        <v>0.5</v>
      </c>
      <c r="BR30" s="347">
        <v>0.5</v>
      </c>
      <c r="BS30" s="347">
        <v>0.5</v>
      </c>
      <c r="BT30" s="347">
        <v>0.5</v>
      </c>
      <c r="BU30" s="347">
        <v>0.5</v>
      </c>
      <c r="BV30" s="347">
        <v>0.5</v>
      </c>
      <c r="BW30" s="347">
        <v>0.5</v>
      </c>
      <c r="BX30" s="347">
        <v>0.25</v>
      </c>
      <c r="BY30" s="347">
        <v>0.25</v>
      </c>
      <c r="BZ30" s="347">
        <v>0.25</v>
      </c>
      <c r="CA30" s="347">
        <v>0.25</v>
      </c>
      <c r="CB30" s="347">
        <v>0.25</v>
      </c>
      <c r="CC30" s="347">
        <v>0.25</v>
      </c>
      <c r="CD30" s="347">
        <v>0.25</v>
      </c>
      <c r="CE30" s="347">
        <v>0.25</v>
      </c>
      <c r="CF30" s="347">
        <v>0.25</v>
      </c>
      <c r="CG30" s="347">
        <v>0.25</v>
      </c>
      <c r="CH30" s="347">
        <v>0.25</v>
      </c>
      <c r="CI30" s="347">
        <v>0.5</v>
      </c>
      <c r="CJ30" s="347">
        <v>0.25</v>
      </c>
      <c r="CK30" s="347">
        <v>0.25</v>
      </c>
      <c r="CL30" s="347">
        <v>0.5</v>
      </c>
      <c r="CM30" s="347">
        <v>0.5</v>
      </c>
      <c r="CN30" s="347">
        <v>0.5</v>
      </c>
      <c r="CO30" s="347">
        <v>0.5</v>
      </c>
      <c r="CP30" s="347">
        <v>0.5</v>
      </c>
      <c r="CQ30" s="347">
        <v>0.75</v>
      </c>
      <c r="CR30" s="347">
        <v>0.75</v>
      </c>
      <c r="CS30" s="347">
        <v>0.75</v>
      </c>
      <c r="CT30" s="347">
        <v>0.75</v>
      </c>
      <c r="CU30" s="347">
        <v>0.75</v>
      </c>
      <c r="CV30" s="347">
        <v>0.75</v>
      </c>
      <c r="CW30" s="347">
        <v>0.75</v>
      </c>
      <c r="CX30" s="347">
        <v>0.75</v>
      </c>
      <c r="CY30" s="347">
        <v>0.75</v>
      </c>
      <c r="CZ30" s="347">
        <v>0.75</v>
      </c>
    </row>
    <row r="31" spans="2:104" x14ac:dyDescent="0.25">
      <c r="B31" s="338" t="s">
        <v>608</v>
      </c>
      <c r="C31" s="346">
        <v>0.4</v>
      </c>
      <c r="D31" s="30"/>
      <c r="E31" s="338" t="s">
        <v>608</v>
      </c>
      <c r="F31" s="347">
        <v>0.75</v>
      </c>
      <c r="G31" s="347">
        <v>0.75</v>
      </c>
      <c r="H31" s="347">
        <v>0.75</v>
      </c>
      <c r="I31" s="347">
        <v>0.75</v>
      </c>
      <c r="J31" s="347">
        <v>0.75</v>
      </c>
      <c r="K31" s="347">
        <v>0.75</v>
      </c>
      <c r="L31" s="347">
        <v>0.5</v>
      </c>
      <c r="M31" s="347">
        <v>0.75</v>
      </c>
      <c r="N31" s="347">
        <v>0.75</v>
      </c>
      <c r="O31" s="347">
        <v>0.75</v>
      </c>
      <c r="P31" s="347">
        <v>0.5</v>
      </c>
      <c r="Q31" s="347">
        <v>0.5</v>
      </c>
      <c r="R31" s="347">
        <v>0.5</v>
      </c>
      <c r="S31" s="347">
        <v>0.5</v>
      </c>
      <c r="T31" s="347">
        <v>0.5</v>
      </c>
      <c r="U31" s="347">
        <v>0.5</v>
      </c>
      <c r="V31" s="347">
        <v>0.5</v>
      </c>
      <c r="W31" s="347">
        <v>0.75</v>
      </c>
      <c r="X31" s="347">
        <v>0.5</v>
      </c>
      <c r="Y31" s="347">
        <v>0.5</v>
      </c>
      <c r="Z31" s="347">
        <v>1</v>
      </c>
      <c r="AA31" s="347">
        <v>0.75</v>
      </c>
      <c r="AB31" s="347">
        <v>1</v>
      </c>
      <c r="AC31" s="347">
        <v>1</v>
      </c>
      <c r="AD31" s="347">
        <v>1</v>
      </c>
      <c r="AE31" s="347">
        <v>1</v>
      </c>
      <c r="AF31" s="347">
        <v>1</v>
      </c>
      <c r="AG31" s="347">
        <v>1</v>
      </c>
      <c r="AH31" s="347">
        <v>1</v>
      </c>
      <c r="AI31" s="347">
        <v>0.75</v>
      </c>
      <c r="AJ31" s="347">
        <v>0.75</v>
      </c>
      <c r="AK31" s="347">
        <v>0.75</v>
      </c>
      <c r="AL31" s="347">
        <v>0.75</v>
      </c>
      <c r="AM31" s="347">
        <v>0.75</v>
      </c>
      <c r="AN31" s="347">
        <v>0.75</v>
      </c>
      <c r="AO31" s="347">
        <v>1</v>
      </c>
      <c r="AP31" s="347">
        <v>1</v>
      </c>
      <c r="AQ31" s="347">
        <v>1</v>
      </c>
      <c r="AR31" s="347">
        <v>0.75</v>
      </c>
      <c r="AS31" s="347">
        <v>1</v>
      </c>
      <c r="AT31" s="347">
        <v>0.75</v>
      </c>
      <c r="AU31" s="347">
        <v>0.75</v>
      </c>
      <c r="AV31" s="347">
        <v>0.75</v>
      </c>
      <c r="AW31" s="347">
        <v>0.75</v>
      </c>
      <c r="AX31" s="347">
        <v>0.75</v>
      </c>
      <c r="AY31" s="347">
        <v>0.75</v>
      </c>
      <c r="AZ31" s="347">
        <v>0.75</v>
      </c>
      <c r="BA31" s="347">
        <v>0.75</v>
      </c>
      <c r="BB31" s="347">
        <v>0.75</v>
      </c>
      <c r="BC31" s="347">
        <v>0.75</v>
      </c>
      <c r="BD31" s="347">
        <v>0.75</v>
      </c>
      <c r="BE31" s="347">
        <v>0.75</v>
      </c>
      <c r="BF31" s="347">
        <v>0.75</v>
      </c>
      <c r="BG31" s="347">
        <v>0.75</v>
      </c>
      <c r="BH31" s="347">
        <v>0.75</v>
      </c>
      <c r="BI31" s="347">
        <v>0.75</v>
      </c>
      <c r="BJ31" s="347">
        <v>0.75</v>
      </c>
      <c r="BK31" s="347">
        <v>0.75</v>
      </c>
      <c r="BL31" s="347">
        <v>0.5</v>
      </c>
      <c r="BM31" s="347">
        <v>0.5</v>
      </c>
      <c r="BN31" s="347">
        <v>0.5</v>
      </c>
      <c r="BO31" s="347">
        <v>0.5</v>
      </c>
      <c r="BP31" s="347">
        <v>0.5</v>
      </c>
      <c r="BQ31" s="347">
        <v>0.75</v>
      </c>
      <c r="BR31" s="347">
        <v>0.5</v>
      </c>
      <c r="BS31" s="347">
        <v>0.5</v>
      </c>
      <c r="BT31" s="347">
        <v>0.5</v>
      </c>
      <c r="BU31" s="347">
        <v>0.5</v>
      </c>
      <c r="BV31" s="347">
        <v>0.5</v>
      </c>
      <c r="BW31" s="347">
        <v>0.5</v>
      </c>
      <c r="BX31" s="347">
        <v>0.25</v>
      </c>
      <c r="BY31" s="347">
        <v>0.25</v>
      </c>
      <c r="BZ31" s="347">
        <v>0.25</v>
      </c>
      <c r="CA31" s="347">
        <v>0.25</v>
      </c>
      <c r="CB31" s="347">
        <v>0.25</v>
      </c>
      <c r="CC31" s="347">
        <v>0.25</v>
      </c>
      <c r="CD31" s="347">
        <v>0.25</v>
      </c>
      <c r="CE31" s="347">
        <v>0.25</v>
      </c>
      <c r="CF31" s="347">
        <v>0.25</v>
      </c>
      <c r="CG31" s="347">
        <v>0.25</v>
      </c>
      <c r="CH31" s="347">
        <v>0.25</v>
      </c>
      <c r="CI31" s="347">
        <v>0.5</v>
      </c>
      <c r="CJ31" s="347">
        <v>0.25</v>
      </c>
      <c r="CK31" s="347">
        <v>0.25</v>
      </c>
      <c r="CL31" s="347">
        <v>0.5</v>
      </c>
      <c r="CM31" s="347">
        <v>0.5</v>
      </c>
      <c r="CN31" s="347">
        <v>0.5</v>
      </c>
      <c r="CO31" s="347">
        <v>0.5</v>
      </c>
      <c r="CP31" s="347">
        <v>0.5</v>
      </c>
      <c r="CQ31" s="347">
        <v>0.75</v>
      </c>
      <c r="CR31" s="347">
        <v>0.75</v>
      </c>
      <c r="CS31" s="347">
        <v>0.75</v>
      </c>
      <c r="CT31" s="347">
        <v>0.75</v>
      </c>
      <c r="CU31" s="347">
        <v>0.75</v>
      </c>
      <c r="CV31" s="347">
        <v>0.75</v>
      </c>
      <c r="CW31" s="347">
        <v>0.75</v>
      </c>
      <c r="CX31" s="347">
        <v>0.75</v>
      </c>
      <c r="CY31" s="347">
        <v>0.75</v>
      </c>
      <c r="CZ31" s="347">
        <v>0.75</v>
      </c>
    </row>
    <row r="32" spans="2:104" x14ac:dyDescent="0.25">
      <c r="B32" s="338" t="s">
        <v>609</v>
      </c>
      <c r="C32" s="346">
        <v>0.5</v>
      </c>
      <c r="D32" s="30"/>
      <c r="E32" s="338" t="s">
        <v>609</v>
      </c>
      <c r="F32" s="347">
        <v>0.75</v>
      </c>
      <c r="G32" s="347">
        <v>0.75</v>
      </c>
      <c r="H32" s="347">
        <v>0.75</v>
      </c>
      <c r="I32" s="347">
        <v>0.75</v>
      </c>
      <c r="J32" s="347">
        <v>0.75</v>
      </c>
      <c r="K32" s="347">
        <v>0.75</v>
      </c>
      <c r="L32" s="347">
        <v>0.75</v>
      </c>
      <c r="M32" s="347">
        <v>0.75</v>
      </c>
      <c r="N32" s="347">
        <v>0.75</v>
      </c>
      <c r="O32" s="347">
        <v>0.75</v>
      </c>
      <c r="P32" s="347">
        <v>0.5</v>
      </c>
      <c r="Q32" s="347">
        <v>0.5</v>
      </c>
      <c r="R32" s="347">
        <v>0.5</v>
      </c>
      <c r="S32" s="347">
        <v>0.75</v>
      </c>
      <c r="T32" s="347">
        <v>0.5</v>
      </c>
      <c r="U32" s="347">
        <v>0.75</v>
      </c>
      <c r="V32" s="347">
        <v>0.5</v>
      </c>
      <c r="W32" s="347">
        <v>0.75</v>
      </c>
      <c r="X32" s="347">
        <v>0.75</v>
      </c>
      <c r="Y32" s="347">
        <v>0.5</v>
      </c>
      <c r="Z32" s="347">
        <v>1</v>
      </c>
      <c r="AA32" s="347">
        <v>1</v>
      </c>
      <c r="AB32" s="347">
        <v>1</v>
      </c>
      <c r="AC32" s="347">
        <v>1</v>
      </c>
      <c r="AD32" s="347">
        <v>1</v>
      </c>
      <c r="AE32" s="347">
        <v>1</v>
      </c>
      <c r="AF32" s="347">
        <v>1</v>
      </c>
      <c r="AG32" s="347">
        <v>1</v>
      </c>
      <c r="AH32" s="347">
        <v>0.75</v>
      </c>
      <c r="AI32" s="347">
        <v>0.75</v>
      </c>
      <c r="AJ32" s="347">
        <v>0.75</v>
      </c>
      <c r="AK32" s="347">
        <v>0.75</v>
      </c>
      <c r="AL32" s="347">
        <v>0.75</v>
      </c>
      <c r="AM32" s="347">
        <v>0.75</v>
      </c>
      <c r="AN32" s="347">
        <v>0.75</v>
      </c>
      <c r="AO32" s="347">
        <v>0.75</v>
      </c>
      <c r="AP32" s="347">
        <v>0.75</v>
      </c>
      <c r="AQ32" s="347">
        <v>0.75</v>
      </c>
      <c r="AR32" s="347">
        <v>0.75</v>
      </c>
      <c r="AS32" s="347">
        <v>0.75</v>
      </c>
      <c r="AT32" s="347">
        <v>0.75</v>
      </c>
      <c r="AU32" s="347">
        <v>0.75</v>
      </c>
      <c r="AV32" s="347">
        <v>0.75</v>
      </c>
      <c r="AW32" s="347">
        <v>0.75</v>
      </c>
      <c r="AX32" s="347">
        <v>0.75</v>
      </c>
      <c r="AY32" s="347">
        <v>0.75</v>
      </c>
      <c r="AZ32" s="347">
        <v>0.75</v>
      </c>
      <c r="BA32" s="347">
        <v>0.75</v>
      </c>
      <c r="BB32" s="347">
        <v>0.75</v>
      </c>
      <c r="BC32" s="347">
        <v>0.75</v>
      </c>
      <c r="BD32" s="347">
        <v>0.75</v>
      </c>
      <c r="BE32" s="347">
        <v>0.75</v>
      </c>
      <c r="BF32" s="347">
        <v>0.75</v>
      </c>
      <c r="BG32" s="347">
        <v>0.75</v>
      </c>
      <c r="BH32" s="347">
        <v>0.75</v>
      </c>
      <c r="BI32" s="347">
        <v>0.75</v>
      </c>
      <c r="BJ32" s="347">
        <v>0.75</v>
      </c>
      <c r="BK32" s="347">
        <v>0.75</v>
      </c>
      <c r="BL32" s="347">
        <v>0.75</v>
      </c>
      <c r="BM32" s="347">
        <v>0.5</v>
      </c>
      <c r="BN32" s="347">
        <v>0.75</v>
      </c>
      <c r="BO32" s="347">
        <v>0.75</v>
      </c>
      <c r="BP32" s="347">
        <v>0.75</v>
      </c>
      <c r="BQ32" s="347">
        <v>0.75</v>
      </c>
      <c r="BR32" s="347">
        <v>0.5</v>
      </c>
      <c r="BS32" s="347">
        <v>0.5</v>
      </c>
      <c r="BT32" s="347">
        <v>0.5</v>
      </c>
      <c r="BU32" s="347">
        <v>0.5</v>
      </c>
      <c r="BV32" s="347">
        <v>0.5</v>
      </c>
      <c r="BW32" s="347">
        <v>0.5</v>
      </c>
      <c r="BX32" s="347">
        <v>0.5</v>
      </c>
      <c r="BY32" s="347">
        <v>0.5</v>
      </c>
      <c r="BZ32" s="347">
        <v>0.25</v>
      </c>
      <c r="CA32" s="347">
        <v>0.5</v>
      </c>
      <c r="CB32" s="347">
        <v>0.5</v>
      </c>
      <c r="CC32" s="347">
        <v>0.25</v>
      </c>
      <c r="CD32" s="347">
        <v>0.25</v>
      </c>
      <c r="CE32" s="347">
        <v>0.5</v>
      </c>
      <c r="CF32" s="347">
        <v>0.5</v>
      </c>
      <c r="CG32" s="347">
        <v>0.5</v>
      </c>
      <c r="CH32" s="347">
        <v>0.5</v>
      </c>
      <c r="CI32" s="347">
        <v>0.5</v>
      </c>
      <c r="CJ32" s="347">
        <v>0.5</v>
      </c>
      <c r="CK32" s="347">
        <v>0.25</v>
      </c>
      <c r="CL32" s="347">
        <v>0.5</v>
      </c>
      <c r="CM32" s="347">
        <v>0.5</v>
      </c>
      <c r="CN32" s="347">
        <v>0.75</v>
      </c>
      <c r="CO32" s="347">
        <v>0.75</v>
      </c>
      <c r="CP32" s="347">
        <v>0.5</v>
      </c>
      <c r="CQ32" s="347">
        <v>0.75</v>
      </c>
      <c r="CR32" s="347">
        <v>0.75</v>
      </c>
      <c r="CS32" s="347">
        <v>0.75</v>
      </c>
      <c r="CT32" s="347">
        <v>0.75</v>
      </c>
      <c r="CU32" s="347">
        <v>0.75</v>
      </c>
      <c r="CV32" s="347">
        <v>0.75</v>
      </c>
      <c r="CW32" s="347">
        <v>0.75</v>
      </c>
      <c r="CX32" s="347">
        <v>0.75</v>
      </c>
      <c r="CY32" s="347">
        <v>0.75</v>
      </c>
      <c r="CZ32" s="347">
        <v>0.75</v>
      </c>
    </row>
    <row r="33" spans="2:104" x14ac:dyDescent="0.25">
      <c r="B33" s="338" t="s">
        <v>610</v>
      </c>
      <c r="C33" s="346">
        <v>0.6</v>
      </c>
      <c r="D33" s="30"/>
      <c r="E33" s="338" t="s">
        <v>610</v>
      </c>
      <c r="F33" s="347">
        <v>0.75</v>
      </c>
      <c r="G33" s="347">
        <v>0.75</v>
      </c>
      <c r="H33" s="347">
        <v>0.75</v>
      </c>
      <c r="I33" s="347">
        <v>0.75</v>
      </c>
      <c r="J33" s="347">
        <v>0.75</v>
      </c>
      <c r="K33" s="347">
        <v>0.75</v>
      </c>
      <c r="L33" s="347">
        <v>0.75</v>
      </c>
      <c r="M33" s="347">
        <v>0.75</v>
      </c>
      <c r="N33" s="347">
        <v>0.75</v>
      </c>
      <c r="O33" s="347">
        <v>0.75</v>
      </c>
      <c r="P33" s="347">
        <v>0.5</v>
      </c>
      <c r="Q33" s="347">
        <v>0.5</v>
      </c>
      <c r="R33" s="347">
        <v>0.5</v>
      </c>
      <c r="S33" s="347">
        <v>0.5</v>
      </c>
      <c r="T33" s="347">
        <v>0.5</v>
      </c>
      <c r="U33" s="347">
        <v>0.5</v>
      </c>
      <c r="V33" s="347">
        <v>0.5</v>
      </c>
      <c r="W33" s="347">
        <v>0.75</v>
      </c>
      <c r="X33" s="347">
        <v>0.5</v>
      </c>
      <c r="Y33" s="347">
        <v>0.5</v>
      </c>
      <c r="Z33" s="347">
        <v>1</v>
      </c>
      <c r="AA33" s="347">
        <v>0.75</v>
      </c>
      <c r="AB33" s="347">
        <v>0.75</v>
      </c>
      <c r="AC33" s="347">
        <v>1</v>
      </c>
      <c r="AD33" s="347">
        <v>1</v>
      </c>
      <c r="AE33" s="347">
        <v>1</v>
      </c>
      <c r="AF33" s="347">
        <v>1</v>
      </c>
      <c r="AG33" s="347">
        <v>1</v>
      </c>
      <c r="AH33" s="347">
        <v>1</v>
      </c>
      <c r="AI33" s="347">
        <v>1</v>
      </c>
      <c r="AJ33" s="347">
        <v>0.75</v>
      </c>
      <c r="AK33" s="347">
        <v>1</v>
      </c>
      <c r="AL33" s="347">
        <v>1</v>
      </c>
      <c r="AM33" s="347">
        <v>0.75</v>
      </c>
      <c r="AN33" s="347">
        <v>0.75</v>
      </c>
      <c r="AO33" s="347">
        <v>0.75</v>
      </c>
      <c r="AP33" s="347">
        <v>0.75</v>
      </c>
      <c r="AQ33" s="347">
        <v>0.75</v>
      </c>
      <c r="AR33" s="347">
        <v>0.75</v>
      </c>
      <c r="AS33" s="347">
        <v>1</v>
      </c>
      <c r="AT33" s="347">
        <v>0.75</v>
      </c>
      <c r="AU33" s="347">
        <v>1</v>
      </c>
      <c r="AV33" s="347">
        <v>1</v>
      </c>
      <c r="AW33" s="347">
        <v>0.75</v>
      </c>
      <c r="AX33" s="347">
        <v>0.75</v>
      </c>
      <c r="AY33" s="347">
        <v>0.75</v>
      </c>
      <c r="AZ33" s="347">
        <v>0.75</v>
      </c>
      <c r="BA33" s="347">
        <v>0.75</v>
      </c>
      <c r="BB33" s="347">
        <v>0.75</v>
      </c>
      <c r="BC33" s="347">
        <v>0.75</v>
      </c>
      <c r="BD33" s="347">
        <v>0.75</v>
      </c>
      <c r="BE33" s="347">
        <v>0.75</v>
      </c>
      <c r="BF33" s="347">
        <v>0.75</v>
      </c>
      <c r="BG33" s="347">
        <v>0.75</v>
      </c>
      <c r="BH33" s="347">
        <v>0.75</v>
      </c>
      <c r="BI33" s="347">
        <v>0.75</v>
      </c>
      <c r="BJ33" s="347">
        <v>0.75</v>
      </c>
      <c r="BK33" s="347">
        <v>0.75</v>
      </c>
      <c r="BL33" s="347">
        <v>0.75</v>
      </c>
      <c r="BM33" s="347">
        <v>0.75</v>
      </c>
      <c r="BN33" s="347">
        <v>0.75</v>
      </c>
      <c r="BO33" s="347">
        <v>0.75</v>
      </c>
      <c r="BP33" s="347">
        <v>0.75</v>
      </c>
      <c r="BQ33" s="347">
        <v>0.75</v>
      </c>
      <c r="BR33" s="347">
        <v>0.5</v>
      </c>
      <c r="BS33" s="347">
        <v>0.75</v>
      </c>
      <c r="BT33" s="347">
        <v>0.5</v>
      </c>
      <c r="BU33" s="347">
        <v>0.75</v>
      </c>
      <c r="BV33" s="347">
        <v>0.75</v>
      </c>
      <c r="BW33" s="347">
        <v>0.5</v>
      </c>
      <c r="BX33" s="347">
        <v>0.5</v>
      </c>
      <c r="BY33" s="347">
        <v>0.5</v>
      </c>
      <c r="BZ33" s="347">
        <v>0.25</v>
      </c>
      <c r="CA33" s="347">
        <v>0.5</v>
      </c>
      <c r="CB33" s="347">
        <v>0.5</v>
      </c>
      <c r="CC33" s="347">
        <v>0.25</v>
      </c>
      <c r="CD33" s="347">
        <v>0.25</v>
      </c>
      <c r="CE33" s="347">
        <v>0.5</v>
      </c>
      <c r="CF33" s="347">
        <v>0.5</v>
      </c>
      <c r="CG33" s="347">
        <v>0.25</v>
      </c>
      <c r="CH33" s="347">
        <v>0.25</v>
      </c>
      <c r="CI33" s="347">
        <v>0.5</v>
      </c>
      <c r="CJ33" s="347">
        <v>0.5</v>
      </c>
      <c r="CK33" s="347">
        <v>0.25</v>
      </c>
      <c r="CL33" s="347">
        <v>0.5</v>
      </c>
      <c r="CM33" s="347">
        <v>0.5</v>
      </c>
      <c r="CN33" s="347">
        <v>0.75</v>
      </c>
      <c r="CO33" s="347">
        <v>0.75</v>
      </c>
      <c r="CP33" s="347">
        <v>0.5</v>
      </c>
      <c r="CQ33" s="347">
        <v>0.75</v>
      </c>
      <c r="CR33" s="347">
        <v>0.75</v>
      </c>
      <c r="CS33" s="347">
        <v>0.75</v>
      </c>
      <c r="CT33" s="347">
        <v>0.75</v>
      </c>
      <c r="CU33" s="347">
        <v>0.75</v>
      </c>
      <c r="CV33" s="347">
        <v>0.75</v>
      </c>
      <c r="CW33" s="347">
        <v>0.75</v>
      </c>
      <c r="CX33" s="347">
        <v>1</v>
      </c>
      <c r="CY33" s="347">
        <v>0.75</v>
      </c>
      <c r="CZ33" s="347">
        <v>0.75</v>
      </c>
    </row>
    <row r="34" spans="2:104" x14ac:dyDescent="0.25">
      <c r="B34" s="338" t="s">
        <v>611</v>
      </c>
      <c r="C34" s="346">
        <v>0.6</v>
      </c>
      <c r="D34" s="30"/>
      <c r="E34" s="338" t="s">
        <v>611</v>
      </c>
      <c r="F34" s="347">
        <v>0.75</v>
      </c>
      <c r="G34" s="347">
        <v>0.75</v>
      </c>
      <c r="H34" s="347">
        <v>0.75</v>
      </c>
      <c r="I34" s="347">
        <v>0.75</v>
      </c>
      <c r="J34" s="347">
        <v>0.75</v>
      </c>
      <c r="K34" s="347">
        <v>0.75</v>
      </c>
      <c r="L34" s="347">
        <v>0.75</v>
      </c>
      <c r="M34" s="347">
        <v>0.75</v>
      </c>
      <c r="N34" s="347">
        <v>0.75</v>
      </c>
      <c r="O34" s="347">
        <v>0.75</v>
      </c>
      <c r="P34" s="347">
        <v>0.5</v>
      </c>
      <c r="Q34" s="347">
        <v>0.5</v>
      </c>
      <c r="R34" s="347">
        <v>0.5</v>
      </c>
      <c r="S34" s="347">
        <v>0.75</v>
      </c>
      <c r="T34" s="347">
        <v>0.5</v>
      </c>
      <c r="U34" s="347">
        <v>0.75</v>
      </c>
      <c r="V34" s="347">
        <v>0.5</v>
      </c>
      <c r="W34" s="347">
        <v>0.75</v>
      </c>
      <c r="X34" s="347">
        <v>0.75</v>
      </c>
      <c r="Y34" s="347">
        <v>0.5</v>
      </c>
      <c r="Z34" s="347">
        <v>1</v>
      </c>
      <c r="AA34" s="347">
        <v>0.75</v>
      </c>
      <c r="AB34" s="347">
        <v>0.75</v>
      </c>
      <c r="AC34" s="347">
        <v>1</v>
      </c>
      <c r="AD34" s="347">
        <v>1</v>
      </c>
      <c r="AE34" s="347">
        <v>1</v>
      </c>
      <c r="AF34" s="347">
        <v>1</v>
      </c>
      <c r="AG34" s="347">
        <v>1</v>
      </c>
      <c r="AH34" s="347">
        <v>1</v>
      </c>
      <c r="AI34" s="347">
        <v>1</v>
      </c>
      <c r="AJ34" s="347">
        <v>0.75</v>
      </c>
      <c r="AK34" s="347">
        <v>0.75</v>
      </c>
      <c r="AL34" s="347">
        <v>0.75</v>
      </c>
      <c r="AM34" s="347">
        <v>0.75</v>
      </c>
      <c r="AN34" s="347">
        <v>0.75</v>
      </c>
      <c r="AO34" s="347">
        <v>0.75</v>
      </c>
      <c r="AP34" s="347">
        <v>0.75</v>
      </c>
      <c r="AQ34" s="347">
        <v>0.75</v>
      </c>
      <c r="AR34" s="347">
        <v>0.75</v>
      </c>
      <c r="AS34" s="347">
        <v>0.75</v>
      </c>
      <c r="AT34" s="347">
        <v>0.75</v>
      </c>
      <c r="AU34" s="347">
        <v>0.75</v>
      </c>
      <c r="AV34" s="347">
        <v>0.75</v>
      </c>
      <c r="AW34" s="347">
        <v>0.75</v>
      </c>
      <c r="AX34" s="347">
        <v>0.75</v>
      </c>
      <c r="AY34" s="347">
        <v>0.75</v>
      </c>
      <c r="AZ34" s="347">
        <v>0.75</v>
      </c>
      <c r="BA34" s="347">
        <v>0.75</v>
      </c>
      <c r="BB34" s="347">
        <v>0.75</v>
      </c>
      <c r="BC34" s="347">
        <v>0.75</v>
      </c>
      <c r="BD34" s="347">
        <v>0.75</v>
      </c>
      <c r="BE34" s="347">
        <v>0.75</v>
      </c>
      <c r="BF34" s="347">
        <v>0.75</v>
      </c>
      <c r="BG34" s="347">
        <v>0.75</v>
      </c>
      <c r="BH34" s="347">
        <v>0.75</v>
      </c>
      <c r="BI34" s="347">
        <v>0.75</v>
      </c>
      <c r="BJ34" s="347">
        <v>0.75</v>
      </c>
      <c r="BK34" s="347">
        <v>0.75</v>
      </c>
      <c r="BL34" s="347">
        <v>0.75</v>
      </c>
      <c r="BM34" s="347">
        <v>0.75</v>
      </c>
      <c r="BN34" s="347">
        <v>0.75</v>
      </c>
      <c r="BO34" s="347">
        <v>0.75</v>
      </c>
      <c r="BP34" s="347">
        <v>0.75</v>
      </c>
      <c r="BQ34" s="347">
        <v>0.75</v>
      </c>
      <c r="BR34" s="347">
        <v>0.75</v>
      </c>
      <c r="BS34" s="347">
        <v>0.75</v>
      </c>
      <c r="BT34" s="347">
        <v>0.5</v>
      </c>
      <c r="BU34" s="347">
        <v>0.75</v>
      </c>
      <c r="BV34" s="347">
        <v>0.75</v>
      </c>
      <c r="BW34" s="347">
        <v>0.5</v>
      </c>
      <c r="BX34" s="347">
        <v>0.5</v>
      </c>
      <c r="BY34" s="347">
        <v>0.5</v>
      </c>
      <c r="BZ34" s="347">
        <v>0.5</v>
      </c>
      <c r="CA34" s="347">
        <v>0.5</v>
      </c>
      <c r="CB34" s="347">
        <v>0.5</v>
      </c>
      <c r="CC34" s="347">
        <v>0.5</v>
      </c>
      <c r="CD34" s="347">
        <v>0.5</v>
      </c>
      <c r="CE34" s="347">
        <v>0.5</v>
      </c>
      <c r="CF34" s="347">
        <v>0.5</v>
      </c>
      <c r="CG34" s="347">
        <v>0.5</v>
      </c>
      <c r="CH34" s="347">
        <v>0.5</v>
      </c>
      <c r="CI34" s="347">
        <v>0.5</v>
      </c>
      <c r="CJ34" s="347">
        <v>0.5</v>
      </c>
      <c r="CK34" s="347">
        <v>0.5</v>
      </c>
      <c r="CL34" s="347">
        <v>0.75</v>
      </c>
      <c r="CM34" s="347">
        <v>0.5</v>
      </c>
      <c r="CN34" s="347">
        <v>0.75</v>
      </c>
      <c r="CO34" s="347">
        <v>0.75</v>
      </c>
      <c r="CP34" s="347">
        <v>0.5</v>
      </c>
      <c r="CQ34" s="347">
        <v>1</v>
      </c>
      <c r="CR34" s="347">
        <v>1</v>
      </c>
      <c r="CS34" s="347">
        <v>1</v>
      </c>
      <c r="CT34" s="347">
        <v>1</v>
      </c>
      <c r="CU34" s="347">
        <v>1</v>
      </c>
      <c r="CV34" s="347">
        <v>1</v>
      </c>
      <c r="CW34" s="347">
        <v>1</v>
      </c>
      <c r="CX34" s="347">
        <v>1</v>
      </c>
      <c r="CY34" s="347">
        <v>1</v>
      </c>
      <c r="CZ34" s="347">
        <v>0.75</v>
      </c>
    </row>
    <row r="35" spans="2:104" x14ac:dyDescent="0.25">
      <c r="B35" s="338" t="s">
        <v>612</v>
      </c>
      <c r="C35" s="346">
        <v>0.5</v>
      </c>
      <c r="D35" s="30"/>
      <c r="E35" s="338" t="s">
        <v>612</v>
      </c>
      <c r="F35" s="347">
        <v>0.75</v>
      </c>
      <c r="G35" s="347">
        <v>0.75</v>
      </c>
      <c r="H35" s="347">
        <v>0.75</v>
      </c>
      <c r="I35" s="347">
        <v>0.75</v>
      </c>
      <c r="J35" s="347">
        <v>0.75</v>
      </c>
      <c r="K35" s="347">
        <v>0.75</v>
      </c>
      <c r="L35" s="347">
        <v>0.75</v>
      </c>
      <c r="M35" s="347">
        <v>0.75</v>
      </c>
      <c r="N35" s="347">
        <v>0.75</v>
      </c>
      <c r="O35" s="347">
        <v>0.75</v>
      </c>
      <c r="P35" s="347">
        <v>0.5</v>
      </c>
      <c r="Q35" s="347">
        <v>0.5</v>
      </c>
      <c r="R35" s="347">
        <v>0.5</v>
      </c>
      <c r="S35" s="347">
        <v>0.5</v>
      </c>
      <c r="T35" s="347">
        <v>0.5</v>
      </c>
      <c r="U35" s="347">
        <v>0.5</v>
      </c>
      <c r="V35" s="347">
        <v>0.5</v>
      </c>
      <c r="W35" s="347">
        <v>0.75</v>
      </c>
      <c r="X35" s="347">
        <v>0.75</v>
      </c>
      <c r="Y35" s="347">
        <v>0.5</v>
      </c>
      <c r="Z35" s="347">
        <v>1</v>
      </c>
      <c r="AA35" s="347">
        <v>0.75</v>
      </c>
      <c r="AB35" s="347">
        <v>1</v>
      </c>
      <c r="AC35" s="347">
        <v>1</v>
      </c>
      <c r="AD35" s="347">
        <v>1</v>
      </c>
      <c r="AE35" s="347">
        <v>1</v>
      </c>
      <c r="AF35" s="347">
        <v>1</v>
      </c>
      <c r="AG35" s="347">
        <v>1</v>
      </c>
      <c r="AH35" s="347">
        <v>1</v>
      </c>
      <c r="AI35" s="347">
        <v>1</v>
      </c>
      <c r="AJ35" s="347">
        <v>0.75</v>
      </c>
      <c r="AK35" s="347">
        <v>0.75</v>
      </c>
      <c r="AL35" s="347">
        <v>0.75</v>
      </c>
      <c r="AM35" s="347">
        <v>0.75</v>
      </c>
      <c r="AN35" s="347">
        <v>0.75</v>
      </c>
      <c r="AO35" s="347">
        <v>0.75</v>
      </c>
      <c r="AP35" s="347">
        <v>0.75</v>
      </c>
      <c r="AQ35" s="347">
        <v>0.75</v>
      </c>
      <c r="AR35" s="347">
        <v>0.75</v>
      </c>
      <c r="AS35" s="347">
        <v>1</v>
      </c>
      <c r="AT35" s="347">
        <v>0.75</v>
      </c>
      <c r="AU35" s="347">
        <v>0.75</v>
      </c>
      <c r="AV35" s="347">
        <v>0.75</v>
      </c>
      <c r="AW35" s="347">
        <v>0.75</v>
      </c>
      <c r="AX35" s="347">
        <v>0.75</v>
      </c>
      <c r="AY35" s="347">
        <v>0.75</v>
      </c>
      <c r="AZ35" s="347">
        <v>0.75</v>
      </c>
      <c r="BA35" s="347">
        <v>0.75</v>
      </c>
      <c r="BB35" s="347">
        <v>0.75</v>
      </c>
      <c r="BC35" s="347">
        <v>0.75</v>
      </c>
      <c r="BD35" s="347">
        <v>0.75</v>
      </c>
      <c r="BE35" s="347">
        <v>0.75</v>
      </c>
      <c r="BF35" s="347">
        <v>0.75</v>
      </c>
      <c r="BG35" s="347">
        <v>0.75</v>
      </c>
      <c r="BH35" s="347">
        <v>0.75</v>
      </c>
      <c r="BI35" s="347">
        <v>0.75</v>
      </c>
      <c r="BJ35" s="347">
        <v>0.75</v>
      </c>
      <c r="BK35" s="347">
        <v>0.75</v>
      </c>
      <c r="BL35" s="347">
        <v>0.75</v>
      </c>
      <c r="BM35" s="347">
        <v>0.75</v>
      </c>
      <c r="BN35" s="347">
        <v>0.75</v>
      </c>
      <c r="BO35" s="347">
        <v>0.75</v>
      </c>
      <c r="BP35" s="347">
        <v>0.75</v>
      </c>
      <c r="BQ35" s="347">
        <v>0.75</v>
      </c>
      <c r="BR35" s="347">
        <v>0.5</v>
      </c>
      <c r="BS35" s="347">
        <v>0.5</v>
      </c>
      <c r="BT35" s="347">
        <v>0.5</v>
      </c>
      <c r="BU35" s="347">
        <v>0.75</v>
      </c>
      <c r="BV35" s="347">
        <v>0.5</v>
      </c>
      <c r="BW35" s="347">
        <v>0.5</v>
      </c>
      <c r="BX35" s="347">
        <v>0.5</v>
      </c>
      <c r="BY35" s="347">
        <v>0.5</v>
      </c>
      <c r="BZ35" s="347">
        <v>0.25</v>
      </c>
      <c r="CA35" s="347">
        <v>0.5</v>
      </c>
      <c r="CB35" s="347">
        <v>0.5</v>
      </c>
      <c r="CC35" s="347">
        <v>0.25</v>
      </c>
      <c r="CD35" s="347">
        <v>0.25</v>
      </c>
      <c r="CE35" s="347">
        <v>0.5</v>
      </c>
      <c r="CF35" s="347">
        <v>0.5</v>
      </c>
      <c r="CG35" s="347">
        <v>0.25</v>
      </c>
      <c r="CH35" s="347">
        <v>0.25</v>
      </c>
      <c r="CI35" s="347">
        <v>0.5</v>
      </c>
      <c r="CJ35" s="347">
        <v>0.5</v>
      </c>
      <c r="CK35" s="347">
        <v>0.25</v>
      </c>
      <c r="CL35" s="347">
        <v>0.5</v>
      </c>
      <c r="CM35" s="347">
        <v>0.5</v>
      </c>
      <c r="CN35" s="347">
        <v>0.75</v>
      </c>
      <c r="CO35" s="347">
        <v>0.75</v>
      </c>
      <c r="CP35" s="347">
        <v>0.5</v>
      </c>
      <c r="CQ35" s="347">
        <v>0.75</v>
      </c>
      <c r="CR35" s="347">
        <v>0.75</v>
      </c>
      <c r="CS35" s="347">
        <v>0.75</v>
      </c>
      <c r="CT35" s="347">
        <v>0.75</v>
      </c>
      <c r="CU35" s="347">
        <v>0.75</v>
      </c>
      <c r="CV35" s="347">
        <v>0.75</v>
      </c>
      <c r="CW35" s="347">
        <v>0.75</v>
      </c>
      <c r="CX35" s="347">
        <v>1</v>
      </c>
      <c r="CY35" s="347">
        <v>0.75</v>
      </c>
      <c r="CZ35" s="347">
        <v>0.75</v>
      </c>
    </row>
    <row r="36" spans="2:104" x14ac:dyDescent="0.25">
      <c r="B36" s="338" t="s">
        <v>613</v>
      </c>
      <c r="C36" s="346">
        <v>0.5</v>
      </c>
      <c r="D36" s="30"/>
      <c r="E36" s="338" t="s">
        <v>613</v>
      </c>
      <c r="F36" s="347">
        <v>0.75</v>
      </c>
      <c r="G36" s="347">
        <v>0.75</v>
      </c>
      <c r="H36" s="347">
        <v>0.75</v>
      </c>
      <c r="I36" s="347">
        <v>0.75</v>
      </c>
      <c r="J36" s="347">
        <v>0.75</v>
      </c>
      <c r="K36" s="347">
        <v>0.75</v>
      </c>
      <c r="L36" s="347">
        <v>0.5</v>
      </c>
      <c r="M36" s="347">
        <v>0.5</v>
      </c>
      <c r="N36" s="347">
        <v>0.75</v>
      </c>
      <c r="O36" s="347">
        <v>0.75</v>
      </c>
      <c r="P36" s="347">
        <v>0.5</v>
      </c>
      <c r="Q36" s="347">
        <v>0.5</v>
      </c>
      <c r="R36" s="347">
        <v>0.5</v>
      </c>
      <c r="S36" s="347">
        <v>0.5</v>
      </c>
      <c r="T36" s="347">
        <v>0.5</v>
      </c>
      <c r="U36" s="347">
        <v>0.5</v>
      </c>
      <c r="V36" s="347">
        <v>0.5</v>
      </c>
      <c r="W36" s="347">
        <v>0.5</v>
      </c>
      <c r="X36" s="347">
        <v>0.5</v>
      </c>
      <c r="Y36" s="347">
        <v>0.5</v>
      </c>
      <c r="Z36" s="347">
        <v>0.75</v>
      </c>
      <c r="AA36" s="347">
        <v>0.75</v>
      </c>
      <c r="AB36" s="347">
        <v>0.75</v>
      </c>
      <c r="AC36" s="347">
        <v>1</v>
      </c>
      <c r="AD36" s="347">
        <v>0.75</v>
      </c>
      <c r="AE36" s="347">
        <v>1</v>
      </c>
      <c r="AF36" s="347">
        <v>1</v>
      </c>
      <c r="AG36" s="347">
        <v>1</v>
      </c>
      <c r="AH36" s="347">
        <v>1</v>
      </c>
      <c r="AI36" s="347">
        <v>1</v>
      </c>
      <c r="AJ36" s="347">
        <v>1</v>
      </c>
      <c r="AK36" s="347">
        <v>1</v>
      </c>
      <c r="AL36" s="347">
        <v>1</v>
      </c>
      <c r="AM36" s="347">
        <v>1</v>
      </c>
      <c r="AN36" s="347">
        <v>0.75</v>
      </c>
      <c r="AO36" s="347">
        <v>1</v>
      </c>
      <c r="AP36" s="347">
        <v>1</v>
      </c>
      <c r="AQ36" s="347">
        <v>1</v>
      </c>
      <c r="AR36" s="347">
        <v>0.75</v>
      </c>
      <c r="AS36" s="347">
        <v>1</v>
      </c>
      <c r="AT36" s="347">
        <v>1</v>
      </c>
      <c r="AU36" s="347">
        <v>1</v>
      </c>
      <c r="AV36" s="347">
        <v>1</v>
      </c>
      <c r="AW36" s="347">
        <v>0.75</v>
      </c>
      <c r="AX36" s="347">
        <v>1</v>
      </c>
      <c r="AY36" s="347">
        <v>0.75</v>
      </c>
      <c r="AZ36" s="347">
        <v>0.75</v>
      </c>
      <c r="BA36" s="347">
        <v>0.75</v>
      </c>
      <c r="BB36" s="347">
        <v>0.75</v>
      </c>
      <c r="BC36" s="347">
        <v>0.75</v>
      </c>
      <c r="BD36" s="347">
        <v>0.75</v>
      </c>
      <c r="BE36" s="347">
        <v>0.75</v>
      </c>
      <c r="BF36" s="347">
        <v>0.75</v>
      </c>
      <c r="BG36" s="347">
        <v>0.75</v>
      </c>
      <c r="BH36" s="347">
        <v>0.75</v>
      </c>
      <c r="BI36" s="347">
        <v>0.75</v>
      </c>
      <c r="BJ36" s="347">
        <v>0.75</v>
      </c>
      <c r="BK36" s="347">
        <v>0.75</v>
      </c>
      <c r="BL36" s="347">
        <v>0.75</v>
      </c>
      <c r="BM36" s="347">
        <v>0.75</v>
      </c>
      <c r="BN36" s="347">
        <v>0.5</v>
      </c>
      <c r="BO36" s="347">
        <v>0.5</v>
      </c>
      <c r="BP36" s="347">
        <v>0.75</v>
      </c>
      <c r="BQ36" s="347">
        <v>0.75</v>
      </c>
      <c r="BR36" s="347">
        <v>0.5</v>
      </c>
      <c r="BS36" s="347">
        <v>0.5</v>
      </c>
      <c r="BT36" s="347">
        <v>0.5</v>
      </c>
      <c r="BU36" s="347">
        <v>0.75</v>
      </c>
      <c r="BV36" s="347">
        <v>0.5</v>
      </c>
      <c r="BW36" s="347">
        <v>0.5</v>
      </c>
      <c r="BX36" s="347">
        <v>0.25</v>
      </c>
      <c r="BY36" s="347">
        <v>0.25</v>
      </c>
      <c r="BZ36" s="347">
        <v>0.25</v>
      </c>
      <c r="CA36" s="347">
        <v>0.5</v>
      </c>
      <c r="CB36" s="347">
        <v>0.5</v>
      </c>
      <c r="CC36" s="347">
        <v>0.25</v>
      </c>
      <c r="CD36" s="347">
        <v>0.25</v>
      </c>
      <c r="CE36" s="347">
        <v>0.25</v>
      </c>
      <c r="CF36" s="347">
        <v>0.25</v>
      </c>
      <c r="CG36" s="347">
        <v>0.25</v>
      </c>
      <c r="CH36" s="347">
        <v>0.25</v>
      </c>
      <c r="CI36" s="347">
        <v>0.25</v>
      </c>
      <c r="CJ36" s="347">
        <v>0.25</v>
      </c>
      <c r="CK36" s="347">
        <v>0.25</v>
      </c>
      <c r="CL36" s="347">
        <v>0.5</v>
      </c>
      <c r="CM36" s="347">
        <v>0.5</v>
      </c>
      <c r="CN36" s="347">
        <v>0.5</v>
      </c>
      <c r="CO36" s="347">
        <v>0.5</v>
      </c>
      <c r="CP36" s="347">
        <v>0.5</v>
      </c>
      <c r="CQ36" s="347">
        <v>0.75</v>
      </c>
      <c r="CR36" s="347">
        <v>0.75</v>
      </c>
      <c r="CS36" s="347">
        <v>0.75</v>
      </c>
      <c r="CT36" s="347">
        <v>0.75</v>
      </c>
      <c r="CU36" s="347">
        <v>0.75</v>
      </c>
      <c r="CV36" s="347">
        <v>0.75</v>
      </c>
      <c r="CW36" s="347">
        <v>0.75</v>
      </c>
      <c r="CX36" s="347">
        <v>0.75</v>
      </c>
      <c r="CY36" s="347">
        <v>0.75</v>
      </c>
      <c r="CZ36" s="347">
        <v>0.75</v>
      </c>
    </row>
    <row r="37" spans="2:104" x14ac:dyDescent="0.25">
      <c r="B37" s="338" t="s">
        <v>614</v>
      </c>
      <c r="C37" s="346">
        <v>0.7</v>
      </c>
      <c r="D37" s="30"/>
      <c r="E37" s="338" t="s">
        <v>614</v>
      </c>
      <c r="F37" s="347">
        <v>0.75</v>
      </c>
      <c r="G37" s="347">
        <v>0.75</v>
      </c>
      <c r="H37" s="347">
        <v>0.75</v>
      </c>
      <c r="I37" s="347">
        <v>0.75</v>
      </c>
      <c r="J37" s="347">
        <v>0.75</v>
      </c>
      <c r="K37" s="347">
        <v>0.75</v>
      </c>
      <c r="L37" s="347">
        <v>0.75</v>
      </c>
      <c r="M37" s="347">
        <v>0.75</v>
      </c>
      <c r="N37" s="347">
        <v>0.75</v>
      </c>
      <c r="O37" s="347">
        <v>0.75</v>
      </c>
      <c r="P37" s="347">
        <v>0.5</v>
      </c>
      <c r="Q37" s="347">
        <v>0.5</v>
      </c>
      <c r="R37" s="347">
        <v>0.5</v>
      </c>
      <c r="S37" s="347">
        <v>0.5</v>
      </c>
      <c r="T37" s="347">
        <v>0.5</v>
      </c>
      <c r="U37" s="347">
        <v>0.5</v>
      </c>
      <c r="V37" s="347">
        <v>0.5</v>
      </c>
      <c r="W37" s="347">
        <v>0.75</v>
      </c>
      <c r="X37" s="347">
        <v>0.5</v>
      </c>
      <c r="Y37" s="347">
        <v>0.5</v>
      </c>
      <c r="Z37" s="347">
        <v>0.75</v>
      </c>
      <c r="AA37" s="347">
        <v>0.75</v>
      </c>
      <c r="AB37" s="347">
        <v>0.75</v>
      </c>
      <c r="AC37" s="347">
        <v>0.75</v>
      </c>
      <c r="AD37" s="347">
        <v>0.75</v>
      </c>
      <c r="AE37" s="347">
        <v>1</v>
      </c>
      <c r="AF37" s="347">
        <v>1</v>
      </c>
      <c r="AG37" s="347">
        <v>1</v>
      </c>
      <c r="AH37" s="347">
        <v>1</v>
      </c>
      <c r="AI37" s="347">
        <v>1</v>
      </c>
      <c r="AJ37" s="347">
        <v>1</v>
      </c>
      <c r="AK37" s="347">
        <v>1</v>
      </c>
      <c r="AL37" s="347">
        <v>1</v>
      </c>
      <c r="AM37" s="347">
        <v>0.75</v>
      </c>
      <c r="AN37" s="347">
        <v>0.75</v>
      </c>
      <c r="AO37" s="347">
        <v>0.75</v>
      </c>
      <c r="AP37" s="347">
        <v>0.75</v>
      </c>
      <c r="AQ37" s="347">
        <v>0.75</v>
      </c>
      <c r="AR37" s="347">
        <v>0.75</v>
      </c>
      <c r="AS37" s="347">
        <v>0.75</v>
      </c>
      <c r="AT37" s="347">
        <v>1</v>
      </c>
      <c r="AU37" s="347">
        <v>1</v>
      </c>
      <c r="AV37" s="347">
        <v>1</v>
      </c>
      <c r="AW37" s="347">
        <v>0.75</v>
      </c>
      <c r="AX37" s="347">
        <v>1</v>
      </c>
      <c r="AY37" s="347">
        <v>1</v>
      </c>
      <c r="AZ37" s="347">
        <v>1</v>
      </c>
      <c r="BA37" s="347">
        <v>1</v>
      </c>
      <c r="BB37" s="347">
        <v>0.75</v>
      </c>
      <c r="BC37" s="347">
        <v>0.75</v>
      </c>
      <c r="BD37" s="347">
        <v>0.75</v>
      </c>
      <c r="BE37" s="347">
        <v>0.75</v>
      </c>
      <c r="BF37" s="347">
        <v>0.75</v>
      </c>
      <c r="BG37" s="347">
        <v>0.75</v>
      </c>
      <c r="BH37" s="347">
        <v>0.75</v>
      </c>
      <c r="BI37" s="347">
        <v>0.75</v>
      </c>
      <c r="BJ37" s="347">
        <v>0.75</v>
      </c>
      <c r="BK37" s="347">
        <v>0.75</v>
      </c>
      <c r="BL37" s="347">
        <v>0.75</v>
      </c>
      <c r="BM37" s="347">
        <v>0.75</v>
      </c>
      <c r="BN37" s="347">
        <v>0.75</v>
      </c>
      <c r="BO37" s="347">
        <v>0.75</v>
      </c>
      <c r="BP37" s="347">
        <v>0.75</v>
      </c>
      <c r="BQ37" s="347">
        <v>0.75</v>
      </c>
      <c r="BR37" s="347">
        <v>0.75</v>
      </c>
      <c r="BS37" s="347">
        <v>0.75</v>
      </c>
      <c r="BT37" s="347">
        <v>0.5</v>
      </c>
      <c r="BU37" s="347">
        <v>0.75</v>
      </c>
      <c r="BV37" s="347">
        <v>0.75</v>
      </c>
      <c r="BW37" s="347">
        <v>0.5</v>
      </c>
      <c r="BX37" s="347">
        <v>0.5</v>
      </c>
      <c r="BY37" s="347">
        <v>0.5</v>
      </c>
      <c r="BZ37" s="347">
        <v>0.5</v>
      </c>
      <c r="CA37" s="347">
        <v>0.5</v>
      </c>
      <c r="CB37" s="347">
        <v>0.5</v>
      </c>
      <c r="CC37" s="347">
        <v>0.25</v>
      </c>
      <c r="CD37" s="347">
        <v>0.25</v>
      </c>
      <c r="CE37" s="347">
        <v>0.5</v>
      </c>
      <c r="CF37" s="347">
        <v>0.5</v>
      </c>
      <c r="CG37" s="347">
        <v>0.25</v>
      </c>
      <c r="CH37" s="347">
        <v>0.25</v>
      </c>
      <c r="CI37" s="347">
        <v>0.5</v>
      </c>
      <c r="CJ37" s="347">
        <v>0.5</v>
      </c>
      <c r="CK37" s="347">
        <v>0.25</v>
      </c>
      <c r="CL37" s="347">
        <v>0.5</v>
      </c>
      <c r="CM37" s="347">
        <v>0.5</v>
      </c>
      <c r="CN37" s="347">
        <v>0.75</v>
      </c>
      <c r="CO37" s="347">
        <v>0.75</v>
      </c>
      <c r="CP37" s="347">
        <v>0.5</v>
      </c>
      <c r="CQ37" s="347">
        <v>0.75</v>
      </c>
      <c r="CR37" s="347">
        <v>0.75</v>
      </c>
      <c r="CS37" s="347">
        <v>0.75</v>
      </c>
      <c r="CT37" s="347">
        <v>0.75</v>
      </c>
      <c r="CU37" s="347">
        <v>0.75</v>
      </c>
      <c r="CV37" s="347">
        <v>0.75</v>
      </c>
      <c r="CW37" s="347">
        <v>0.75</v>
      </c>
      <c r="CX37" s="347">
        <v>1</v>
      </c>
      <c r="CY37" s="347">
        <v>1</v>
      </c>
      <c r="CZ37" s="347">
        <v>0.75</v>
      </c>
    </row>
    <row r="38" spans="2:104" x14ac:dyDescent="0.25">
      <c r="B38" s="338" t="s">
        <v>615</v>
      </c>
      <c r="C38" s="346">
        <v>0.6</v>
      </c>
      <c r="D38" s="30"/>
      <c r="E38" s="338" t="s">
        <v>615</v>
      </c>
      <c r="F38" s="347">
        <v>0.5</v>
      </c>
      <c r="G38" s="347">
        <v>0.5</v>
      </c>
      <c r="H38" s="347">
        <v>0.75</v>
      </c>
      <c r="I38" s="347">
        <v>0.5</v>
      </c>
      <c r="J38" s="347">
        <v>0.5</v>
      </c>
      <c r="K38" s="347">
        <v>0.75</v>
      </c>
      <c r="L38" s="347">
        <v>0.5</v>
      </c>
      <c r="M38" s="347">
        <v>0.5</v>
      </c>
      <c r="N38" s="347">
        <v>0.5</v>
      </c>
      <c r="O38" s="347">
        <v>0.5</v>
      </c>
      <c r="P38" s="347">
        <v>0.25</v>
      </c>
      <c r="Q38" s="347">
        <v>0.25</v>
      </c>
      <c r="R38" s="347">
        <v>0.25</v>
      </c>
      <c r="S38" s="347">
        <v>0.5</v>
      </c>
      <c r="T38" s="347">
        <v>0.25</v>
      </c>
      <c r="U38" s="347">
        <v>0.5</v>
      </c>
      <c r="V38" s="347">
        <v>0.25</v>
      </c>
      <c r="W38" s="347">
        <v>0.5</v>
      </c>
      <c r="X38" s="347">
        <v>0.5</v>
      </c>
      <c r="Y38" s="347">
        <v>0.25</v>
      </c>
      <c r="Z38" s="347">
        <v>0.75</v>
      </c>
      <c r="AA38" s="347">
        <v>0.75</v>
      </c>
      <c r="AB38" s="347">
        <v>0.75</v>
      </c>
      <c r="AC38" s="347">
        <v>0.75</v>
      </c>
      <c r="AD38" s="347">
        <v>0.75</v>
      </c>
      <c r="AE38" s="347">
        <v>0.75</v>
      </c>
      <c r="AF38" s="347">
        <v>0.75</v>
      </c>
      <c r="AG38" s="347">
        <v>0.75</v>
      </c>
      <c r="AH38" s="347">
        <v>1</v>
      </c>
      <c r="AI38" s="347">
        <v>1</v>
      </c>
      <c r="AJ38" s="347">
        <v>1</v>
      </c>
      <c r="AK38" s="347">
        <v>1</v>
      </c>
      <c r="AL38" s="347">
        <v>1</v>
      </c>
      <c r="AM38" s="347">
        <v>1</v>
      </c>
      <c r="AN38" s="347">
        <v>1</v>
      </c>
      <c r="AO38" s="347">
        <v>1</v>
      </c>
      <c r="AP38" s="347">
        <v>1</v>
      </c>
      <c r="AQ38" s="347">
        <v>0.75</v>
      </c>
      <c r="AR38" s="347">
        <v>0.75</v>
      </c>
      <c r="AS38" s="347">
        <v>1</v>
      </c>
      <c r="AT38" s="347">
        <v>1</v>
      </c>
      <c r="AU38" s="347">
        <v>1</v>
      </c>
      <c r="AV38" s="347">
        <v>1</v>
      </c>
      <c r="AW38" s="347">
        <v>1</v>
      </c>
      <c r="AX38" s="347">
        <v>1</v>
      </c>
      <c r="AY38" s="347">
        <v>0.75</v>
      </c>
      <c r="AZ38" s="347">
        <v>0.75</v>
      </c>
      <c r="BA38" s="347">
        <v>1</v>
      </c>
      <c r="BB38" s="347">
        <v>0.75</v>
      </c>
      <c r="BC38" s="347">
        <v>0.75</v>
      </c>
      <c r="BD38" s="347">
        <v>0.75</v>
      </c>
      <c r="BE38" s="347">
        <v>0.75</v>
      </c>
      <c r="BF38" s="347">
        <v>0.75</v>
      </c>
      <c r="BG38" s="347">
        <v>0.75</v>
      </c>
      <c r="BH38" s="347">
        <v>0.75</v>
      </c>
      <c r="BI38" s="347">
        <v>0.75</v>
      </c>
      <c r="BJ38" s="347">
        <v>0.75</v>
      </c>
      <c r="BK38" s="347">
        <v>0.75</v>
      </c>
      <c r="BL38" s="347">
        <v>0.75</v>
      </c>
      <c r="BM38" s="347">
        <v>0.75</v>
      </c>
      <c r="BN38" s="347">
        <v>0.5</v>
      </c>
      <c r="BO38" s="347">
        <v>0.5</v>
      </c>
      <c r="BP38" s="347">
        <v>0.5</v>
      </c>
      <c r="BQ38" s="347">
        <v>0.75</v>
      </c>
      <c r="BR38" s="347">
        <v>0.5</v>
      </c>
      <c r="BS38" s="347">
        <v>0.5</v>
      </c>
      <c r="BT38" s="347">
        <v>0.5</v>
      </c>
      <c r="BU38" s="347">
        <v>0.5</v>
      </c>
      <c r="BV38" s="347">
        <v>0.5</v>
      </c>
      <c r="BW38" s="347">
        <v>0.5</v>
      </c>
      <c r="BX38" s="347">
        <v>0.25</v>
      </c>
      <c r="BY38" s="347">
        <v>0.25</v>
      </c>
      <c r="BZ38" s="347">
        <v>0.25</v>
      </c>
      <c r="CA38" s="347">
        <v>0.25</v>
      </c>
      <c r="CB38" s="347">
        <v>0.5</v>
      </c>
      <c r="CC38" s="347">
        <v>0.25</v>
      </c>
      <c r="CD38" s="347">
        <v>0.25</v>
      </c>
      <c r="CE38" s="347">
        <v>0.25</v>
      </c>
      <c r="CF38" s="347">
        <v>0.25</v>
      </c>
      <c r="CG38" s="347">
        <v>0.25</v>
      </c>
      <c r="CH38" s="347">
        <v>0.25</v>
      </c>
      <c r="CI38" s="347">
        <v>0.25</v>
      </c>
      <c r="CJ38" s="347">
        <v>0.25</v>
      </c>
      <c r="CK38" s="347">
        <v>0.25</v>
      </c>
      <c r="CL38" s="347">
        <v>0.5</v>
      </c>
      <c r="CM38" s="347">
        <v>0.5</v>
      </c>
      <c r="CN38" s="347">
        <v>0.5</v>
      </c>
      <c r="CO38" s="347">
        <v>0.5</v>
      </c>
      <c r="CP38" s="347">
        <v>0.5</v>
      </c>
      <c r="CQ38" s="347">
        <v>0.75</v>
      </c>
      <c r="CR38" s="347">
        <v>0.75</v>
      </c>
      <c r="CS38" s="347">
        <v>0.75</v>
      </c>
      <c r="CT38" s="347">
        <v>0.75</v>
      </c>
      <c r="CU38" s="347">
        <v>0.75</v>
      </c>
      <c r="CV38" s="347">
        <v>0.75</v>
      </c>
      <c r="CW38" s="347">
        <v>0.75</v>
      </c>
      <c r="CX38" s="347">
        <v>0.75</v>
      </c>
      <c r="CY38" s="347">
        <v>0.75</v>
      </c>
      <c r="CZ38" s="347">
        <v>0.75</v>
      </c>
    </row>
    <row r="39" spans="2:104" x14ac:dyDescent="0.25">
      <c r="B39" s="338" t="s">
        <v>616</v>
      </c>
      <c r="C39" s="346">
        <v>0.5</v>
      </c>
      <c r="D39" s="30"/>
      <c r="E39" s="338" t="s">
        <v>616</v>
      </c>
      <c r="F39" s="347">
        <v>0.75</v>
      </c>
      <c r="G39" s="347">
        <v>0.75</v>
      </c>
      <c r="H39" s="347">
        <v>0.75</v>
      </c>
      <c r="I39" s="347">
        <v>0.5</v>
      </c>
      <c r="J39" s="347">
        <v>0.75</v>
      </c>
      <c r="K39" s="347">
        <v>0.75</v>
      </c>
      <c r="L39" s="347">
        <v>0.5</v>
      </c>
      <c r="M39" s="347">
        <v>0.5</v>
      </c>
      <c r="N39" s="347">
        <v>0.75</v>
      </c>
      <c r="O39" s="347">
        <v>0.5</v>
      </c>
      <c r="P39" s="347">
        <v>0.25</v>
      </c>
      <c r="Q39" s="347">
        <v>0.25</v>
      </c>
      <c r="R39" s="347">
        <v>0.25</v>
      </c>
      <c r="S39" s="347">
        <v>0.5</v>
      </c>
      <c r="T39" s="347">
        <v>0.25</v>
      </c>
      <c r="U39" s="347">
        <v>0.5</v>
      </c>
      <c r="V39" s="347">
        <v>0.25</v>
      </c>
      <c r="W39" s="347">
        <v>0.5</v>
      </c>
      <c r="X39" s="347">
        <v>0.5</v>
      </c>
      <c r="Y39" s="347">
        <v>0.25</v>
      </c>
      <c r="Z39" s="347">
        <v>0.75</v>
      </c>
      <c r="AA39" s="347">
        <v>0.75</v>
      </c>
      <c r="AB39" s="347">
        <v>0.75</v>
      </c>
      <c r="AC39" s="347">
        <v>0.75</v>
      </c>
      <c r="AD39" s="347">
        <v>0.75</v>
      </c>
      <c r="AE39" s="347">
        <v>1</v>
      </c>
      <c r="AF39" s="347">
        <v>0.75</v>
      </c>
      <c r="AG39" s="347">
        <v>0.75</v>
      </c>
      <c r="AH39" s="347">
        <v>1</v>
      </c>
      <c r="AI39" s="347">
        <v>1</v>
      </c>
      <c r="AJ39" s="347">
        <v>1</v>
      </c>
      <c r="AK39" s="347">
        <v>1</v>
      </c>
      <c r="AL39" s="347">
        <v>1</v>
      </c>
      <c r="AM39" s="347">
        <v>1</v>
      </c>
      <c r="AN39" s="347">
        <v>1</v>
      </c>
      <c r="AO39" s="347">
        <v>1</v>
      </c>
      <c r="AP39" s="347">
        <v>1</v>
      </c>
      <c r="AQ39" s="347">
        <v>0.75</v>
      </c>
      <c r="AR39" s="347">
        <v>0.75</v>
      </c>
      <c r="AS39" s="347">
        <v>1</v>
      </c>
      <c r="AT39" s="347">
        <v>1</v>
      </c>
      <c r="AU39" s="347">
        <v>1</v>
      </c>
      <c r="AV39" s="347">
        <v>1</v>
      </c>
      <c r="AW39" s="347">
        <v>1</v>
      </c>
      <c r="AX39" s="347">
        <v>1</v>
      </c>
      <c r="AY39" s="347">
        <v>0.75</v>
      </c>
      <c r="AZ39" s="347">
        <v>0.75</v>
      </c>
      <c r="BA39" s="347">
        <v>1</v>
      </c>
      <c r="BB39" s="347">
        <v>0.75</v>
      </c>
      <c r="BC39" s="347">
        <v>0.75</v>
      </c>
      <c r="BD39" s="347">
        <v>0.75</v>
      </c>
      <c r="BE39" s="347">
        <v>0.75</v>
      </c>
      <c r="BF39" s="347">
        <v>0.75</v>
      </c>
      <c r="BG39" s="347">
        <v>0.75</v>
      </c>
      <c r="BH39" s="347">
        <v>0.75</v>
      </c>
      <c r="BI39" s="347">
        <v>0.75</v>
      </c>
      <c r="BJ39" s="347">
        <v>0.75</v>
      </c>
      <c r="BK39" s="347">
        <v>0.75</v>
      </c>
      <c r="BL39" s="347">
        <v>0.75</v>
      </c>
      <c r="BM39" s="347">
        <v>0.75</v>
      </c>
      <c r="BN39" s="347">
        <v>0.5</v>
      </c>
      <c r="BO39" s="347">
        <v>0.5</v>
      </c>
      <c r="BP39" s="347">
        <v>0.5</v>
      </c>
      <c r="BQ39" s="347">
        <v>0.75</v>
      </c>
      <c r="BR39" s="347">
        <v>0.5</v>
      </c>
      <c r="BS39" s="347">
        <v>0.5</v>
      </c>
      <c r="BT39" s="347">
        <v>0.5</v>
      </c>
      <c r="BU39" s="347">
        <v>0.5</v>
      </c>
      <c r="BV39" s="347">
        <v>0.5</v>
      </c>
      <c r="BW39" s="347">
        <v>0.5</v>
      </c>
      <c r="BX39" s="347">
        <v>0.25</v>
      </c>
      <c r="BY39" s="347">
        <v>0.25</v>
      </c>
      <c r="BZ39" s="347">
        <v>0.25</v>
      </c>
      <c r="CA39" s="347">
        <v>0.25</v>
      </c>
      <c r="CB39" s="347">
        <v>0.5</v>
      </c>
      <c r="CC39" s="347">
        <v>0.25</v>
      </c>
      <c r="CD39" s="347">
        <v>0.25</v>
      </c>
      <c r="CE39" s="347">
        <v>0.25</v>
      </c>
      <c r="CF39" s="347">
        <v>0.25</v>
      </c>
      <c r="CG39" s="347">
        <v>0.25</v>
      </c>
      <c r="CH39" s="347">
        <v>0.25</v>
      </c>
      <c r="CI39" s="347">
        <v>0.25</v>
      </c>
      <c r="CJ39" s="347">
        <v>0.25</v>
      </c>
      <c r="CK39" s="347">
        <v>0.25</v>
      </c>
      <c r="CL39" s="347">
        <v>0.5</v>
      </c>
      <c r="CM39" s="347">
        <v>0.5</v>
      </c>
      <c r="CN39" s="347">
        <v>0.5</v>
      </c>
      <c r="CO39" s="347">
        <v>0.5</v>
      </c>
      <c r="CP39" s="347">
        <v>0.5</v>
      </c>
      <c r="CQ39" s="347">
        <v>0.75</v>
      </c>
      <c r="CR39" s="347">
        <v>0.75</v>
      </c>
      <c r="CS39" s="347">
        <v>0.75</v>
      </c>
      <c r="CT39" s="347">
        <v>0.75</v>
      </c>
      <c r="CU39" s="347">
        <v>0.75</v>
      </c>
      <c r="CV39" s="347">
        <v>0.75</v>
      </c>
      <c r="CW39" s="347">
        <v>0.75</v>
      </c>
      <c r="CX39" s="347">
        <v>0.75</v>
      </c>
      <c r="CY39" s="347">
        <v>0.75</v>
      </c>
      <c r="CZ39" s="347">
        <v>0.75</v>
      </c>
    </row>
    <row r="40" spans="2:104" x14ac:dyDescent="0.25">
      <c r="B40" s="338" t="s">
        <v>617</v>
      </c>
      <c r="C40" s="346">
        <v>0.5</v>
      </c>
      <c r="D40" s="30"/>
      <c r="E40" s="338" t="s">
        <v>617</v>
      </c>
      <c r="F40" s="347">
        <v>0.75</v>
      </c>
      <c r="G40" s="347">
        <v>0.75</v>
      </c>
      <c r="H40" s="347">
        <v>0.75</v>
      </c>
      <c r="I40" s="347">
        <v>0.5</v>
      </c>
      <c r="J40" s="347">
        <v>0.75</v>
      </c>
      <c r="K40" s="347">
        <v>0.75</v>
      </c>
      <c r="L40" s="347">
        <v>0.5</v>
      </c>
      <c r="M40" s="347">
        <v>0.5</v>
      </c>
      <c r="N40" s="347">
        <v>0.75</v>
      </c>
      <c r="O40" s="347">
        <v>0.5</v>
      </c>
      <c r="P40" s="347">
        <v>0.25</v>
      </c>
      <c r="Q40" s="347">
        <v>0.25</v>
      </c>
      <c r="R40" s="347">
        <v>0.25</v>
      </c>
      <c r="S40" s="347">
        <v>0.5</v>
      </c>
      <c r="T40" s="347">
        <v>0.25</v>
      </c>
      <c r="U40" s="347">
        <v>0.5</v>
      </c>
      <c r="V40" s="347">
        <v>0.25</v>
      </c>
      <c r="W40" s="347">
        <v>0.5</v>
      </c>
      <c r="X40" s="347">
        <v>0.5</v>
      </c>
      <c r="Y40" s="347">
        <v>0.25</v>
      </c>
      <c r="Z40" s="347">
        <v>0.75</v>
      </c>
      <c r="AA40" s="347">
        <v>0.75</v>
      </c>
      <c r="AB40" s="347">
        <v>0.75</v>
      </c>
      <c r="AC40" s="347">
        <v>0.75</v>
      </c>
      <c r="AD40" s="347">
        <v>0.75</v>
      </c>
      <c r="AE40" s="347">
        <v>1</v>
      </c>
      <c r="AF40" s="347">
        <v>0.75</v>
      </c>
      <c r="AG40" s="347">
        <v>0.75</v>
      </c>
      <c r="AH40" s="347">
        <v>1</v>
      </c>
      <c r="AI40" s="347">
        <v>1</v>
      </c>
      <c r="AJ40" s="347">
        <v>1</v>
      </c>
      <c r="AK40" s="347">
        <v>1</v>
      </c>
      <c r="AL40" s="347">
        <v>1</v>
      </c>
      <c r="AM40" s="347">
        <v>1</v>
      </c>
      <c r="AN40" s="347">
        <v>1</v>
      </c>
      <c r="AO40" s="347">
        <v>1</v>
      </c>
      <c r="AP40" s="347">
        <v>1</v>
      </c>
      <c r="AQ40" s="347">
        <v>0.75</v>
      </c>
      <c r="AR40" s="347">
        <v>0.75</v>
      </c>
      <c r="AS40" s="347">
        <v>1</v>
      </c>
      <c r="AT40" s="347">
        <v>1</v>
      </c>
      <c r="AU40" s="347">
        <v>1</v>
      </c>
      <c r="AV40" s="347">
        <v>1</v>
      </c>
      <c r="AW40" s="347">
        <v>1</v>
      </c>
      <c r="AX40" s="347">
        <v>1</v>
      </c>
      <c r="AY40" s="347">
        <v>0.75</v>
      </c>
      <c r="AZ40" s="347">
        <v>0.75</v>
      </c>
      <c r="BA40" s="347">
        <v>1</v>
      </c>
      <c r="BB40" s="347">
        <v>0.75</v>
      </c>
      <c r="BC40" s="347">
        <v>0.75</v>
      </c>
      <c r="BD40" s="347">
        <v>0.75</v>
      </c>
      <c r="BE40" s="347">
        <v>0.75</v>
      </c>
      <c r="BF40" s="347">
        <v>0.75</v>
      </c>
      <c r="BG40" s="347">
        <v>0.75</v>
      </c>
      <c r="BH40" s="347">
        <v>0.75</v>
      </c>
      <c r="BI40" s="347">
        <v>0.75</v>
      </c>
      <c r="BJ40" s="347">
        <v>0.75</v>
      </c>
      <c r="BK40" s="347">
        <v>0.75</v>
      </c>
      <c r="BL40" s="347">
        <v>0.75</v>
      </c>
      <c r="BM40" s="347">
        <v>0.75</v>
      </c>
      <c r="BN40" s="347">
        <v>0.5</v>
      </c>
      <c r="BO40" s="347">
        <v>0.5</v>
      </c>
      <c r="BP40" s="347">
        <v>0.5</v>
      </c>
      <c r="BQ40" s="347">
        <v>0.75</v>
      </c>
      <c r="BR40" s="347">
        <v>0.5</v>
      </c>
      <c r="BS40" s="347">
        <v>0.5</v>
      </c>
      <c r="BT40" s="347">
        <v>0.5</v>
      </c>
      <c r="BU40" s="347">
        <v>0.5</v>
      </c>
      <c r="BV40" s="347">
        <v>0.5</v>
      </c>
      <c r="BW40" s="347">
        <v>0.5</v>
      </c>
      <c r="BX40" s="347">
        <v>0.25</v>
      </c>
      <c r="BY40" s="347">
        <v>0.25</v>
      </c>
      <c r="BZ40" s="347">
        <v>0.25</v>
      </c>
      <c r="CA40" s="347">
        <v>0.25</v>
      </c>
      <c r="CB40" s="347">
        <v>0.5</v>
      </c>
      <c r="CC40" s="347">
        <v>0.25</v>
      </c>
      <c r="CD40" s="347">
        <v>0.25</v>
      </c>
      <c r="CE40" s="347">
        <v>0.25</v>
      </c>
      <c r="CF40" s="347">
        <v>0.25</v>
      </c>
      <c r="CG40" s="347">
        <v>0.25</v>
      </c>
      <c r="CH40" s="347">
        <v>0.25</v>
      </c>
      <c r="CI40" s="347">
        <v>0.25</v>
      </c>
      <c r="CJ40" s="347">
        <v>0.25</v>
      </c>
      <c r="CK40" s="347">
        <v>0.25</v>
      </c>
      <c r="CL40" s="347">
        <v>0.5</v>
      </c>
      <c r="CM40" s="347">
        <v>0.5</v>
      </c>
      <c r="CN40" s="347">
        <v>0.5</v>
      </c>
      <c r="CO40" s="347">
        <v>0.5</v>
      </c>
      <c r="CP40" s="347">
        <v>0.5</v>
      </c>
      <c r="CQ40" s="347">
        <v>0.75</v>
      </c>
      <c r="CR40" s="347">
        <v>0.75</v>
      </c>
      <c r="CS40" s="347">
        <v>0.75</v>
      </c>
      <c r="CT40" s="347">
        <v>0.75</v>
      </c>
      <c r="CU40" s="347">
        <v>0.75</v>
      </c>
      <c r="CV40" s="347">
        <v>0.75</v>
      </c>
      <c r="CW40" s="347">
        <v>0.75</v>
      </c>
      <c r="CX40" s="347">
        <v>0.75</v>
      </c>
      <c r="CY40" s="347">
        <v>0.75</v>
      </c>
      <c r="CZ40" s="347">
        <v>0.75</v>
      </c>
    </row>
    <row r="41" spans="2:104" x14ac:dyDescent="0.25">
      <c r="B41" s="338" t="s">
        <v>618</v>
      </c>
      <c r="C41" s="346">
        <v>0.4</v>
      </c>
      <c r="D41" s="30"/>
      <c r="E41" s="338" t="s">
        <v>618</v>
      </c>
      <c r="F41" s="347">
        <v>0.5</v>
      </c>
      <c r="G41" s="347">
        <v>0.5</v>
      </c>
      <c r="H41" s="347">
        <v>0.5</v>
      </c>
      <c r="I41" s="347">
        <v>0.5</v>
      </c>
      <c r="J41" s="347">
        <v>0.5</v>
      </c>
      <c r="K41" s="347">
        <v>0.5</v>
      </c>
      <c r="L41" s="347">
        <v>0.5</v>
      </c>
      <c r="M41" s="347">
        <v>0.5</v>
      </c>
      <c r="N41" s="347">
        <v>0.5</v>
      </c>
      <c r="O41" s="347">
        <v>0.5</v>
      </c>
      <c r="P41" s="347">
        <v>0.25</v>
      </c>
      <c r="Q41" s="347">
        <v>0.25</v>
      </c>
      <c r="R41" s="347">
        <v>0.25</v>
      </c>
      <c r="S41" s="347">
        <v>0.25</v>
      </c>
      <c r="T41" s="347">
        <v>0.25</v>
      </c>
      <c r="U41" s="347">
        <v>0.5</v>
      </c>
      <c r="V41" s="347">
        <v>0.25</v>
      </c>
      <c r="W41" s="347">
        <v>0.5</v>
      </c>
      <c r="X41" s="347">
        <v>0.5</v>
      </c>
      <c r="Y41" s="347">
        <v>0.25</v>
      </c>
      <c r="Z41" s="347">
        <v>0.75</v>
      </c>
      <c r="AA41" s="347">
        <v>0.75</v>
      </c>
      <c r="AB41" s="347">
        <v>0.75</v>
      </c>
      <c r="AC41" s="347">
        <v>0.75</v>
      </c>
      <c r="AD41" s="347">
        <v>0.75</v>
      </c>
      <c r="AE41" s="347">
        <v>0.75</v>
      </c>
      <c r="AF41" s="347">
        <v>0.75</v>
      </c>
      <c r="AG41" s="347">
        <v>0.75</v>
      </c>
      <c r="AH41" s="347">
        <v>1</v>
      </c>
      <c r="AI41" s="347">
        <v>0.75</v>
      </c>
      <c r="AJ41" s="347">
        <v>1</v>
      </c>
      <c r="AK41" s="347">
        <v>1</v>
      </c>
      <c r="AL41" s="347">
        <v>1</v>
      </c>
      <c r="AM41" s="347">
        <v>1</v>
      </c>
      <c r="AN41" s="347">
        <v>1</v>
      </c>
      <c r="AO41" s="347">
        <v>1</v>
      </c>
      <c r="AP41" s="347">
        <v>1</v>
      </c>
      <c r="AQ41" s="347">
        <v>1</v>
      </c>
      <c r="AR41" s="347">
        <v>1</v>
      </c>
      <c r="AS41" s="347">
        <v>1</v>
      </c>
      <c r="AT41" s="347">
        <v>1</v>
      </c>
      <c r="AU41" s="347">
        <v>1</v>
      </c>
      <c r="AV41" s="347">
        <v>0.75</v>
      </c>
      <c r="AW41" s="347">
        <v>1</v>
      </c>
      <c r="AX41" s="347">
        <v>0.75</v>
      </c>
      <c r="AY41" s="347">
        <v>0.75</v>
      </c>
      <c r="AZ41" s="347">
        <v>0.75</v>
      </c>
      <c r="BA41" s="347">
        <v>0.75</v>
      </c>
      <c r="BB41" s="347">
        <v>0.75</v>
      </c>
      <c r="BC41" s="347">
        <v>0.75</v>
      </c>
      <c r="BD41" s="347">
        <v>0.75</v>
      </c>
      <c r="BE41" s="347">
        <v>0.75</v>
      </c>
      <c r="BF41" s="347">
        <v>0.75</v>
      </c>
      <c r="BG41" s="347">
        <v>0.75</v>
      </c>
      <c r="BH41" s="347">
        <v>0.75</v>
      </c>
      <c r="BI41" s="347">
        <v>0.75</v>
      </c>
      <c r="BJ41" s="347">
        <v>0.75</v>
      </c>
      <c r="BK41" s="347">
        <v>0.75</v>
      </c>
      <c r="BL41" s="347">
        <v>0.75</v>
      </c>
      <c r="BM41" s="347">
        <v>0.5</v>
      </c>
      <c r="BN41" s="347">
        <v>0.5</v>
      </c>
      <c r="BO41" s="347">
        <v>0.5</v>
      </c>
      <c r="BP41" s="347">
        <v>0.5</v>
      </c>
      <c r="BQ41" s="347">
        <v>0.5</v>
      </c>
      <c r="BR41" s="347">
        <v>0.5</v>
      </c>
      <c r="BS41" s="347">
        <v>0.5</v>
      </c>
      <c r="BT41" s="347">
        <v>0.5</v>
      </c>
      <c r="BU41" s="347">
        <v>0.5</v>
      </c>
      <c r="BV41" s="347">
        <v>0.5</v>
      </c>
      <c r="BW41" s="347">
        <v>0.5</v>
      </c>
      <c r="BX41" s="347">
        <v>0.25</v>
      </c>
      <c r="BY41" s="347">
        <v>0.25</v>
      </c>
      <c r="BZ41" s="347">
        <v>0.25</v>
      </c>
      <c r="CA41" s="347">
        <v>0.25</v>
      </c>
      <c r="CB41" s="347">
        <v>0.25</v>
      </c>
      <c r="CC41" s="347">
        <v>0.25</v>
      </c>
      <c r="CD41" s="347">
        <v>0.25</v>
      </c>
      <c r="CE41" s="347">
        <v>0.25</v>
      </c>
      <c r="CF41" s="347">
        <v>0.25</v>
      </c>
      <c r="CG41" s="347">
        <v>0.25</v>
      </c>
      <c r="CH41" s="347">
        <v>0</v>
      </c>
      <c r="CI41" s="347">
        <v>0.25</v>
      </c>
      <c r="CJ41" s="347">
        <v>0.25</v>
      </c>
      <c r="CK41" s="347">
        <v>0</v>
      </c>
      <c r="CL41" s="347">
        <v>0.5</v>
      </c>
      <c r="CM41" s="347">
        <v>0.25</v>
      </c>
      <c r="CN41" s="347">
        <v>0.5</v>
      </c>
      <c r="CO41" s="347">
        <v>0.5</v>
      </c>
      <c r="CP41" s="347">
        <v>0.25</v>
      </c>
      <c r="CQ41" s="347">
        <v>0.75</v>
      </c>
      <c r="CR41" s="347">
        <v>0.75</v>
      </c>
      <c r="CS41" s="347">
        <v>0.75</v>
      </c>
      <c r="CT41" s="347">
        <v>0.75</v>
      </c>
      <c r="CU41" s="347">
        <v>0.75</v>
      </c>
      <c r="CV41" s="347">
        <v>0.75</v>
      </c>
      <c r="CW41" s="347">
        <v>0.75</v>
      </c>
      <c r="CX41" s="347">
        <v>0.75</v>
      </c>
      <c r="CY41" s="347">
        <v>0.75</v>
      </c>
      <c r="CZ41" s="347">
        <v>0.5</v>
      </c>
    </row>
    <row r="42" spans="2:104" x14ac:dyDescent="0.25">
      <c r="B42" s="338" t="s">
        <v>619</v>
      </c>
      <c r="C42" s="346">
        <v>0.5</v>
      </c>
      <c r="D42" s="30"/>
      <c r="E42" s="338" t="s">
        <v>619</v>
      </c>
      <c r="F42" s="347">
        <v>0.5</v>
      </c>
      <c r="G42" s="347">
        <v>0.5</v>
      </c>
      <c r="H42" s="347">
        <v>0.5</v>
      </c>
      <c r="I42" s="347">
        <v>0.5</v>
      </c>
      <c r="J42" s="347">
        <v>0.5</v>
      </c>
      <c r="K42" s="347">
        <v>0.5</v>
      </c>
      <c r="L42" s="347">
        <v>0.5</v>
      </c>
      <c r="M42" s="347">
        <v>0.5</v>
      </c>
      <c r="N42" s="347">
        <v>0.5</v>
      </c>
      <c r="O42" s="347">
        <v>0.5</v>
      </c>
      <c r="P42" s="347">
        <v>0.25</v>
      </c>
      <c r="Q42" s="347">
        <v>0.25</v>
      </c>
      <c r="R42" s="347">
        <v>0.25</v>
      </c>
      <c r="S42" s="347">
        <v>0.25</v>
      </c>
      <c r="T42" s="347">
        <v>0.25</v>
      </c>
      <c r="U42" s="347">
        <v>0.25</v>
      </c>
      <c r="V42" s="347">
        <v>0.25</v>
      </c>
      <c r="W42" s="347">
        <v>0.5</v>
      </c>
      <c r="X42" s="347">
        <v>0.25</v>
      </c>
      <c r="Y42" s="347">
        <v>0.25</v>
      </c>
      <c r="Z42" s="347">
        <v>0.75</v>
      </c>
      <c r="AA42" s="347">
        <v>0.5</v>
      </c>
      <c r="AB42" s="347">
        <v>0.75</v>
      </c>
      <c r="AC42" s="347">
        <v>0.75</v>
      </c>
      <c r="AD42" s="347">
        <v>0.75</v>
      </c>
      <c r="AE42" s="347">
        <v>0.75</v>
      </c>
      <c r="AF42" s="347">
        <v>0.75</v>
      </c>
      <c r="AG42" s="347">
        <v>0.75</v>
      </c>
      <c r="AH42" s="347">
        <v>0.75</v>
      </c>
      <c r="AI42" s="347">
        <v>0.75</v>
      </c>
      <c r="AJ42" s="347">
        <v>1</v>
      </c>
      <c r="AK42" s="347">
        <v>1</v>
      </c>
      <c r="AL42" s="347">
        <v>1</v>
      </c>
      <c r="AM42" s="347">
        <v>1</v>
      </c>
      <c r="AN42" s="347">
        <v>1</v>
      </c>
      <c r="AO42" s="347">
        <v>0.75</v>
      </c>
      <c r="AP42" s="347">
        <v>0.75</v>
      </c>
      <c r="AQ42" s="347">
        <v>0.75</v>
      </c>
      <c r="AR42" s="347">
        <v>1</v>
      </c>
      <c r="AS42" s="347">
        <v>0.75</v>
      </c>
      <c r="AT42" s="347">
        <v>1</v>
      </c>
      <c r="AU42" s="347">
        <v>1</v>
      </c>
      <c r="AV42" s="347">
        <v>0.75</v>
      </c>
      <c r="AW42" s="347">
        <v>1</v>
      </c>
      <c r="AX42" s="347">
        <v>1</v>
      </c>
      <c r="AY42" s="347">
        <v>0.75</v>
      </c>
      <c r="AZ42" s="347">
        <v>0.75</v>
      </c>
      <c r="BA42" s="347">
        <v>0.75</v>
      </c>
      <c r="BB42" s="347">
        <v>0.75</v>
      </c>
      <c r="BC42" s="347">
        <v>0.75</v>
      </c>
      <c r="BD42" s="347">
        <v>0.75</v>
      </c>
      <c r="BE42" s="347">
        <v>0.75</v>
      </c>
      <c r="BF42" s="347">
        <v>0.75</v>
      </c>
      <c r="BG42" s="347">
        <v>0.75</v>
      </c>
      <c r="BH42" s="347">
        <v>0.75</v>
      </c>
      <c r="BI42" s="347">
        <v>0.75</v>
      </c>
      <c r="BJ42" s="347">
        <v>0.75</v>
      </c>
      <c r="BK42" s="347">
        <v>0.75</v>
      </c>
      <c r="BL42" s="347">
        <v>0.75</v>
      </c>
      <c r="BM42" s="347">
        <v>0.75</v>
      </c>
      <c r="BN42" s="347">
        <v>0.5</v>
      </c>
      <c r="BO42" s="347">
        <v>0.5</v>
      </c>
      <c r="BP42" s="347">
        <v>0.5</v>
      </c>
      <c r="BQ42" s="347">
        <v>0.5</v>
      </c>
      <c r="BR42" s="347">
        <v>0.5</v>
      </c>
      <c r="BS42" s="347">
        <v>0.5</v>
      </c>
      <c r="BT42" s="347">
        <v>0.5</v>
      </c>
      <c r="BU42" s="347">
        <v>0.5</v>
      </c>
      <c r="BV42" s="347">
        <v>0.5</v>
      </c>
      <c r="BW42" s="347">
        <v>0.5</v>
      </c>
      <c r="BX42" s="347">
        <v>0.25</v>
      </c>
      <c r="BY42" s="347">
        <v>0.25</v>
      </c>
      <c r="BZ42" s="347">
        <v>0.25</v>
      </c>
      <c r="CA42" s="347">
        <v>0.25</v>
      </c>
      <c r="CB42" s="347">
        <v>0.25</v>
      </c>
      <c r="CC42" s="347">
        <v>0</v>
      </c>
      <c r="CD42" s="347">
        <v>0</v>
      </c>
      <c r="CE42" s="347">
        <v>0.25</v>
      </c>
      <c r="CF42" s="347">
        <v>0.25</v>
      </c>
      <c r="CG42" s="347">
        <v>0</v>
      </c>
      <c r="CH42" s="347">
        <v>0</v>
      </c>
      <c r="CI42" s="347">
        <v>0.25</v>
      </c>
      <c r="CJ42" s="347">
        <v>0.25</v>
      </c>
      <c r="CK42" s="347">
        <v>0</v>
      </c>
      <c r="CL42" s="347">
        <v>0.25</v>
      </c>
      <c r="CM42" s="347">
        <v>0.25</v>
      </c>
      <c r="CN42" s="347">
        <v>0.5</v>
      </c>
      <c r="CO42" s="347">
        <v>0.5</v>
      </c>
      <c r="CP42" s="347">
        <v>0.25</v>
      </c>
      <c r="CQ42" s="347">
        <v>0.75</v>
      </c>
      <c r="CR42" s="347">
        <v>0.5</v>
      </c>
      <c r="CS42" s="347">
        <v>0.75</v>
      </c>
      <c r="CT42" s="347">
        <v>0.75</v>
      </c>
      <c r="CU42" s="347">
        <v>0.75</v>
      </c>
      <c r="CV42" s="347">
        <v>0.75</v>
      </c>
      <c r="CW42" s="347">
        <v>0.5</v>
      </c>
      <c r="CX42" s="347">
        <v>0.75</v>
      </c>
      <c r="CY42" s="347">
        <v>0.75</v>
      </c>
      <c r="CZ42" s="347">
        <v>0.5</v>
      </c>
    </row>
    <row r="43" spans="2:104" x14ac:dyDescent="0.25">
      <c r="B43" s="338" t="s">
        <v>620</v>
      </c>
      <c r="C43" s="346">
        <v>0.4</v>
      </c>
      <c r="D43" s="30"/>
      <c r="E43" s="338" t="s">
        <v>620</v>
      </c>
      <c r="F43" s="347">
        <v>0.5</v>
      </c>
      <c r="G43" s="347">
        <v>0.5</v>
      </c>
      <c r="H43" s="347">
        <v>0.75</v>
      </c>
      <c r="I43" s="347">
        <v>0.5</v>
      </c>
      <c r="J43" s="347">
        <v>0.75</v>
      </c>
      <c r="K43" s="347">
        <v>0.75</v>
      </c>
      <c r="L43" s="347">
        <v>0.5</v>
      </c>
      <c r="M43" s="347">
        <v>0.5</v>
      </c>
      <c r="N43" s="347">
        <v>0.75</v>
      </c>
      <c r="O43" s="347">
        <v>0.5</v>
      </c>
      <c r="P43" s="347">
        <v>0.25</v>
      </c>
      <c r="Q43" s="347">
        <v>0.25</v>
      </c>
      <c r="R43" s="347">
        <v>0.25</v>
      </c>
      <c r="S43" s="347">
        <v>0.5</v>
      </c>
      <c r="T43" s="347">
        <v>0.25</v>
      </c>
      <c r="U43" s="347">
        <v>0.5</v>
      </c>
      <c r="V43" s="347">
        <v>0.25</v>
      </c>
      <c r="W43" s="347">
        <v>0.5</v>
      </c>
      <c r="X43" s="347">
        <v>0.5</v>
      </c>
      <c r="Y43" s="347">
        <v>0.25</v>
      </c>
      <c r="Z43" s="347">
        <v>0.75</v>
      </c>
      <c r="AA43" s="347">
        <v>0.75</v>
      </c>
      <c r="AB43" s="347">
        <v>0.75</v>
      </c>
      <c r="AC43" s="347">
        <v>1</v>
      </c>
      <c r="AD43" s="347">
        <v>0.75</v>
      </c>
      <c r="AE43" s="347">
        <v>0.75</v>
      </c>
      <c r="AF43" s="347">
        <v>0.75</v>
      </c>
      <c r="AG43" s="347">
        <v>0.75</v>
      </c>
      <c r="AH43" s="347">
        <v>1</v>
      </c>
      <c r="AI43" s="347">
        <v>0.75</v>
      </c>
      <c r="AJ43" s="347">
        <v>1</v>
      </c>
      <c r="AK43" s="347">
        <v>1</v>
      </c>
      <c r="AL43" s="347">
        <v>1</v>
      </c>
      <c r="AM43" s="347">
        <v>1</v>
      </c>
      <c r="AN43" s="347">
        <v>0.75</v>
      </c>
      <c r="AO43" s="347">
        <v>1</v>
      </c>
      <c r="AP43" s="347">
        <v>1</v>
      </c>
      <c r="AQ43" s="347">
        <v>1</v>
      </c>
      <c r="AR43" s="347">
        <v>1</v>
      </c>
      <c r="AS43" s="347">
        <v>1</v>
      </c>
      <c r="AT43" s="347">
        <v>0.75</v>
      </c>
      <c r="AU43" s="347">
        <v>0.75</v>
      </c>
      <c r="AV43" s="347">
        <v>0.75</v>
      </c>
      <c r="AW43" s="347">
        <v>0.75</v>
      </c>
      <c r="AX43" s="347">
        <v>0.75</v>
      </c>
      <c r="AY43" s="347">
        <v>0.75</v>
      </c>
      <c r="AZ43" s="347">
        <v>0.75</v>
      </c>
      <c r="BA43" s="347">
        <v>0.75</v>
      </c>
      <c r="BB43" s="347">
        <v>0.75</v>
      </c>
      <c r="BC43" s="347">
        <v>0.75</v>
      </c>
      <c r="BD43" s="347">
        <v>0.75</v>
      </c>
      <c r="BE43" s="347">
        <v>0.75</v>
      </c>
      <c r="BF43" s="347">
        <v>0.75</v>
      </c>
      <c r="BG43" s="347">
        <v>0.75</v>
      </c>
      <c r="BH43" s="347">
        <v>0.75</v>
      </c>
      <c r="BI43" s="347">
        <v>0.75</v>
      </c>
      <c r="BJ43" s="347">
        <v>0.5</v>
      </c>
      <c r="BK43" s="347">
        <v>0.75</v>
      </c>
      <c r="BL43" s="347">
        <v>0.75</v>
      </c>
      <c r="BM43" s="347">
        <v>0.5</v>
      </c>
      <c r="BN43" s="347">
        <v>0.5</v>
      </c>
      <c r="BO43" s="347">
        <v>0.5</v>
      </c>
      <c r="BP43" s="347">
        <v>0.5</v>
      </c>
      <c r="BQ43" s="347">
        <v>0.5</v>
      </c>
      <c r="BR43" s="347">
        <v>0.5</v>
      </c>
      <c r="BS43" s="347">
        <v>0.5</v>
      </c>
      <c r="BT43" s="347">
        <v>0.5</v>
      </c>
      <c r="BU43" s="347">
        <v>0.5</v>
      </c>
      <c r="BV43" s="347">
        <v>0.5</v>
      </c>
      <c r="BW43" s="347">
        <v>0.5</v>
      </c>
      <c r="BX43" s="347">
        <v>0.25</v>
      </c>
      <c r="BY43" s="347">
        <v>0.25</v>
      </c>
      <c r="BZ43" s="347">
        <v>0.25</v>
      </c>
      <c r="CA43" s="347">
        <v>0.25</v>
      </c>
      <c r="CB43" s="347">
        <v>0.25</v>
      </c>
      <c r="CC43" s="347">
        <v>0.25</v>
      </c>
      <c r="CD43" s="347">
        <v>0.25</v>
      </c>
      <c r="CE43" s="347">
        <v>0.25</v>
      </c>
      <c r="CF43" s="347">
        <v>0.25</v>
      </c>
      <c r="CG43" s="347">
        <v>0.25</v>
      </c>
      <c r="CH43" s="347">
        <v>0.25</v>
      </c>
      <c r="CI43" s="347">
        <v>0.25</v>
      </c>
      <c r="CJ43" s="347">
        <v>0.25</v>
      </c>
      <c r="CK43" s="347">
        <v>0</v>
      </c>
      <c r="CL43" s="347">
        <v>0.5</v>
      </c>
      <c r="CM43" s="347">
        <v>0.25</v>
      </c>
      <c r="CN43" s="347">
        <v>0.5</v>
      </c>
      <c r="CO43" s="347">
        <v>0.5</v>
      </c>
      <c r="CP43" s="347">
        <v>0.25</v>
      </c>
      <c r="CQ43" s="347">
        <v>0.75</v>
      </c>
      <c r="CR43" s="347">
        <v>0.75</v>
      </c>
      <c r="CS43" s="347">
        <v>0.75</v>
      </c>
      <c r="CT43" s="347">
        <v>0.75</v>
      </c>
      <c r="CU43" s="347">
        <v>0.75</v>
      </c>
      <c r="CV43" s="347">
        <v>0.75</v>
      </c>
      <c r="CW43" s="347">
        <v>0.75</v>
      </c>
      <c r="CX43" s="347">
        <v>0.75</v>
      </c>
      <c r="CY43" s="347">
        <v>0.75</v>
      </c>
      <c r="CZ43" s="347">
        <v>0.5</v>
      </c>
    </row>
    <row r="44" spans="2:104" x14ac:dyDescent="0.25">
      <c r="B44" s="338" t="s">
        <v>621</v>
      </c>
      <c r="C44" s="346">
        <v>0.4</v>
      </c>
      <c r="D44" s="30"/>
      <c r="E44" s="338" t="s">
        <v>621</v>
      </c>
      <c r="F44" s="347">
        <v>0.75</v>
      </c>
      <c r="G44" s="347">
        <v>0.5</v>
      </c>
      <c r="H44" s="347">
        <v>0.75</v>
      </c>
      <c r="I44" s="347">
        <v>0.5</v>
      </c>
      <c r="J44" s="347">
        <v>0.75</v>
      </c>
      <c r="K44" s="347">
        <v>0.75</v>
      </c>
      <c r="L44" s="347">
        <v>0.5</v>
      </c>
      <c r="M44" s="347">
        <v>0.5</v>
      </c>
      <c r="N44" s="347">
        <v>0.75</v>
      </c>
      <c r="O44" s="347">
        <v>0.5</v>
      </c>
      <c r="P44" s="347">
        <v>0.25</v>
      </c>
      <c r="Q44" s="347">
        <v>0.25</v>
      </c>
      <c r="R44" s="347">
        <v>0.25</v>
      </c>
      <c r="S44" s="347">
        <v>0.5</v>
      </c>
      <c r="T44" s="347">
        <v>0.25</v>
      </c>
      <c r="U44" s="347">
        <v>0.5</v>
      </c>
      <c r="V44" s="347">
        <v>0.25</v>
      </c>
      <c r="W44" s="347">
        <v>0.5</v>
      </c>
      <c r="X44" s="347">
        <v>0.5</v>
      </c>
      <c r="Y44" s="347">
        <v>0.25</v>
      </c>
      <c r="Z44" s="347">
        <v>0.75</v>
      </c>
      <c r="AA44" s="347">
        <v>0.75</v>
      </c>
      <c r="AB44" s="347">
        <v>0.75</v>
      </c>
      <c r="AC44" s="347">
        <v>1</v>
      </c>
      <c r="AD44" s="347">
        <v>0.75</v>
      </c>
      <c r="AE44" s="347">
        <v>0.75</v>
      </c>
      <c r="AF44" s="347">
        <v>0.75</v>
      </c>
      <c r="AG44" s="347">
        <v>0.75</v>
      </c>
      <c r="AH44" s="347">
        <v>1</v>
      </c>
      <c r="AI44" s="347">
        <v>0.75</v>
      </c>
      <c r="AJ44" s="347">
        <v>1</v>
      </c>
      <c r="AK44" s="347">
        <v>1</v>
      </c>
      <c r="AL44" s="347">
        <v>1</v>
      </c>
      <c r="AM44" s="347">
        <v>1</v>
      </c>
      <c r="AN44" s="347">
        <v>0.75</v>
      </c>
      <c r="AO44" s="347">
        <v>1</v>
      </c>
      <c r="AP44" s="347">
        <v>1</v>
      </c>
      <c r="AQ44" s="347">
        <v>1</v>
      </c>
      <c r="AR44" s="347">
        <v>1</v>
      </c>
      <c r="AS44" s="347">
        <v>1</v>
      </c>
      <c r="AT44" s="347">
        <v>0.75</v>
      </c>
      <c r="AU44" s="347">
        <v>0.75</v>
      </c>
      <c r="AV44" s="347">
        <v>0.75</v>
      </c>
      <c r="AW44" s="347">
        <v>0.75</v>
      </c>
      <c r="AX44" s="347">
        <v>0.75</v>
      </c>
      <c r="AY44" s="347">
        <v>0.75</v>
      </c>
      <c r="AZ44" s="347">
        <v>0.75</v>
      </c>
      <c r="BA44" s="347">
        <v>0.75</v>
      </c>
      <c r="BB44" s="347">
        <v>0.75</v>
      </c>
      <c r="BC44" s="347">
        <v>0.75</v>
      </c>
      <c r="BD44" s="347">
        <v>0.75</v>
      </c>
      <c r="BE44" s="347">
        <v>0.75</v>
      </c>
      <c r="BF44" s="347">
        <v>0.75</v>
      </c>
      <c r="BG44" s="347">
        <v>0.75</v>
      </c>
      <c r="BH44" s="347">
        <v>0.75</v>
      </c>
      <c r="BI44" s="347">
        <v>0.75</v>
      </c>
      <c r="BJ44" s="347">
        <v>0.5</v>
      </c>
      <c r="BK44" s="347">
        <v>0.75</v>
      </c>
      <c r="BL44" s="347">
        <v>0.75</v>
      </c>
      <c r="BM44" s="347">
        <v>0.5</v>
      </c>
      <c r="BN44" s="347">
        <v>0.5</v>
      </c>
      <c r="BO44" s="347">
        <v>0.5</v>
      </c>
      <c r="BP44" s="347">
        <v>0.5</v>
      </c>
      <c r="BQ44" s="347">
        <v>0.5</v>
      </c>
      <c r="BR44" s="347">
        <v>0.5</v>
      </c>
      <c r="BS44" s="347">
        <v>0.5</v>
      </c>
      <c r="BT44" s="347">
        <v>0.5</v>
      </c>
      <c r="BU44" s="347">
        <v>0.5</v>
      </c>
      <c r="BV44" s="347">
        <v>0.5</v>
      </c>
      <c r="BW44" s="347">
        <v>0.5</v>
      </c>
      <c r="BX44" s="347">
        <v>0.25</v>
      </c>
      <c r="BY44" s="347">
        <v>0.25</v>
      </c>
      <c r="BZ44" s="347">
        <v>0.25</v>
      </c>
      <c r="CA44" s="347">
        <v>0.25</v>
      </c>
      <c r="CB44" s="347">
        <v>0.25</v>
      </c>
      <c r="CC44" s="347">
        <v>0.25</v>
      </c>
      <c r="CD44" s="347">
        <v>0.25</v>
      </c>
      <c r="CE44" s="347">
        <v>0.25</v>
      </c>
      <c r="CF44" s="347">
        <v>0.25</v>
      </c>
      <c r="CG44" s="347">
        <v>0.25</v>
      </c>
      <c r="CH44" s="347">
        <v>0.25</v>
      </c>
      <c r="CI44" s="347">
        <v>0.25</v>
      </c>
      <c r="CJ44" s="347">
        <v>0.25</v>
      </c>
      <c r="CK44" s="347">
        <v>0</v>
      </c>
      <c r="CL44" s="347">
        <v>0.5</v>
      </c>
      <c r="CM44" s="347">
        <v>0.25</v>
      </c>
      <c r="CN44" s="347">
        <v>0.5</v>
      </c>
      <c r="CO44" s="347">
        <v>0.5</v>
      </c>
      <c r="CP44" s="347">
        <v>0.25</v>
      </c>
      <c r="CQ44" s="347">
        <v>0.75</v>
      </c>
      <c r="CR44" s="347">
        <v>0.75</v>
      </c>
      <c r="CS44" s="347">
        <v>0.75</v>
      </c>
      <c r="CT44" s="347">
        <v>0.75</v>
      </c>
      <c r="CU44" s="347">
        <v>0.75</v>
      </c>
      <c r="CV44" s="347">
        <v>0.75</v>
      </c>
      <c r="CW44" s="347">
        <v>0.75</v>
      </c>
      <c r="CX44" s="347">
        <v>0.75</v>
      </c>
      <c r="CY44" s="347">
        <v>0.75</v>
      </c>
      <c r="CZ44" s="347">
        <v>0.5</v>
      </c>
    </row>
    <row r="45" spans="2:104" x14ac:dyDescent="0.25">
      <c r="B45" s="338" t="s">
        <v>622</v>
      </c>
      <c r="C45" s="346">
        <v>0.4</v>
      </c>
      <c r="D45" s="30"/>
      <c r="E45" s="338" t="s">
        <v>622</v>
      </c>
      <c r="F45" s="347">
        <v>0.75</v>
      </c>
      <c r="G45" s="347">
        <v>0.75</v>
      </c>
      <c r="H45" s="347">
        <v>0.75</v>
      </c>
      <c r="I45" s="347">
        <v>0.75</v>
      </c>
      <c r="J45" s="347">
        <v>0.75</v>
      </c>
      <c r="K45" s="347">
        <v>0.75</v>
      </c>
      <c r="L45" s="347">
        <v>0.5</v>
      </c>
      <c r="M45" s="347">
        <v>0.5</v>
      </c>
      <c r="N45" s="347">
        <v>0.75</v>
      </c>
      <c r="O45" s="347">
        <v>0.5</v>
      </c>
      <c r="P45" s="347">
        <v>0.25</v>
      </c>
      <c r="Q45" s="347">
        <v>0.25</v>
      </c>
      <c r="R45" s="347">
        <v>0.5</v>
      </c>
      <c r="S45" s="347">
        <v>0.5</v>
      </c>
      <c r="T45" s="347">
        <v>0.25</v>
      </c>
      <c r="U45" s="347">
        <v>0.5</v>
      </c>
      <c r="V45" s="347">
        <v>0.5</v>
      </c>
      <c r="W45" s="347">
        <v>0.5</v>
      </c>
      <c r="X45" s="347">
        <v>0.5</v>
      </c>
      <c r="Y45" s="347">
        <v>0.25</v>
      </c>
      <c r="Z45" s="347">
        <v>0.75</v>
      </c>
      <c r="AA45" s="347">
        <v>0.75</v>
      </c>
      <c r="AB45" s="347">
        <v>1</v>
      </c>
      <c r="AC45" s="347">
        <v>1</v>
      </c>
      <c r="AD45" s="347">
        <v>0.75</v>
      </c>
      <c r="AE45" s="347">
        <v>0.75</v>
      </c>
      <c r="AF45" s="347">
        <v>0.75</v>
      </c>
      <c r="AG45" s="347">
        <v>0.75</v>
      </c>
      <c r="AH45" s="347">
        <v>1</v>
      </c>
      <c r="AI45" s="347">
        <v>0.75</v>
      </c>
      <c r="AJ45" s="347">
        <v>0.75</v>
      </c>
      <c r="AK45" s="347">
        <v>0.75</v>
      </c>
      <c r="AL45" s="347">
        <v>0.75</v>
      </c>
      <c r="AM45" s="347">
        <v>1</v>
      </c>
      <c r="AN45" s="347">
        <v>0.75</v>
      </c>
      <c r="AO45" s="347">
        <v>1</v>
      </c>
      <c r="AP45" s="347">
        <v>1</v>
      </c>
      <c r="AQ45" s="347">
        <v>1</v>
      </c>
      <c r="AR45" s="347">
        <v>1</v>
      </c>
      <c r="AS45" s="347">
        <v>1</v>
      </c>
      <c r="AT45" s="347">
        <v>0.75</v>
      </c>
      <c r="AU45" s="347">
        <v>0.75</v>
      </c>
      <c r="AV45" s="347">
        <v>0.75</v>
      </c>
      <c r="AW45" s="347">
        <v>0.75</v>
      </c>
      <c r="AX45" s="347">
        <v>0.75</v>
      </c>
      <c r="AY45" s="347">
        <v>0.75</v>
      </c>
      <c r="AZ45" s="347">
        <v>0.75</v>
      </c>
      <c r="BA45" s="347">
        <v>0.75</v>
      </c>
      <c r="BB45" s="347">
        <v>0.75</v>
      </c>
      <c r="BC45" s="347">
        <v>0.75</v>
      </c>
      <c r="BD45" s="347">
        <v>0.75</v>
      </c>
      <c r="BE45" s="347">
        <v>0.75</v>
      </c>
      <c r="BF45" s="347">
        <v>0.75</v>
      </c>
      <c r="BG45" s="347">
        <v>0.75</v>
      </c>
      <c r="BH45" s="347">
        <v>0.5</v>
      </c>
      <c r="BI45" s="347">
        <v>0.5</v>
      </c>
      <c r="BJ45" s="347">
        <v>0.5</v>
      </c>
      <c r="BK45" s="347">
        <v>0.75</v>
      </c>
      <c r="BL45" s="347">
        <v>0.5</v>
      </c>
      <c r="BM45" s="347">
        <v>0.5</v>
      </c>
      <c r="BN45" s="347">
        <v>0.5</v>
      </c>
      <c r="BO45" s="347">
        <v>0.5</v>
      </c>
      <c r="BP45" s="347">
        <v>0.5</v>
      </c>
      <c r="BQ45" s="347">
        <v>0.5</v>
      </c>
      <c r="BR45" s="347">
        <v>0.5</v>
      </c>
      <c r="BS45" s="347">
        <v>0.5</v>
      </c>
      <c r="BT45" s="347">
        <v>0.5</v>
      </c>
      <c r="BU45" s="347">
        <v>0.5</v>
      </c>
      <c r="BV45" s="347">
        <v>0.5</v>
      </c>
      <c r="BW45" s="347">
        <v>0.25</v>
      </c>
      <c r="BX45" s="347">
        <v>0.25</v>
      </c>
      <c r="BY45" s="347">
        <v>0.25</v>
      </c>
      <c r="BZ45" s="347">
        <v>0.25</v>
      </c>
      <c r="CA45" s="347">
        <v>0.25</v>
      </c>
      <c r="CB45" s="347">
        <v>0.25</v>
      </c>
      <c r="CC45" s="347">
        <v>0.25</v>
      </c>
      <c r="CD45" s="347">
        <v>0.25</v>
      </c>
      <c r="CE45" s="347">
        <v>0.25</v>
      </c>
      <c r="CF45" s="347">
        <v>0.25</v>
      </c>
      <c r="CG45" s="347">
        <v>0.25</v>
      </c>
      <c r="CH45" s="347">
        <v>0.25</v>
      </c>
      <c r="CI45" s="347">
        <v>0.25</v>
      </c>
      <c r="CJ45" s="347">
        <v>0.25</v>
      </c>
      <c r="CK45" s="347">
        <v>0.25</v>
      </c>
      <c r="CL45" s="347">
        <v>0.5</v>
      </c>
      <c r="CM45" s="347">
        <v>0.25</v>
      </c>
      <c r="CN45" s="347">
        <v>0.5</v>
      </c>
      <c r="CO45" s="347">
        <v>0.5</v>
      </c>
      <c r="CP45" s="347">
        <v>0.25</v>
      </c>
      <c r="CQ45" s="347">
        <v>0.75</v>
      </c>
      <c r="CR45" s="347">
        <v>0.75</v>
      </c>
      <c r="CS45" s="347">
        <v>0.75</v>
      </c>
      <c r="CT45" s="347">
        <v>0.75</v>
      </c>
      <c r="CU45" s="347">
        <v>0.75</v>
      </c>
      <c r="CV45" s="347">
        <v>0.75</v>
      </c>
      <c r="CW45" s="347">
        <v>0.75</v>
      </c>
      <c r="CX45" s="347">
        <v>0.75</v>
      </c>
      <c r="CY45" s="347">
        <v>0.75</v>
      </c>
      <c r="CZ45" s="347">
        <v>0.5</v>
      </c>
    </row>
    <row r="46" spans="2:104" x14ac:dyDescent="0.25">
      <c r="B46" s="338" t="s">
        <v>623</v>
      </c>
      <c r="C46" s="346">
        <v>0.4</v>
      </c>
      <c r="D46" s="30"/>
      <c r="E46" s="338" t="s">
        <v>623</v>
      </c>
      <c r="F46" s="347">
        <v>0.5</v>
      </c>
      <c r="G46" s="347">
        <v>0.5</v>
      </c>
      <c r="H46" s="347">
        <v>0.5</v>
      </c>
      <c r="I46" s="347">
        <v>0.5</v>
      </c>
      <c r="J46" s="347">
        <v>0.5</v>
      </c>
      <c r="K46" s="347">
        <v>0.5</v>
      </c>
      <c r="L46" s="347">
        <v>0.5</v>
      </c>
      <c r="M46" s="347">
        <v>0.5</v>
      </c>
      <c r="N46" s="347">
        <v>0.5</v>
      </c>
      <c r="O46" s="347">
        <v>0.5</v>
      </c>
      <c r="P46" s="347">
        <v>0.25</v>
      </c>
      <c r="Q46" s="347">
        <v>0.25</v>
      </c>
      <c r="R46" s="347">
        <v>0.25</v>
      </c>
      <c r="S46" s="347">
        <v>0.25</v>
      </c>
      <c r="T46" s="347">
        <v>0.25</v>
      </c>
      <c r="U46" s="347">
        <v>0.25</v>
      </c>
      <c r="V46" s="347">
        <v>0.25</v>
      </c>
      <c r="W46" s="347">
        <v>0.5</v>
      </c>
      <c r="X46" s="347">
        <v>0.25</v>
      </c>
      <c r="Y46" s="347">
        <v>0.25</v>
      </c>
      <c r="Z46" s="347">
        <v>0.75</v>
      </c>
      <c r="AA46" s="347">
        <v>0.5</v>
      </c>
      <c r="AB46" s="347">
        <v>0.75</v>
      </c>
      <c r="AC46" s="347">
        <v>0.75</v>
      </c>
      <c r="AD46" s="347">
        <v>0.75</v>
      </c>
      <c r="AE46" s="347">
        <v>0.75</v>
      </c>
      <c r="AF46" s="347">
        <v>0.75</v>
      </c>
      <c r="AG46" s="347">
        <v>0.75</v>
      </c>
      <c r="AH46" s="347">
        <v>0.75</v>
      </c>
      <c r="AI46" s="347">
        <v>0.75</v>
      </c>
      <c r="AJ46" s="347">
        <v>0.75</v>
      </c>
      <c r="AK46" s="347">
        <v>0.75</v>
      </c>
      <c r="AL46" s="347">
        <v>0.75</v>
      </c>
      <c r="AM46" s="347">
        <v>1</v>
      </c>
      <c r="AN46" s="347">
        <v>1</v>
      </c>
      <c r="AO46" s="347">
        <v>1</v>
      </c>
      <c r="AP46" s="347">
        <v>1</v>
      </c>
      <c r="AQ46" s="347">
        <v>1</v>
      </c>
      <c r="AR46" s="347">
        <v>1</v>
      </c>
      <c r="AS46" s="347">
        <v>1</v>
      </c>
      <c r="AT46" s="347">
        <v>0.75</v>
      </c>
      <c r="AU46" s="347">
        <v>0.75</v>
      </c>
      <c r="AV46" s="347">
        <v>0.75</v>
      </c>
      <c r="AW46" s="347">
        <v>0.75</v>
      </c>
      <c r="AX46" s="347">
        <v>0.75</v>
      </c>
      <c r="AY46" s="347">
        <v>0.75</v>
      </c>
      <c r="AZ46" s="347">
        <v>0.75</v>
      </c>
      <c r="BA46" s="347">
        <v>0.75</v>
      </c>
      <c r="BB46" s="347">
        <v>0.75</v>
      </c>
      <c r="BC46" s="347">
        <v>0.75</v>
      </c>
      <c r="BD46" s="347">
        <v>0.5</v>
      </c>
      <c r="BE46" s="347">
        <v>0.5</v>
      </c>
      <c r="BF46" s="347">
        <v>0.5</v>
      </c>
      <c r="BG46" s="347">
        <v>0.5</v>
      </c>
      <c r="BH46" s="347">
        <v>0.5</v>
      </c>
      <c r="BI46" s="347">
        <v>0.5</v>
      </c>
      <c r="BJ46" s="347">
        <v>0.5</v>
      </c>
      <c r="BK46" s="347">
        <v>0.75</v>
      </c>
      <c r="BL46" s="347">
        <v>0.5</v>
      </c>
      <c r="BM46" s="347">
        <v>0.5</v>
      </c>
      <c r="BN46" s="347">
        <v>0.5</v>
      </c>
      <c r="BO46" s="347">
        <v>0.5</v>
      </c>
      <c r="BP46" s="347">
        <v>0.5</v>
      </c>
      <c r="BQ46" s="347">
        <v>0.5</v>
      </c>
      <c r="BR46" s="347">
        <v>0.25</v>
      </c>
      <c r="BS46" s="347">
        <v>0.5</v>
      </c>
      <c r="BT46" s="347">
        <v>0.25</v>
      </c>
      <c r="BU46" s="347">
        <v>0.5</v>
      </c>
      <c r="BV46" s="347">
        <v>0.5</v>
      </c>
      <c r="BW46" s="347">
        <v>0.25</v>
      </c>
      <c r="BX46" s="347">
        <v>0.25</v>
      </c>
      <c r="BY46" s="347">
        <v>0.25</v>
      </c>
      <c r="BZ46" s="347">
        <v>0</v>
      </c>
      <c r="CA46" s="347">
        <v>0.25</v>
      </c>
      <c r="CB46" s="347">
        <v>0.25</v>
      </c>
      <c r="CC46" s="347">
        <v>0</v>
      </c>
      <c r="CD46" s="347">
        <v>0</v>
      </c>
      <c r="CE46" s="347">
        <v>0.25</v>
      </c>
      <c r="CF46" s="347">
        <v>0.25</v>
      </c>
      <c r="CG46" s="347">
        <v>0</v>
      </c>
      <c r="CH46" s="347">
        <v>0</v>
      </c>
      <c r="CI46" s="347">
        <v>0.25</v>
      </c>
      <c r="CJ46" s="347">
        <v>0.25</v>
      </c>
      <c r="CK46" s="347">
        <v>0</v>
      </c>
      <c r="CL46" s="347">
        <v>0.25</v>
      </c>
      <c r="CM46" s="347">
        <v>0.25</v>
      </c>
      <c r="CN46" s="347">
        <v>0.25</v>
      </c>
      <c r="CO46" s="347">
        <v>0.5</v>
      </c>
      <c r="CP46" s="347">
        <v>0.25</v>
      </c>
      <c r="CQ46" s="347">
        <v>0.5</v>
      </c>
      <c r="CR46" s="347">
        <v>0.5</v>
      </c>
      <c r="CS46" s="347">
        <v>0.5</v>
      </c>
      <c r="CT46" s="347">
        <v>0.5</v>
      </c>
      <c r="CU46" s="347">
        <v>0.5</v>
      </c>
      <c r="CV46" s="347">
        <v>0.5</v>
      </c>
      <c r="CW46" s="347">
        <v>0.5</v>
      </c>
      <c r="CX46" s="347">
        <v>0.75</v>
      </c>
      <c r="CY46" s="347">
        <v>0.75</v>
      </c>
      <c r="CZ46" s="347">
        <v>0.5</v>
      </c>
    </row>
    <row r="47" spans="2:104" x14ac:dyDescent="0.25">
      <c r="B47" s="338" t="s">
        <v>624</v>
      </c>
      <c r="C47" s="346">
        <v>0.4</v>
      </c>
      <c r="D47" s="30"/>
      <c r="E47" s="338" t="s">
        <v>624</v>
      </c>
      <c r="F47" s="347">
        <v>0.75</v>
      </c>
      <c r="G47" s="347">
        <v>0.75</v>
      </c>
      <c r="H47" s="347">
        <v>0.75</v>
      </c>
      <c r="I47" s="347">
        <v>0.75</v>
      </c>
      <c r="J47" s="347">
        <v>0.75</v>
      </c>
      <c r="K47" s="347">
        <v>0.75</v>
      </c>
      <c r="L47" s="347">
        <v>0.5</v>
      </c>
      <c r="M47" s="347">
        <v>0.5</v>
      </c>
      <c r="N47" s="347">
        <v>0.75</v>
      </c>
      <c r="O47" s="347">
        <v>0.5</v>
      </c>
      <c r="P47" s="347">
        <v>0.5</v>
      </c>
      <c r="Q47" s="347">
        <v>0.25</v>
      </c>
      <c r="R47" s="347">
        <v>0.5</v>
      </c>
      <c r="S47" s="347">
        <v>0.5</v>
      </c>
      <c r="T47" s="347">
        <v>0.25</v>
      </c>
      <c r="U47" s="347">
        <v>0.5</v>
      </c>
      <c r="V47" s="347">
        <v>0.5</v>
      </c>
      <c r="W47" s="347">
        <v>0.5</v>
      </c>
      <c r="X47" s="347">
        <v>0.5</v>
      </c>
      <c r="Y47" s="347">
        <v>0.25</v>
      </c>
      <c r="Z47" s="347">
        <v>0.75</v>
      </c>
      <c r="AA47" s="347">
        <v>0.75</v>
      </c>
      <c r="AB47" s="347">
        <v>0.75</v>
      </c>
      <c r="AC47" s="347">
        <v>1</v>
      </c>
      <c r="AD47" s="347">
        <v>0.75</v>
      </c>
      <c r="AE47" s="347">
        <v>1</v>
      </c>
      <c r="AF47" s="347">
        <v>0.75</v>
      </c>
      <c r="AG47" s="347">
        <v>1</v>
      </c>
      <c r="AH47" s="347">
        <v>1</v>
      </c>
      <c r="AI47" s="347">
        <v>0.75</v>
      </c>
      <c r="AJ47" s="347">
        <v>1</v>
      </c>
      <c r="AK47" s="347">
        <v>1</v>
      </c>
      <c r="AL47" s="347">
        <v>1</v>
      </c>
      <c r="AM47" s="347">
        <v>1</v>
      </c>
      <c r="AN47" s="347">
        <v>0.75</v>
      </c>
      <c r="AO47" s="347">
        <v>1</v>
      </c>
      <c r="AP47" s="347">
        <v>1</v>
      </c>
      <c r="AQ47" s="347">
        <v>1</v>
      </c>
      <c r="AR47" s="347">
        <v>1</v>
      </c>
      <c r="AS47" s="347">
        <v>1</v>
      </c>
      <c r="AT47" s="347">
        <v>0.75</v>
      </c>
      <c r="AU47" s="347">
        <v>0.75</v>
      </c>
      <c r="AV47" s="347">
        <v>0.75</v>
      </c>
      <c r="AW47" s="347">
        <v>0.75</v>
      </c>
      <c r="AX47" s="347">
        <v>0.75</v>
      </c>
      <c r="AY47" s="347">
        <v>0.75</v>
      </c>
      <c r="AZ47" s="347">
        <v>0.75</v>
      </c>
      <c r="BA47" s="347">
        <v>0.75</v>
      </c>
      <c r="BB47" s="347">
        <v>0.75</v>
      </c>
      <c r="BC47" s="347">
        <v>0.75</v>
      </c>
      <c r="BD47" s="347">
        <v>0.75</v>
      </c>
      <c r="BE47" s="347">
        <v>0.75</v>
      </c>
      <c r="BF47" s="347">
        <v>0.75</v>
      </c>
      <c r="BG47" s="347">
        <v>0.75</v>
      </c>
      <c r="BH47" s="347">
        <v>0.75</v>
      </c>
      <c r="BI47" s="347">
        <v>0.75</v>
      </c>
      <c r="BJ47" s="347">
        <v>0.75</v>
      </c>
      <c r="BK47" s="347">
        <v>0.75</v>
      </c>
      <c r="BL47" s="347">
        <v>0.75</v>
      </c>
      <c r="BM47" s="347">
        <v>0.5</v>
      </c>
      <c r="BN47" s="347">
        <v>0.5</v>
      </c>
      <c r="BO47" s="347">
        <v>0.5</v>
      </c>
      <c r="BP47" s="347">
        <v>0.5</v>
      </c>
      <c r="BQ47" s="347">
        <v>0.75</v>
      </c>
      <c r="BR47" s="347">
        <v>0.5</v>
      </c>
      <c r="BS47" s="347">
        <v>0.5</v>
      </c>
      <c r="BT47" s="347">
        <v>0.5</v>
      </c>
      <c r="BU47" s="347">
        <v>0.5</v>
      </c>
      <c r="BV47" s="347">
        <v>0.5</v>
      </c>
      <c r="BW47" s="347">
        <v>0.5</v>
      </c>
      <c r="BX47" s="347">
        <v>0.25</v>
      </c>
      <c r="BY47" s="347">
        <v>0.25</v>
      </c>
      <c r="BZ47" s="347">
        <v>0.25</v>
      </c>
      <c r="CA47" s="347">
        <v>0.25</v>
      </c>
      <c r="CB47" s="347">
        <v>0.25</v>
      </c>
      <c r="CC47" s="347">
        <v>0.25</v>
      </c>
      <c r="CD47" s="347">
        <v>0.25</v>
      </c>
      <c r="CE47" s="347">
        <v>0.25</v>
      </c>
      <c r="CF47" s="347">
        <v>0.25</v>
      </c>
      <c r="CG47" s="347">
        <v>0.25</v>
      </c>
      <c r="CH47" s="347">
        <v>0.25</v>
      </c>
      <c r="CI47" s="347">
        <v>0.25</v>
      </c>
      <c r="CJ47" s="347">
        <v>0.25</v>
      </c>
      <c r="CK47" s="347">
        <v>0.25</v>
      </c>
      <c r="CL47" s="347">
        <v>0.5</v>
      </c>
      <c r="CM47" s="347">
        <v>0.5</v>
      </c>
      <c r="CN47" s="347">
        <v>0.5</v>
      </c>
      <c r="CO47" s="347">
        <v>0.5</v>
      </c>
      <c r="CP47" s="347">
        <v>0.5</v>
      </c>
      <c r="CQ47" s="347">
        <v>0.75</v>
      </c>
      <c r="CR47" s="347">
        <v>0.75</v>
      </c>
      <c r="CS47" s="347">
        <v>0.75</v>
      </c>
      <c r="CT47" s="347">
        <v>0.75</v>
      </c>
      <c r="CU47" s="347">
        <v>0.75</v>
      </c>
      <c r="CV47" s="347">
        <v>0.75</v>
      </c>
      <c r="CW47" s="347">
        <v>0.75</v>
      </c>
      <c r="CX47" s="347">
        <v>0.75</v>
      </c>
      <c r="CY47" s="347">
        <v>0.75</v>
      </c>
      <c r="CZ47" s="347">
        <v>0.75</v>
      </c>
    </row>
    <row r="48" spans="2:104" x14ac:dyDescent="0.25">
      <c r="B48" s="338" t="s">
        <v>625</v>
      </c>
      <c r="C48" s="346">
        <v>0.6</v>
      </c>
      <c r="D48" s="30"/>
      <c r="E48" s="338" t="s">
        <v>625</v>
      </c>
      <c r="F48" s="347">
        <v>0.75</v>
      </c>
      <c r="G48" s="347">
        <v>0.75</v>
      </c>
      <c r="H48" s="347">
        <v>0.75</v>
      </c>
      <c r="I48" s="347">
        <v>0.75</v>
      </c>
      <c r="J48" s="347">
        <v>0.75</v>
      </c>
      <c r="K48" s="347">
        <v>0.75</v>
      </c>
      <c r="L48" s="347">
        <v>0.5</v>
      </c>
      <c r="M48" s="347">
        <v>0.5</v>
      </c>
      <c r="N48" s="347">
        <v>0.75</v>
      </c>
      <c r="O48" s="347">
        <v>0.5</v>
      </c>
      <c r="P48" s="347">
        <v>0.5</v>
      </c>
      <c r="Q48" s="347">
        <v>0.25</v>
      </c>
      <c r="R48" s="347">
        <v>0.5</v>
      </c>
      <c r="S48" s="347">
        <v>0.5</v>
      </c>
      <c r="T48" s="347">
        <v>0.25</v>
      </c>
      <c r="U48" s="347">
        <v>0.5</v>
      </c>
      <c r="V48" s="347">
        <v>0.25</v>
      </c>
      <c r="W48" s="347">
        <v>0.5</v>
      </c>
      <c r="X48" s="347">
        <v>0.5</v>
      </c>
      <c r="Y48" s="347">
        <v>0.25</v>
      </c>
      <c r="Z48" s="347">
        <v>0.75</v>
      </c>
      <c r="AA48" s="347">
        <v>0.75</v>
      </c>
      <c r="AB48" s="347">
        <v>0.75</v>
      </c>
      <c r="AC48" s="347">
        <v>0.75</v>
      </c>
      <c r="AD48" s="347">
        <v>0.75</v>
      </c>
      <c r="AE48" s="347">
        <v>0.75</v>
      </c>
      <c r="AF48" s="347">
        <v>0.75</v>
      </c>
      <c r="AG48" s="347">
        <v>0.75</v>
      </c>
      <c r="AH48" s="347">
        <v>1</v>
      </c>
      <c r="AI48" s="347">
        <v>1</v>
      </c>
      <c r="AJ48" s="347">
        <v>1</v>
      </c>
      <c r="AK48" s="347">
        <v>1</v>
      </c>
      <c r="AL48" s="347">
        <v>1</v>
      </c>
      <c r="AM48" s="347">
        <v>1</v>
      </c>
      <c r="AN48" s="347">
        <v>1</v>
      </c>
      <c r="AO48" s="347">
        <v>0.75</v>
      </c>
      <c r="AP48" s="347">
        <v>0.75</v>
      </c>
      <c r="AQ48" s="347">
        <v>0.75</v>
      </c>
      <c r="AR48" s="347">
        <v>0.75</v>
      </c>
      <c r="AS48" s="347">
        <v>0.75</v>
      </c>
      <c r="AT48" s="347">
        <v>1</v>
      </c>
      <c r="AU48" s="347">
        <v>1</v>
      </c>
      <c r="AV48" s="347">
        <v>1</v>
      </c>
      <c r="AW48" s="347">
        <v>1</v>
      </c>
      <c r="AX48" s="347">
        <v>1</v>
      </c>
      <c r="AY48" s="347">
        <v>1</v>
      </c>
      <c r="AZ48" s="347">
        <v>1</v>
      </c>
      <c r="BA48" s="347">
        <v>1</v>
      </c>
      <c r="BB48" s="347">
        <v>1</v>
      </c>
      <c r="BC48" s="347">
        <v>1</v>
      </c>
      <c r="BD48" s="347">
        <v>0.75</v>
      </c>
      <c r="BE48" s="347">
        <v>0.75</v>
      </c>
      <c r="BF48" s="347">
        <v>0.75</v>
      </c>
      <c r="BG48" s="347">
        <v>0.75</v>
      </c>
      <c r="BH48" s="347">
        <v>0.75</v>
      </c>
      <c r="BI48" s="347">
        <v>0.75</v>
      </c>
      <c r="BJ48" s="347">
        <v>0.75</v>
      </c>
      <c r="BK48" s="347">
        <v>0.75</v>
      </c>
      <c r="BL48" s="347">
        <v>0.75</v>
      </c>
      <c r="BM48" s="347">
        <v>0.75</v>
      </c>
      <c r="BN48" s="347">
        <v>0.5</v>
      </c>
      <c r="BO48" s="347">
        <v>0.5</v>
      </c>
      <c r="BP48" s="347">
        <v>0.75</v>
      </c>
      <c r="BQ48" s="347">
        <v>0.75</v>
      </c>
      <c r="BR48" s="347">
        <v>0.5</v>
      </c>
      <c r="BS48" s="347">
        <v>0.75</v>
      </c>
      <c r="BT48" s="347">
        <v>0.5</v>
      </c>
      <c r="BU48" s="347">
        <v>0.75</v>
      </c>
      <c r="BV48" s="347">
        <v>0.75</v>
      </c>
      <c r="BW48" s="347">
        <v>0.5</v>
      </c>
      <c r="BX48" s="347">
        <v>0.25</v>
      </c>
      <c r="BY48" s="347">
        <v>0.25</v>
      </c>
      <c r="BZ48" s="347">
        <v>0.25</v>
      </c>
      <c r="CA48" s="347">
        <v>0.5</v>
      </c>
      <c r="CB48" s="347">
        <v>0.5</v>
      </c>
      <c r="CC48" s="347">
        <v>0.25</v>
      </c>
      <c r="CD48" s="347">
        <v>0.25</v>
      </c>
      <c r="CE48" s="347">
        <v>0.25</v>
      </c>
      <c r="CF48" s="347">
        <v>0.25</v>
      </c>
      <c r="CG48" s="347">
        <v>0.25</v>
      </c>
      <c r="CH48" s="347">
        <v>0.25</v>
      </c>
      <c r="CI48" s="347">
        <v>0.25</v>
      </c>
      <c r="CJ48" s="347">
        <v>0.25</v>
      </c>
      <c r="CK48" s="347">
        <v>0.25</v>
      </c>
      <c r="CL48" s="347">
        <v>0.5</v>
      </c>
      <c r="CM48" s="347">
        <v>0.5</v>
      </c>
      <c r="CN48" s="347">
        <v>0.5</v>
      </c>
      <c r="CO48" s="347">
        <v>0.5</v>
      </c>
      <c r="CP48" s="347">
        <v>0.5</v>
      </c>
      <c r="CQ48" s="347">
        <v>0.75</v>
      </c>
      <c r="CR48" s="347">
        <v>0.75</v>
      </c>
      <c r="CS48" s="347">
        <v>0.75</v>
      </c>
      <c r="CT48" s="347">
        <v>0.75</v>
      </c>
      <c r="CU48" s="347">
        <v>0.75</v>
      </c>
      <c r="CV48" s="347">
        <v>0.75</v>
      </c>
      <c r="CW48" s="347">
        <v>0.75</v>
      </c>
      <c r="CX48" s="347">
        <v>0.75</v>
      </c>
      <c r="CY48" s="347">
        <v>0.75</v>
      </c>
      <c r="CZ48" s="347">
        <v>0.75</v>
      </c>
    </row>
    <row r="49" spans="2:104" x14ac:dyDescent="0.25">
      <c r="B49" s="338" t="s">
        <v>626</v>
      </c>
      <c r="C49" s="346">
        <v>0.7</v>
      </c>
      <c r="D49" s="30"/>
      <c r="E49" s="338" t="s">
        <v>626</v>
      </c>
      <c r="F49" s="347">
        <v>0.75</v>
      </c>
      <c r="G49" s="347">
        <v>0.75</v>
      </c>
      <c r="H49" s="347">
        <v>0.75</v>
      </c>
      <c r="I49" s="347">
        <v>0.75</v>
      </c>
      <c r="J49" s="347">
        <v>0.75</v>
      </c>
      <c r="K49" s="347">
        <v>0.75</v>
      </c>
      <c r="L49" s="347">
        <v>0.5</v>
      </c>
      <c r="M49" s="347">
        <v>0.5</v>
      </c>
      <c r="N49" s="347">
        <v>0.75</v>
      </c>
      <c r="O49" s="347">
        <v>0.5</v>
      </c>
      <c r="P49" s="347">
        <v>0.5</v>
      </c>
      <c r="Q49" s="347">
        <v>0.25</v>
      </c>
      <c r="R49" s="347">
        <v>0.5</v>
      </c>
      <c r="S49" s="347">
        <v>0.5</v>
      </c>
      <c r="T49" s="347">
        <v>0.25</v>
      </c>
      <c r="U49" s="347">
        <v>0.5</v>
      </c>
      <c r="V49" s="347">
        <v>0.25</v>
      </c>
      <c r="W49" s="347">
        <v>0.5</v>
      </c>
      <c r="X49" s="347">
        <v>0.5</v>
      </c>
      <c r="Y49" s="347">
        <v>0.25</v>
      </c>
      <c r="Z49" s="347">
        <v>0.75</v>
      </c>
      <c r="AA49" s="347">
        <v>0.75</v>
      </c>
      <c r="AB49" s="347">
        <v>0.75</v>
      </c>
      <c r="AC49" s="347">
        <v>0.75</v>
      </c>
      <c r="AD49" s="347">
        <v>0.75</v>
      </c>
      <c r="AE49" s="347">
        <v>1</v>
      </c>
      <c r="AF49" s="347">
        <v>0.75</v>
      </c>
      <c r="AG49" s="347">
        <v>0.75</v>
      </c>
      <c r="AH49" s="347">
        <v>1</v>
      </c>
      <c r="AI49" s="347">
        <v>1</v>
      </c>
      <c r="AJ49" s="347">
        <v>1</v>
      </c>
      <c r="AK49" s="347">
        <v>1</v>
      </c>
      <c r="AL49" s="347">
        <v>1</v>
      </c>
      <c r="AM49" s="347">
        <v>1</v>
      </c>
      <c r="AN49" s="347">
        <v>1</v>
      </c>
      <c r="AO49" s="347">
        <v>0.75</v>
      </c>
      <c r="AP49" s="347">
        <v>0.75</v>
      </c>
      <c r="AQ49" s="347">
        <v>0.75</v>
      </c>
      <c r="AR49" s="347">
        <v>0.75</v>
      </c>
      <c r="AS49" s="347">
        <v>0.75</v>
      </c>
      <c r="AT49" s="347">
        <v>1</v>
      </c>
      <c r="AU49" s="347">
        <v>1</v>
      </c>
      <c r="AV49" s="347">
        <v>1</v>
      </c>
      <c r="AW49" s="347">
        <v>1</v>
      </c>
      <c r="AX49" s="347">
        <v>1</v>
      </c>
      <c r="AY49" s="347">
        <v>1</v>
      </c>
      <c r="AZ49" s="347">
        <v>1</v>
      </c>
      <c r="BA49" s="347">
        <v>1</v>
      </c>
      <c r="BB49" s="347">
        <v>1</v>
      </c>
      <c r="BC49" s="347">
        <v>1</v>
      </c>
      <c r="BD49" s="347">
        <v>0.75</v>
      </c>
      <c r="BE49" s="347">
        <v>0.75</v>
      </c>
      <c r="BF49" s="347">
        <v>0.75</v>
      </c>
      <c r="BG49" s="347">
        <v>0.75</v>
      </c>
      <c r="BH49" s="347">
        <v>0.75</v>
      </c>
      <c r="BI49" s="347">
        <v>0.75</v>
      </c>
      <c r="BJ49" s="347">
        <v>0.75</v>
      </c>
      <c r="BK49" s="347">
        <v>0.75</v>
      </c>
      <c r="BL49" s="347">
        <v>0.75</v>
      </c>
      <c r="BM49" s="347">
        <v>0.75</v>
      </c>
      <c r="BN49" s="347">
        <v>0.5</v>
      </c>
      <c r="BO49" s="347">
        <v>0.5</v>
      </c>
      <c r="BP49" s="347">
        <v>0.75</v>
      </c>
      <c r="BQ49" s="347">
        <v>0.75</v>
      </c>
      <c r="BR49" s="347">
        <v>0.5</v>
      </c>
      <c r="BS49" s="347">
        <v>0.75</v>
      </c>
      <c r="BT49" s="347">
        <v>0.5</v>
      </c>
      <c r="BU49" s="347">
        <v>0.75</v>
      </c>
      <c r="BV49" s="347">
        <v>0.75</v>
      </c>
      <c r="BW49" s="347">
        <v>0.5</v>
      </c>
      <c r="BX49" s="347">
        <v>0.5</v>
      </c>
      <c r="BY49" s="347">
        <v>0.25</v>
      </c>
      <c r="BZ49" s="347">
        <v>0.25</v>
      </c>
      <c r="CA49" s="347">
        <v>0.5</v>
      </c>
      <c r="CB49" s="347">
        <v>0.5</v>
      </c>
      <c r="CC49" s="347">
        <v>0.25</v>
      </c>
      <c r="CD49" s="347">
        <v>0.25</v>
      </c>
      <c r="CE49" s="347">
        <v>0.25</v>
      </c>
      <c r="CF49" s="347">
        <v>0.25</v>
      </c>
      <c r="CG49" s="347">
        <v>0.25</v>
      </c>
      <c r="CH49" s="347">
        <v>0.25</v>
      </c>
      <c r="CI49" s="347">
        <v>0.25</v>
      </c>
      <c r="CJ49" s="347">
        <v>0.25</v>
      </c>
      <c r="CK49" s="347">
        <v>0.25</v>
      </c>
      <c r="CL49" s="347">
        <v>0.5</v>
      </c>
      <c r="CM49" s="347">
        <v>0.5</v>
      </c>
      <c r="CN49" s="347">
        <v>0.5</v>
      </c>
      <c r="CO49" s="347">
        <v>0.5</v>
      </c>
      <c r="CP49" s="347">
        <v>0.5</v>
      </c>
      <c r="CQ49" s="347">
        <v>0.75</v>
      </c>
      <c r="CR49" s="347">
        <v>0.75</v>
      </c>
      <c r="CS49" s="347">
        <v>0.75</v>
      </c>
      <c r="CT49" s="347">
        <v>0.75</v>
      </c>
      <c r="CU49" s="347">
        <v>0.75</v>
      </c>
      <c r="CV49" s="347">
        <v>0.75</v>
      </c>
      <c r="CW49" s="347">
        <v>0.75</v>
      </c>
      <c r="CX49" s="347">
        <v>0.75</v>
      </c>
      <c r="CY49" s="347">
        <v>0.75</v>
      </c>
      <c r="CZ49" s="347">
        <v>0.75</v>
      </c>
    </row>
    <row r="50" spans="2:104" x14ac:dyDescent="0.25">
      <c r="B50" s="338" t="s">
        <v>627</v>
      </c>
      <c r="C50" s="346">
        <v>0.7</v>
      </c>
      <c r="D50" s="30"/>
      <c r="E50" s="338" t="s">
        <v>627</v>
      </c>
      <c r="F50" s="347">
        <v>0.75</v>
      </c>
      <c r="G50" s="347">
        <v>0.75</v>
      </c>
      <c r="H50" s="347">
        <v>0.75</v>
      </c>
      <c r="I50" s="347">
        <v>0.75</v>
      </c>
      <c r="J50" s="347">
        <v>0.75</v>
      </c>
      <c r="K50" s="347">
        <v>0.75</v>
      </c>
      <c r="L50" s="347">
        <v>0.5</v>
      </c>
      <c r="M50" s="347">
        <v>0.5</v>
      </c>
      <c r="N50" s="347">
        <v>0.75</v>
      </c>
      <c r="O50" s="347">
        <v>0.75</v>
      </c>
      <c r="P50" s="347">
        <v>0.5</v>
      </c>
      <c r="Q50" s="347">
        <v>0.5</v>
      </c>
      <c r="R50" s="347">
        <v>0.5</v>
      </c>
      <c r="S50" s="347">
        <v>0.5</v>
      </c>
      <c r="T50" s="347">
        <v>0.5</v>
      </c>
      <c r="U50" s="347">
        <v>0.5</v>
      </c>
      <c r="V50" s="347">
        <v>0.5</v>
      </c>
      <c r="W50" s="347">
        <v>0.5</v>
      </c>
      <c r="X50" s="347">
        <v>0.5</v>
      </c>
      <c r="Y50" s="347">
        <v>0.5</v>
      </c>
      <c r="Z50" s="347">
        <v>0.75</v>
      </c>
      <c r="AA50" s="347">
        <v>0.75</v>
      </c>
      <c r="AB50" s="347">
        <v>0.75</v>
      </c>
      <c r="AC50" s="347">
        <v>0.75</v>
      </c>
      <c r="AD50" s="347">
        <v>0.75</v>
      </c>
      <c r="AE50" s="347">
        <v>1</v>
      </c>
      <c r="AF50" s="347">
        <v>0.75</v>
      </c>
      <c r="AG50" s="347">
        <v>0.75</v>
      </c>
      <c r="AH50" s="347">
        <v>1</v>
      </c>
      <c r="AI50" s="347">
        <v>1</v>
      </c>
      <c r="AJ50" s="347">
        <v>1</v>
      </c>
      <c r="AK50" s="347">
        <v>1</v>
      </c>
      <c r="AL50" s="347">
        <v>1</v>
      </c>
      <c r="AM50" s="347">
        <v>0.75</v>
      </c>
      <c r="AN50" s="347">
        <v>0.75</v>
      </c>
      <c r="AO50" s="347">
        <v>0.75</v>
      </c>
      <c r="AP50" s="347">
        <v>0.75</v>
      </c>
      <c r="AQ50" s="347">
        <v>0.75</v>
      </c>
      <c r="AR50" s="347">
        <v>0.75</v>
      </c>
      <c r="AS50" s="347">
        <v>0.75</v>
      </c>
      <c r="AT50" s="347">
        <v>1</v>
      </c>
      <c r="AU50" s="347">
        <v>1</v>
      </c>
      <c r="AV50" s="347">
        <v>1</v>
      </c>
      <c r="AW50" s="347">
        <v>1</v>
      </c>
      <c r="AX50" s="347">
        <v>1</v>
      </c>
      <c r="AY50" s="347">
        <v>1</v>
      </c>
      <c r="AZ50" s="347">
        <v>1</v>
      </c>
      <c r="BA50" s="347">
        <v>1</v>
      </c>
      <c r="BB50" s="347">
        <v>1</v>
      </c>
      <c r="BC50" s="347">
        <v>1</v>
      </c>
      <c r="BD50" s="347">
        <v>0.75</v>
      </c>
      <c r="BE50" s="347">
        <v>0.75</v>
      </c>
      <c r="BF50" s="347">
        <v>0.75</v>
      </c>
      <c r="BG50" s="347">
        <v>0.75</v>
      </c>
      <c r="BH50" s="347">
        <v>0.75</v>
      </c>
      <c r="BI50" s="347">
        <v>0.75</v>
      </c>
      <c r="BJ50" s="347">
        <v>0.75</v>
      </c>
      <c r="BK50" s="347">
        <v>0.75</v>
      </c>
      <c r="BL50" s="347">
        <v>0.75</v>
      </c>
      <c r="BM50" s="347">
        <v>0.75</v>
      </c>
      <c r="BN50" s="347">
        <v>0.75</v>
      </c>
      <c r="BO50" s="347">
        <v>0.75</v>
      </c>
      <c r="BP50" s="347">
        <v>0.75</v>
      </c>
      <c r="BQ50" s="347">
        <v>0.75</v>
      </c>
      <c r="BR50" s="347">
        <v>0.75</v>
      </c>
      <c r="BS50" s="347">
        <v>0.75</v>
      </c>
      <c r="BT50" s="347">
        <v>0.75</v>
      </c>
      <c r="BU50" s="347">
        <v>0.75</v>
      </c>
      <c r="BV50" s="347">
        <v>0.75</v>
      </c>
      <c r="BW50" s="347">
        <v>0.5</v>
      </c>
      <c r="BX50" s="347">
        <v>0.5</v>
      </c>
      <c r="BY50" s="347">
        <v>0.5</v>
      </c>
      <c r="BZ50" s="347">
        <v>0.5</v>
      </c>
      <c r="CA50" s="347">
        <v>0.5</v>
      </c>
      <c r="CB50" s="347">
        <v>0.5</v>
      </c>
      <c r="CC50" s="347">
        <v>0.25</v>
      </c>
      <c r="CD50" s="347">
        <v>0.25</v>
      </c>
      <c r="CE50" s="347">
        <v>0.5</v>
      </c>
      <c r="CF50" s="347">
        <v>0.5</v>
      </c>
      <c r="CG50" s="347">
        <v>0.25</v>
      </c>
      <c r="CH50" s="347">
        <v>0.25</v>
      </c>
      <c r="CI50" s="347">
        <v>0.5</v>
      </c>
      <c r="CJ50" s="347">
        <v>0.5</v>
      </c>
      <c r="CK50" s="347">
        <v>0.25</v>
      </c>
      <c r="CL50" s="347">
        <v>0.5</v>
      </c>
      <c r="CM50" s="347">
        <v>0.5</v>
      </c>
      <c r="CN50" s="347">
        <v>0.5</v>
      </c>
      <c r="CO50" s="347">
        <v>0.75</v>
      </c>
      <c r="CP50" s="347">
        <v>0.5</v>
      </c>
      <c r="CQ50" s="347">
        <v>0.75</v>
      </c>
      <c r="CR50" s="347">
        <v>0.75</v>
      </c>
      <c r="CS50" s="347">
        <v>0.75</v>
      </c>
      <c r="CT50" s="347">
        <v>0.75</v>
      </c>
      <c r="CU50" s="347">
        <v>0.75</v>
      </c>
      <c r="CV50" s="347">
        <v>0.75</v>
      </c>
      <c r="CW50" s="347">
        <v>0.75</v>
      </c>
      <c r="CX50" s="347">
        <v>1</v>
      </c>
      <c r="CY50" s="347">
        <v>1</v>
      </c>
      <c r="CZ50" s="347">
        <v>0.75</v>
      </c>
    </row>
    <row r="51" spans="2:104" x14ac:dyDescent="0.25">
      <c r="B51" s="338" t="s">
        <v>628</v>
      </c>
      <c r="C51" s="346">
        <v>0.7</v>
      </c>
      <c r="D51" s="30"/>
      <c r="E51" s="338" t="s">
        <v>628</v>
      </c>
      <c r="F51" s="347">
        <v>0.5</v>
      </c>
      <c r="G51" s="347">
        <v>0.5</v>
      </c>
      <c r="H51" s="347">
        <v>0.5</v>
      </c>
      <c r="I51" s="347">
        <v>0.5</v>
      </c>
      <c r="J51" s="347">
        <v>0.5</v>
      </c>
      <c r="K51" s="347">
        <v>0.5</v>
      </c>
      <c r="L51" s="347">
        <v>0.5</v>
      </c>
      <c r="M51" s="347">
        <v>0.5</v>
      </c>
      <c r="N51" s="347">
        <v>0.5</v>
      </c>
      <c r="O51" s="347">
        <v>0.5</v>
      </c>
      <c r="P51" s="347">
        <v>0.25</v>
      </c>
      <c r="Q51" s="347">
        <v>0.25</v>
      </c>
      <c r="R51" s="347">
        <v>0.25</v>
      </c>
      <c r="S51" s="347">
        <v>0.5</v>
      </c>
      <c r="T51" s="347">
        <v>0.25</v>
      </c>
      <c r="U51" s="347">
        <v>0.25</v>
      </c>
      <c r="V51" s="347">
        <v>0.25</v>
      </c>
      <c r="W51" s="347">
        <v>0.5</v>
      </c>
      <c r="X51" s="347">
        <v>0.5</v>
      </c>
      <c r="Y51" s="347">
        <v>0.25</v>
      </c>
      <c r="Z51" s="347">
        <v>0.75</v>
      </c>
      <c r="AA51" s="347">
        <v>0.5</v>
      </c>
      <c r="AB51" s="347">
        <v>0.75</v>
      </c>
      <c r="AC51" s="347">
        <v>0.75</v>
      </c>
      <c r="AD51" s="347">
        <v>0.75</v>
      </c>
      <c r="AE51" s="347">
        <v>0.75</v>
      </c>
      <c r="AF51" s="347">
        <v>0.75</v>
      </c>
      <c r="AG51" s="347">
        <v>0.75</v>
      </c>
      <c r="AH51" s="347">
        <v>0.75</v>
      </c>
      <c r="AI51" s="347">
        <v>0.75</v>
      </c>
      <c r="AJ51" s="347">
        <v>1</v>
      </c>
      <c r="AK51" s="347">
        <v>1</v>
      </c>
      <c r="AL51" s="347">
        <v>1</v>
      </c>
      <c r="AM51" s="347">
        <v>1</v>
      </c>
      <c r="AN51" s="347">
        <v>1</v>
      </c>
      <c r="AO51" s="347">
        <v>0.75</v>
      </c>
      <c r="AP51" s="347">
        <v>0.75</v>
      </c>
      <c r="AQ51" s="347">
        <v>0.75</v>
      </c>
      <c r="AR51" s="347">
        <v>0.75</v>
      </c>
      <c r="AS51" s="347">
        <v>0.75</v>
      </c>
      <c r="AT51" s="347">
        <v>1</v>
      </c>
      <c r="AU51" s="347">
        <v>1</v>
      </c>
      <c r="AV51" s="347">
        <v>1</v>
      </c>
      <c r="AW51" s="347">
        <v>1</v>
      </c>
      <c r="AX51" s="347">
        <v>1</v>
      </c>
      <c r="AY51" s="347">
        <v>0.75</v>
      </c>
      <c r="AZ51" s="347">
        <v>0.75</v>
      </c>
      <c r="BA51" s="347">
        <v>1</v>
      </c>
      <c r="BB51" s="347">
        <v>1</v>
      </c>
      <c r="BC51" s="347">
        <v>0.75</v>
      </c>
      <c r="BD51" s="347">
        <v>0.75</v>
      </c>
      <c r="BE51" s="347">
        <v>0.75</v>
      </c>
      <c r="BF51" s="347">
        <v>0.75</v>
      </c>
      <c r="BG51" s="347">
        <v>0.75</v>
      </c>
      <c r="BH51" s="347">
        <v>0.75</v>
      </c>
      <c r="BI51" s="347">
        <v>0.75</v>
      </c>
      <c r="BJ51" s="347">
        <v>0.75</v>
      </c>
      <c r="BK51" s="347">
        <v>0.75</v>
      </c>
      <c r="BL51" s="347">
        <v>0.75</v>
      </c>
      <c r="BM51" s="347">
        <v>0.75</v>
      </c>
      <c r="BN51" s="347">
        <v>0.5</v>
      </c>
      <c r="BO51" s="347">
        <v>0.5</v>
      </c>
      <c r="BP51" s="347">
        <v>0.5</v>
      </c>
      <c r="BQ51" s="347">
        <v>0.75</v>
      </c>
      <c r="BR51" s="347">
        <v>0.5</v>
      </c>
      <c r="BS51" s="347">
        <v>0.5</v>
      </c>
      <c r="BT51" s="347">
        <v>0.5</v>
      </c>
      <c r="BU51" s="347">
        <v>0.75</v>
      </c>
      <c r="BV51" s="347">
        <v>0.5</v>
      </c>
      <c r="BW51" s="347">
        <v>0.5</v>
      </c>
      <c r="BX51" s="347">
        <v>0.25</v>
      </c>
      <c r="BY51" s="347">
        <v>0.25</v>
      </c>
      <c r="BZ51" s="347">
        <v>0.25</v>
      </c>
      <c r="CA51" s="347">
        <v>0.25</v>
      </c>
      <c r="CB51" s="347">
        <v>0.5</v>
      </c>
      <c r="CC51" s="347">
        <v>0.25</v>
      </c>
      <c r="CD51" s="347">
        <v>0.25</v>
      </c>
      <c r="CE51" s="347">
        <v>0.25</v>
      </c>
      <c r="CF51" s="347">
        <v>0.25</v>
      </c>
      <c r="CG51" s="347">
        <v>0.25</v>
      </c>
      <c r="CH51" s="347">
        <v>0.25</v>
      </c>
      <c r="CI51" s="347">
        <v>0.25</v>
      </c>
      <c r="CJ51" s="347">
        <v>0.25</v>
      </c>
      <c r="CK51" s="347">
        <v>0.25</v>
      </c>
      <c r="CL51" s="347">
        <v>0.5</v>
      </c>
      <c r="CM51" s="347">
        <v>0.5</v>
      </c>
      <c r="CN51" s="347">
        <v>0.5</v>
      </c>
      <c r="CO51" s="347">
        <v>0.5</v>
      </c>
      <c r="CP51" s="347">
        <v>0.25</v>
      </c>
      <c r="CQ51" s="347">
        <v>0.75</v>
      </c>
      <c r="CR51" s="347">
        <v>0.75</v>
      </c>
      <c r="CS51" s="347">
        <v>0.75</v>
      </c>
      <c r="CT51" s="347">
        <v>0.75</v>
      </c>
      <c r="CU51" s="347">
        <v>0.75</v>
      </c>
      <c r="CV51" s="347">
        <v>0.75</v>
      </c>
      <c r="CW51" s="347">
        <v>0.75</v>
      </c>
      <c r="CX51" s="347">
        <v>0.75</v>
      </c>
      <c r="CY51" s="347">
        <v>0.75</v>
      </c>
      <c r="CZ51" s="347">
        <v>0.75</v>
      </c>
    </row>
    <row r="52" spans="2:104" x14ac:dyDescent="0.25">
      <c r="B52" s="338" t="s">
        <v>629</v>
      </c>
      <c r="C52" s="346">
        <v>0.7</v>
      </c>
      <c r="D52" s="30"/>
      <c r="E52" s="338" t="s">
        <v>629</v>
      </c>
      <c r="F52" s="347">
        <v>0.5</v>
      </c>
      <c r="G52" s="347">
        <v>0.5</v>
      </c>
      <c r="H52" s="347">
        <v>0.75</v>
      </c>
      <c r="I52" s="347">
        <v>0.5</v>
      </c>
      <c r="J52" s="347">
        <v>0.5</v>
      </c>
      <c r="K52" s="347">
        <v>0.75</v>
      </c>
      <c r="L52" s="347">
        <v>0.5</v>
      </c>
      <c r="M52" s="347">
        <v>0.5</v>
      </c>
      <c r="N52" s="347">
        <v>0.5</v>
      </c>
      <c r="O52" s="347">
        <v>0.5</v>
      </c>
      <c r="P52" s="347">
        <v>0.25</v>
      </c>
      <c r="Q52" s="347">
        <v>0.25</v>
      </c>
      <c r="R52" s="347">
        <v>0.25</v>
      </c>
      <c r="S52" s="347">
        <v>0.5</v>
      </c>
      <c r="T52" s="347">
        <v>0.25</v>
      </c>
      <c r="U52" s="347">
        <v>0.5</v>
      </c>
      <c r="V52" s="347">
        <v>0.25</v>
      </c>
      <c r="W52" s="347">
        <v>0.5</v>
      </c>
      <c r="X52" s="347">
        <v>0.5</v>
      </c>
      <c r="Y52" s="347">
        <v>0.25</v>
      </c>
      <c r="Z52" s="347">
        <v>0.75</v>
      </c>
      <c r="AA52" s="347">
        <v>0.75</v>
      </c>
      <c r="AB52" s="347">
        <v>0.75</v>
      </c>
      <c r="AC52" s="347">
        <v>0.75</v>
      </c>
      <c r="AD52" s="347">
        <v>0.75</v>
      </c>
      <c r="AE52" s="347">
        <v>0.75</v>
      </c>
      <c r="AF52" s="347">
        <v>0.75</v>
      </c>
      <c r="AG52" s="347">
        <v>0.75</v>
      </c>
      <c r="AH52" s="347">
        <v>1</v>
      </c>
      <c r="AI52" s="347">
        <v>1</v>
      </c>
      <c r="AJ52" s="347">
        <v>1</v>
      </c>
      <c r="AK52" s="347">
        <v>1</v>
      </c>
      <c r="AL52" s="347">
        <v>1</v>
      </c>
      <c r="AM52" s="347">
        <v>0.75</v>
      </c>
      <c r="AN52" s="347">
        <v>1</v>
      </c>
      <c r="AO52" s="347">
        <v>0.75</v>
      </c>
      <c r="AP52" s="347">
        <v>0.75</v>
      </c>
      <c r="AQ52" s="347">
        <v>0.75</v>
      </c>
      <c r="AR52" s="347">
        <v>0.75</v>
      </c>
      <c r="AS52" s="347">
        <v>0.75</v>
      </c>
      <c r="AT52" s="347">
        <v>1</v>
      </c>
      <c r="AU52" s="347">
        <v>1</v>
      </c>
      <c r="AV52" s="347">
        <v>1</v>
      </c>
      <c r="AW52" s="347">
        <v>1</v>
      </c>
      <c r="AX52" s="347">
        <v>1</v>
      </c>
      <c r="AY52" s="347">
        <v>1</v>
      </c>
      <c r="AZ52" s="347">
        <v>1</v>
      </c>
      <c r="BA52" s="347">
        <v>1</v>
      </c>
      <c r="BB52" s="347">
        <v>1</v>
      </c>
      <c r="BC52" s="347">
        <v>1</v>
      </c>
      <c r="BD52" s="347">
        <v>0.75</v>
      </c>
      <c r="BE52" s="347">
        <v>0.75</v>
      </c>
      <c r="BF52" s="347">
        <v>0.75</v>
      </c>
      <c r="BG52" s="347">
        <v>0.75</v>
      </c>
      <c r="BH52" s="347">
        <v>0.75</v>
      </c>
      <c r="BI52" s="347">
        <v>0.75</v>
      </c>
      <c r="BJ52" s="347">
        <v>0.75</v>
      </c>
      <c r="BK52" s="347">
        <v>1</v>
      </c>
      <c r="BL52" s="347">
        <v>0.75</v>
      </c>
      <c r="BM52" s="347">
        <v>0.75</v>
      </c>
      <c r="BN52" s="347">
        <v>0.5</v>
      </c>
      <c r="BO52" s="347">
        <v>0.5</v>
      </c>
      <c r="BP52" s="347">
        <v>0.75</v>
      </c>
      <c r="BQ52" s="347">
        <v>0.75</v>
      </c>
      <c r="BR52" s="347">
        <v>0.5</v>
      </c>
      <c r="BS52" s="347">
        <v>0.75</v>
      </c>
      <c r="BT52" s="347">
        <v>0.5</v>
      </c>
      <c r="BU52" s="347">
        <v>0.75</v>
      </c>
      <c r="BV52" s="347">
        <v>0.75</v>
      </c>
      <c r="BW52" s="347">
        <v>0.5</v>
      </c>
      <c r="BX52" s="347">
        <v>0.5</v>
      </c>
      <c r="BY52" s="347">
        <v>0.25</v>
      </c>
      <c r="BZ52" s="347">
        <v>0.25</v>
      </c>
      <c r="CA52" s="347">
        <v>0.5</v>
      </c>
      <c r="CB52" s="347">
        <v>0.5</v>
      </c>
      <c r="CC52" s="347">
        <v>0.25</v>
      </c>
      <c r="CD52" s="347">
        <v>0.25</v>
      </c>
      <c r="CE52" s="347">
        <v>0.25</v>
      </c>
      <c r="CF52" s="347">
        <v>0.25</v>
      </c>
      <c r="CG52" s="347">
        <v>0.25</v>
      </c>
      <c r="CH52" s="347">
        <v>0.25</v>
      </c>
      <c r="CI52" s="347">
        <v>0.25</v>
      </c>
      <c r="CJ52" s="347">
        <v>0.25</v>
      </c>
      <c r="CK52" s="347">
        <v>0.25</v>
      </c>
      <c r="CL52" s="347">
        <v>0.5</v>
      </c>
      <c r="CM52" s="347">
        <v>0.5</v>
      </c>
      <c r="CN52" s="347">
        <v>0.5</v>
      </c>
      <c r="CO52" s="347">
        <v>0.5</v>
      </c>
      <c r="CP52" s="347">
        <v>0.5</v>
      </c>
      <c r="CQ52" s="347">
        <v>0.75</v>
      </c>
      <c r="CR52" s="347">
        <v>0.75</v>
      </c>
      <c r="CS52" s="347">
        <v>0.75</v>
      </c>
      <c r="CT52" s="347">
        <v>0.75</v>
      </c>
      <c r="CU52" s="347">
        <v>0.75</v>
      </c>
      <c r="CV52" s="347">
        <v>0.75</v>
      </c>
      <c r="CW52" s="347">
        <v>0.75</v>
      </c>
      <c r="CX52" s="347">
        <v>0.75</v>
      </c>
      <c r="CY52" s="347">
        <v>0.75</v>
      </c>
      <c r="CZ52" s="347">
        <v>0.75</v>
      </c>
    </row>
    <row r="53" spans="2:104" x14ac:dyDescent="0.25">
      <c r="B53" s="338" t="s">
        <v>630</v>
      </c>
      <c r="C53" s="346">
        <v>0.9</v>
      </c>
      <c r="D53" s="30"/>
      <c r="E53" s="338" t="s">
        <v>630</v>
      </c>
      <c r="F53" s="347">
        <v>0.75</v>
      </c>
      <c r="G53" s="347">
        <v>0.75</v>
      </c>
      <c r="H53" s="347">
        <v>0.75</v>
      </c>
      <c r="I53" s="347">
        <v>0.75</v>
      </c>
      <c r="J53" s="347">
        <v>0.75</v>
      </c>
      <c r="K53" s="347">
        <v>0.75</v>
      </c>
      <c r="L53" s="347">
        <v>0.5</v>
      </c>
      <c r="M53" s="347">
        <v>0.5</v>
      </c>
      <c r="N53" s="347">
        <v>0.75</v>
      </c>
      <c r="O53" s="347">
        <v>0.75</v>
      </c>
      <c r="P53" s="347">
        <v>0.5</v>
      </c>
      <c r="Q53" s="347">
        <v>0.25</v>
      </c>
      <c r="R53" s="347">
        <v>0.5</v>
      </c>
      <c r="S53" s="347">
        <v>0.5</v>
      </c>
      <c r="T53" s="347">
        <v>0.5</v>
      </c>
      <c r="U53" s="347">
        <v>0.5</v>
      </c>
      <c r="V53" s="347">
        <v>0.5</v>
      </c>
      <c r="W53" s="347">
        <v>0.5</v>
      </c>
      <c r="X53" s="347">
        <v>0.5</v>
      </c>
      <c r="Y53" s="347">
        <v>0.5</v>
      </c>
      <c r="Z53" s="347">
        <v>0.75</v>
      </c>
      <c r="AA53" s="347">
        <v>0.75</v>
      </c>
      <c r="AB53" s="347">
        <v>0.75</v>
      </c>
      <c r="AC53" s="347">
        <v>0.75</v>
      </c>
      <c r="AD53" s="347">
        <v>0.75</v>
      </c>
      <c r="AE53" s="347">
        <v>0.75</v>
      </c>
      <c r="AF53" s="347">
        <v>0.75</v>
      </c>
      <c r="AG53" s="347">
        <v>0.75</v>
      </c>
      <c r="AH53" s="347">
        <v>0.75</v>
      </c>
      <c r="AI53" s="347">
        <v>1</v>
      </c>
      <c r="AJ53" s="347">
        <v>0.75</v>
      </c>
      <c r="AK53" s="347">
        <v>0.75</v>
      </c>
      <c r="AL53" s="347">
        <v>0.75</v>
      </c>
      <c r="AM53" s="347">
        <v>0.75</v>
      </c>
      <c r="AN53" s="347">
        <v>0.75</v>
      </c>
      <c r="AO53" s="347">
        <v>0.75</v>
      </c>
      <c r="AP53" s="347">
        <v>0.75</v>
      </c>
      <c r="AQ53" s="347">
        <v>0.75</v>
      </c>
      <c r="AR53" s="347">
        <v>0.75</v>
      </c>
      <c r="AS53" s="347">
        <v>0.75</v>
      </c>
      <c r="AT53" s="347">
        <v>1</v>
      </c>
      <c r="AU53" s="347">
        <v>1</v>
      </c>
      <c r="AV53" s="347">
        <v>1</v>
      </c>
      <c r="AW53" s="347">
        <v>0.75</v>
      </c>
      <c r="AX53" s="347">
        <v>1</v>
      </c>
      <c r="AY53" s="347">
        <v>1</v>
      </c>
      <c r="AZ53" s="347">
        <v>1</v>
      </c>
      <c r="BA53" s="347">
        <v>1</v>
      </c>
      <c r="BB53" s="347">
        <v>1</v>
      </c>
      <c r="BC53" s="347">
        <v>1</v>
      </c>
      <c r="BD53" s="347">
        <v>1</v>
      </c>
      <c r="BE53" s="347">
        <v>1</v>
      </c>
      <c r="BF53" s="347">
        <v>1</v>
      </c>
      <c r="BG53" s="347">
        <v>1</v>
      </c>
      <c r="BH53" s="347">
        <v>1</v>
      </c>
      <c r="BI53" s="347">
        <v>1</v>
      </c>
      <c r="BJ53" s="347">
        <v>0.75</v>
      </c>
      <c r="BK53" s="347">
        <v>1</v>
      </c>
      <c r="BL53" s="347">
        <v>1</v>
      </c>
      <c r="BM53" s="347">
        <v>0.75</v>
      </c>
      <c r="BN53" s="347">
        <v>0.75</v>
      </c>
      <c r="BO53" s="347">
        <v>0.75</v>
      </c>
      <c r="BP53" s="347">
        <v>0.75</v>
      </c>
      <c r="BQ53" s="347">
        <v>0.75</v>
      </c>
      <c r="BR53" s="347">
        <v>0.75</v>
      </c>
      <c r="BS53" s="347">
        <v>0.75</v>
      </c>
      <c r="BT53" s="347">
        <v>0.75</v>
      </c>
      <c r="BU53" s="347">
        <v>0.75</v>
      </c>
      <c r="BV53" s="347">
        <v>0.75</v>
      </c>
      <c r="BW53" s="347">
        <v>0.75</v>
      </c>
      <c r="BX53" s="347">
        <v>0.5</v>
      </c>
      <c r="BY53" s="347">
        <v>0.5</v>
      </c>
      <c r="BZ53" s="347">
        <v>0.5</v>
      </c>
      <c r="CA53" s="347">
        <v>0.5</v>
      </c>
      <c r="CB53" s="347">
        <v>0.5</v>
      </c>
      <c r="CC53" s="347">
        <v>0.25</v>
      </c>
      <c r="CD53" s="347">
        <v>0.25</v>
      </c>
      <c r="CE53" s="347">
        <v>0.5</v>
      </c>
      <c r="CF53" s="347">
        <v>0.5</v>
      </c>
      <c r="CG53" s="347">
        <v>0.25</v>
      </c>
      <c r="CH53" s="347">
        <v>0.25</v>
      </c>
      <c r="CI53" s="347">
        <v>0.5</v>
      </c>
      <c r="CJ53" s="347">
        <v>0.5</v>
      </c>
      <c r="CK53" s="347">
        <v>0.25</v>
      </c>
      <c r="CL53" s="347">
        <v>0.5</v>
      </c>
      <c r="CM53" s="347">
        <v>0.5</v>
      </c>
      <c r="CN53" s="347">
        <v>0.5</v>
      </c>
      <c r="CO53" s="347">
        <v>0.75</v>
      </c>
      <c r="CP53" s="347">
        <v>0.5</v>
      </c>
      <c r="CQ53" s="347">
        <v>0.75</v>
      </c>
      <c r="CR53" s="347">
        <v>0.75</v>
      </c>
      <c r="CS53" s="347">
        <v>0.75</v>
      </c>
      <c r="CT53" s="347">
        <v>0.75</v>
      </c>
      <c r="CU53" s="347">
        <v>0.75</v>
      </c>
      <c r="CV53" s="347">
        <v>0.75</v>
      </c>
      <c r="CW53" s="347">
        <v>0.75</v>
      </c>
      <c r="CX53" s="347">
        <v>0.75</v>
      </c>
      <c r="CY53" s="347">
        <v>1</v>
      </c>
      <c r="CZ53" s="347">
        <v>0.75</v>
      </c>
    </row>
    <row r="54" spans="2:104" x14ac:dyDescent="0.25">
      <c r="B54" s="338" t="s">
        <v>631</v>
      </c>
      <c r="C54" s="346">
        <v>1</v>
      </c>
      <c r="D54" s="30"/>
      <c r="E54" s="338" t="s">
        <v>631</v>
      </c>
      <c r="F54" s="347">
        <v>0.75</v>
      </c>
      <c r="G54" s="347">
        <v>0.75</v>
      </c>
      <c r="H54" s="347">
        <v>0.75</v>
      </c>
      <c r="I54" s="347">
        <v>0.75</v>
      </c>
      <c r="J54" s="347">
        <v>0.75</v>
      </c>
      <c r="K54" s="347">
        <v>0.75</v>
      </c>
      <c r="L54" s="347">
        <v>0.5</v>
      </c>
      <c r="M54" s="347">
        <v>0.5</v>
      </c>
      <c r="N54" s="347">
        <v>0.75</v>
      </c>
      <c r="O54" s="347">
        <v>0.75</v>
      </c>
      <c r="P54" s="347">
        <v>0.5</v>
      </c>
      <c r="Q54" s="347">
        <v>0.5</v>
      </c>
      <c r="R54" s="347">
        <v>0.5</v>
      </c>
      <c r="S54" s="347">
        <v>0.5</v>
      </c>
      <c r="T54" s="347">
        <v>0.5</v>
      </c>
      <c r="U54" s="347">
        <v>0.5</v>
      </c>
      <c r="V54" s="347">
        <v>0.5</v>
      </c>
      <c r="W54" s="347">
        <v>0.5</v>
      </c>
      <c r="X54" s="347">
        <v>0.5</v>
      </c>
      <c r="Y54" s="347">
        <v>0.5</v>
      </c>
      <c r="Z54" s="347">
        <v>0.75</v>
      </c>
      <c r="AA54" s="347">
        <v>0.75</v>
      </c>
      <c r="AB54" s="347">
        <v>0.75</v>
      </c>
      <c r="AC54" s="347">
        <v>0.75</v>
      </c>
      <c r="AD54" s="347">
        <v>0.75</v>
      </c>
      <c r="AE54" s="347">
        <v>0.75</v>
      </c>
      <c r="AF54" s="347">
        <v>0.75</v>
      </c>
      <c r="AG54" s="347">
        <v>0.75</v>
      </c>
      <c r="AH54" s="347">
        <v>0.75</v>
      </c>
      <c r="AI54" s="347">
        <v>1</v>
      </c>
      <c r="AJ54" s="347">
        <v>0.75</v>
      </c>
      <c r="AK54" s="347">
        <v>0.75</v>
      </c>
      <c r="AL54" s="347">
        <v>0.75</v>
      </c>
      <c r="AM54" s="347">
        <v>0.75</v>
      </c>
      <c r="AN54" s="347">
        <v>0.75</v>
      </c>
      <c r="AO54" s="347">
        <v>0.75</v>
      </c>
      <c r="AP54" s="347">
        <v>0.75</v>
      </c>
      <c r="AQ54" s="347">
        <v>0.75</v>
      </c>
      <c r="AR54" s="347">
        <v>0.75</v>
      </c>
      <c r="AS54" s="347">
        <v>0.75</v>
      </c>
      <c r="AT54" s="347">
        <v>1</v>
      </c>
      <c r="AU54" s="347">
        <v>1</v>
      </c>
      <c r="AV54" s="347">
        <v>1</v>
      </c>
      <c r="AW54" s="347">
        <v>0.75</v>
      </c>
      <c r="AX54" s="347">
        <v>1</v>
      </c>
      <c r="AY54" s="347">
        <v>1</v>
      </c>
      <c r="AZ54" s="347">
        <v>1</v>
      </c>
      <c r="BA54" s="347">
        <v>1</v>
      </c>
      <c r="BB54" s="347">
        <v>1</v>
      </c>
      <c r="BC54" s="347">
        <v>1</v>
      </c>
      <c r="BD54" s="347">
        <v>1</v>
      </c>
      <c r="BE54" s="347">
        <v>1</v>
      </c>
      <c r="BF54" s="347">
        <v>1</v>
      </c>
      <c r="BG54" s="347">
        <v>1</v>
      </c>
      <c r="BH54" s="347">
        <v>1</v>
      </c>
      <c r="BI54" s="347">
        <v>1</v>
      </c>
      <c r="BJ54" s="347">
        <v>1</v>
      </c>
      <c r="BK54" s="347">
        <v>1</v>
      </c>
      <c r="BL54" s="347">
        <v>1</v>
      </c>
      <c r="BM54" s="347">
        <v>0.75</v>
      </c>
      <c r="BN54" s="347">
        <v>0.75</v>
      </c>
      <c r="BO54" s="347">
        <v>0.75</v>
      </c>
      <c r="BP54" s="347">
        <v>0.75</v>
      </c>
      <c r="BQ54" s="347">
        <v>0.75</v>
      </c>
      <c r="BR54" s="347">
        <v>0.75</v>
      </c>
      <c r="BS54" s="347">
        <v>0.75</v>
      </c>
      <c r="BT54" s="347">
        <v>0.75</v>
      </c>
      <c r="BU54" s="347">
        <v>0.75</v>
      </c>
      <c r="BV54" s="347">
        <v>0.75</v>
      </c>
      <c r="BW54" s="347">
        <v>0.75</v>
      </c>
      <c r="BX54" s="347">
        <v>0.5</v>
      </c>
      <c r="BY54" s="347">
        <v>0.5</v>
      </c>
      <c r="BZ54" s="347">
        <v>0.5</v>
      </c>
      <c r="CA54" s="347">
        <v>0.5</v>
      </c>
      <c r="CB54" s="347">
        <v>0.5</v>
      </c>
      <c r="CC54" s="347">
        <v>0.5</v>
      </c>
      <c r="CD54" s="347">
        <v>0.5</v>
      </c>
      <c r="CE54" s="347">
        <v>0.5</v>
      </c>
      <c r="CF54" s="347">
        <v>0.5</v>
      </c>
      <c r="CG54" s="347">
        <v>0.5</v>
      </c>
      <c r="CH54" s="347">
        <v>0.25</v>
      </c>
      <c r="CI54" s="347">
        <v>0.5</v>
      </c>
      <c r="CJ54" s="347">
        <v>0.5</v>
      </c>
      <c r="CK54" s="347">
        <v>0.25</v>
      </c>
      <c r="CL54" s="347">
        <v>0.5</v>
      </c>
      <c r="CM54" s="347">
        <v>0.5</v>
      </c>
      <c r="CN54" s="347">
        <v>0.75</v>
      </c>
      <c r="CO54" s="347">
        <v>0.75</v>
      </c>
      <c r="CP54" s="347">
        <v>0.5</v>
      </c>
      <c r="CQ54" s="347">
        <v>0.75</v>
      </c>
      <c r="CR54" s="347">
        <v>0.75</v>
      </c>
      <c r="CS54" s="347">
        <v>0.75</v>
      </c>
      <c r="CT54" s="347">
        <v>0.75</v>
      </c>
      <c r="CU54" s="347">
        <v>0.75</v>
      </c>
      <c r="CV54" s="347">
        <v>0.75</v>
      </c>
      <c r="CW54" s="347">
        <v>0.75</v>
      </c>
      <c r="CX54" s="347">
        <v>1</v>
      </c>
      <c r="CY54" s="347">
        <v>1</v>
      </c>
      <c r="CZ54" s="347">
        <v>0.75</v>
      </c>
    </row>
    <row r="55" spans="2:104" x14ac:dyDescent="0.25">
      <c r="B55" s="338" t="s">
        <v>632</v>
      </c>
      <c r="C55" s="346">
        <v>0.8</v>
      </c>
      <c r="D55" s="30"/>
      <c r="E55" s="338" t="s">
        <v>632</v>
      </c>
      <c r="F55" s="347">
        <v>0.75</v>
      </c>
      <c r="G55" s="347">
        <v>0.75</v>
      </c>
      <c r="H55" s="347">
        <v>0.75</v>
      </c>
      <c r="I55" s="347">
        <v>0.75</v>
      </c>
      <c r="J55" s="347">
        <v>0.75</v>
      </c>
      <c r="K55" s="347">
        <v>0.75</v>
      </c>
      <c r="L55" s="347">
        <v>0.5</v>
      </c>
      <c r="M55" s="347">
        <v>0.5</v>
      </c>
      <c r="N55" s="347">
        <v>0.5</v>
      </c>
      <c r="O55" s="347">
        <v>0.5</v>
      </c>
      <c r="P55" s="347">
        <v>0.5</v>
      </c>
      <c r="Q55" s="347">
        <v>0.25</v>
      </c>
      <c r="R55" s="347">
        <v>0.5</v>
      </c>
      <c r="S55" s="347">
        <v>0.5</v>
      </c>
      <c r="T55" s="347">
        <v>0.25</v>
      </c>
      <c r="U55" s="347">
        <v>0.5</v>
      </c>
      <c r="V55" s="347">
        <v>0.25</v>
      </c>
      <c r="W55" s="347">
        <v>0.5</v>
      </c>
      <c r="X55" s="347">
        <v>0.5</v>
      </c>
      <c r="Y55" s="347">
        <v>0.25</v>
      </c>
      <c r="Z55" s="347">
        <v>0.75</v>
      </c>
      <c r="AA55" s="347">
        <v>0.75</v>
      </c>
      <c r="AB55" s="347">
        <v>0.75</v>
      </c>
      <c r="AC55" s="347">
        <v>0.75</v>
      </c>
      <c r="AD55" s="347">
        <v>0.75</v>
      </c>
      <c r="AE55" s="347">
        <v>0.75</v>
      </c>
      <c r="AF55" s="347">
        <v>0.75</v>
      </c>
      <c r="AG55" s="347">
        <v>0.75</v>
      </c>
      <c r="AH55" s="347">
        <v>0.75</v>
      </c>
      <c r="AI55" s="347">
        <v>1</v>
      </c>
      <c r="AJ55" s="347">
        <v>1</v>
      </c>
      <c r="AK55" s="347">
        <v>1</v>
      </c>
      <c r="AL55" s="347">
        <v>1</v>
      </c>
      <c r="AM55" s="347">
        <v>0.75</v>
      </c>
      <c r="AN55" s="347">
        <v>0.75</v>
      </c>
      <c r="AO55" s="347">
        <v>0.75</v>
      </c>
      <c r="AP55" s="347">
        <v>0.75</v>
      </c>
      <c r="AQ55" s="347">
        <v>0.75</v>
      </c>
      <c r="AR55" s="347">
        <v>0.75</v>
      </c>
      <c r="AS55" s="347">
        <v>0.75</v>
      </c>
      <c r="AT55" s="347">
        <v>1</v>
      </c>
      <c r="AU55" s="347">
        <v>1</v>
      </c>
      <c r="AV55" s="347">
        <v>1</v>
      </c>
      <c r="AW55" s="347">
        <v>1</v>
      </c>
      <c r="AX55" s="347">
        <v>1</v>
      </c>
      <c r="AY55" s="347">
        <v>1</v>
      </c>
      <c r="AZ55" s="347">
        <v>1</v>
      </c>
      <c r="BA55" s="347">
        <v>1</v>
      </c>
      <c r="BB55" s="347">
        <v>1</v>
      </c>
      <c r="BC55" s="347">
        <v>1</v>
      </c>
      <c r="BD55" s="347">
        <v>0.75</v>
      </c>
      <c r="BE55" s="347">
        <v>0.75</v>
      </c>
      <c r="BF55" s="347">
        <v>1</v>
      </c>
      <c r="BG55" s="347">
        <v>0.75</v>
      </c>
      <c r="BH55" s="347">
        <v>0.75</v>
      </c>
      <c r="BI55" s="347">
        <v>0.75</v>
      </c>
      <c r="BJ55" s="347">
        <v>0.75</v>
      </c>
      <c r="BK55" s="347">
        <v>1</v>
      </c>
      <c r="BL55" s="347">
        <v>0.75</v>
      </c>
      <c r="BM55" s="347">
        <v>0.75</v>
      </c>
      <c r="BN55" s="347">
        <v>0.75</v>
      </c>
      <c r="BO55" s="347">
        <v>0.75</v>
      </c>
      <c r="BP55" s="347">
        <v>0.75</v>
      </c>
      <c r="BQ55" s="347">
        <v>0.75</v>
      </c>
      <c r="BR55" s="347">
        <v>0.5</v>
      </c>
      <c r="BS55" s="347">
        <v>0.75</v>
      </c>
      <c r="BT55" s="347">
        <v>0.5</v>
      </c>
      <c r="BU55" s="347">
        <v>0.75</v>
      </c>
      <c r="BV55" s="347">
        <v>0.75</v>
      </c>
      <c r="BW55" s="347">
        <v>0.5</v>
      </c>
      <c r="BX55" s="347">
        <v>0.5</v>
      </c>
      <c r="BY55" s="347">
        <v>0.5</v>
      </c>
      <c r="BZ55" s="347">
        <v>0.25</v>
      </c>
      <c r="CA55" s="347">
        <v>0.5</v>
      </c>
      <c r="CB55" s="347">
        <v>0.5</v>
      </c>
      <c r="CC55" s="347">
        <v>0.25</v>
      </c>
      <c r="CD55" s="347">
        <v>0.25</v>
      </c>
      <c r="CE55" s="347">
        <v>0.25</v>
      </c>
      <c r="CF55" s="347">
        <v>0.5</v>
      </c>
      <c r="CG55" s="347">
        <v>0.25</v>
      </c>
      <c r="CH55" s="347">
        <v>0.25</v>
      </c>
      <c r="CI55" s="347">
        <v>0.25</v>
      </c>
      <c r="CJ55" s="347">
        <v>0.25</v>
      </c>
      <c r="CK55" s="347">
        <v>0.25</v>
      </c>
      <c r="CL55" s="347">
        <v>0.5</v>
      </c>
      <c r="CM55" s="347">
        <v>0.5</v>
      </c>
      <c r="CN55" s="347">
        <v>0.5</v>
      </c>
      <c r="CO55" s="347">
        <v>0.5</v>
      </c>
      <c r="CP55" s="347">
        <v>0.5</v>
      </c>
      <c r="CQ55" s="347">
        <v>0.75</v>
      </c>
      <c r="CR55" s="347">
        <v>0.75</v>
      </c>
      <c r="CS55" s="347">
        <v>0.75</v>
      </c>
      <c r="CT55" s="347">
        <v>0.75</v>
      </c>
      <c r="CU55" s="347">
        <v>0.75</v>
      </c>
      <c r="CV55" s="347">
        <v>0.75</v>
      </c>
      <c r="CW55" s="347">
        <v>0.75</v>
      </c>
      <c r="CX55" s="347">
        <v>0.75</v>
      </c>
      <c r="CY55" s="347">
        <v>0.75</v>
      </c>
      <c r="CZ55" s="347">
        <v>0.75</v>
      </c>
    </row>
    <row r="56" spans="2:104" x14ac:dyDescent="0.25">
      <c r="B56" s="338" t="s">
        <v>633</v>
      </c>
      <c r="C56" s="346">
        <v>0.9</v>
      </c>
      <c r="D56" s="30"/>
      <c r="E56" s="338" t="s">
        <v>633</v>
      </c>
      <c r="F56" s="347">
        <v>0.5</v>
      </c>
      <c r="G56" s="347">
        <v>0.5</v>
      </c>
      <c r="H56" s="347">
        <v>0.75</v>
      </c>
      <c r="I56" s="347">
        <v>0.5</v>
      </c>
      <c r="J56" s="347">
        <v>0.5</v>
      </c>
      <c r="K56" s="347">
        <v>0.75</v>
      </c>
      <c r="L56" s="347">
        <v>0.5</v>
      </c>
      <c r="M56" s="347">
        <v>0.5</v>
      </c>
      <c r="N56" s="347">
        <v>0.5</v>
      </c>
      <c r="O56" s="347">
        <v>0.5</v>
      </c>
      <c r="P56" s="347">
        <v>0.5</v>
      </c>
      <c r="Q56" s="347">
        <v>0.25</v>
      </c>
      <c r="R56" s="347">
        <v>0.5</v>
      </c>
      <c r="S56" s="347">
        <v>0.5</v>
      </c>
      <c r="T56" s="347">
        <v>0.25</v>
      </c>
      <c r="U56" s="347">
        <v>0.5</v>
      </c>
      <c r="V56" s="347">
        <v>0.25</v>
      </c>
      <c r="W56" s="347">
        <v>0.5</v>
      </c>
      <c r="X56" s="347">
        <v>0.5</v>
      </c>
      <c r="Y56" s="347">
        <v>0.25</v>
      </c>
      <c r="Z56" s="347">
        <v>0.75</v>
      </c>
      <c r="AA56" s="347">
        <v>0.5</v>
      </c>
      <c r="AB56" s="347">
        <v>0.75</v>
      </c>
      <c r="AC56" s="347">
        <v>0.75</v>
      </c>
      <c r="AD56" s="347">
        <v>0.75</v>
      </c>
      <c r="AE56" s="347">
        <v>0.75</v>
      </c>
      <c r="AF56" s="347">
        <v>0.75</v>
      </c>
      <c r="AG56" s="347">
        <v>0.75</v>
      </c>
      <c r="AH56" s="347">
        <v>0.75</v>
      </c>
      <c r="AI56" s="347">
        <v>0.75</v>
      </c>
      <c r="AJ56" s="347">
        <v>0.75</v>
      </c>
      <c r="AK56" s="347">
        <v>0.75</v>
      </c>
      <c r="AL56" s="347">
        <v>0.75</v>
      </c>
      <c r="AM56" s="347">
        <v>0.75</v>
      </c>
      <c r="AN56" s="347">
        <v>0.75</v>
      </c>
      <c r="AO56" s="347">
        <v>0.75</v>
      </c>
      <c r="AP56" s="347">
        <v>0.75</v>
      </c>
      <c r="AQ56" s="347">
        <v>0.75</v>
      </c>
      <c r="AR56" s="347">
        <v>0.75</v>
      </c>
      <c r="AS56" s="347">
        <v>0.75</v>
      </c>
      <c r="AT56" s="347">
        <v>1</v>
      </c>
      <c r="AU56" s="347">
        <v>1</v>
      </c>
      <c r="AV56" s="347">
        <v>1</v>
      </c>
      <c r="AW56" s="347">
        <v>1</v>
      </c>
      <c r="AX56" s="347">
        <v>1</v>
      </c>
      <c r="AY56" s="347">
        <v>1</v>
      </c>
      <c r="AZ56" s="347">
        <v>1</v>
      </c>
      <c r="BA56" s="347">
        <v>1</v>
      </c>
      <c r="BB56" s="347">
        <v>1</v>
      </c>
      <c r="BC56" s="347">
        <v>1</v>
      </c>
      <c r="BD56" s="347">
        <v>1</v>
      </c>
      <c r="BE56" s="347">
        <v>1</v>
      </c>
      <c r="BF56" s="347">
        <v>1</v>
      </c>
      <c r="BG56" s="347">
        <v>1</v>
      </c>
      <c r="BH56" s="347">
        <v>1</v>
      </c>
      <c r="BI56" s="347">
        <v>1</v>
      </c>
      <c r="BJ56" s="347">
        <v>0.75</v>
      </c>
      <c r="BK56" s="347">
        <v>1</v>
      </c>
      <c r="BL56" s="347">
        <v>1</v>
      </c>
      <c r="BM56" s="347">
        <v>0.75</v>
      </c>
      <c r="BN56" s="347">
        <v>0.75</v>
      </c>
      <c r="BO56" s="347">
        <v>0.75</v>
      </c>
      <c r="BP56" s="347">
        <v>0.75</v>
      </c>
      <c r="BQ56" s="347">
        <v>0.75</v>
      </c>
      <c r="BR56" s="347">
        <v>0.5</v>
      </c>
      <c r="BS56" s="347">
        <v>0.75</v>
      </c>
      <c r="BT56" s="347">
        <v>0.75</v>
      </c>
      <c r="BU56" s="347">
        <v>0.75</v>
      </c>
      <c r="BV56" s="347">
        <v>0.75</v>
      </c>
      <c r="BW56" s="347">
        <v>0.5</v>
      </c>
      <c r="BX56" s="347">
        <v>0.5</v>
      </c>
      <c r="BY56" s="347">
        <v>0.5</v>
      </c>
      <c r="BZ56" s="347">
        <v>0.25</v>
      </c>
      <c r="CA56" s="347">
        <v>0.5</v>
      </c>
      <c r="CB56" s="347">
        <v>0.5</v>
      </c>
      <c r="CC56" s="347">
        <v>0.25</v>
      </c>
      <c r="CD56" s="347">
        <v>0.25</v>
      </c>
      <c r="CE56" s="347">
        <v>0.5</v>
      </c>
      <c r="CF56" s="347">
        <v>0.5</v>
      </c>
      <c r="CG56" s="347">
        <v>0.25</v>
      </c>
      <c r="CH56" s="347">
        <v>0.25</v>
      </c>
      <c r="CI56" s="347">
        <v>0.25</v>
      </c>
      <c r="CJ56" s="347">
        <v>0.25</v>
      </c>
      <c r="CK56" s="347">
        <v>0.25</v>
      </c>
      <c r="CL56" s="347">
        <v>0.5</v>
      </c>
      <c r="CM56" s="347">
        <v>0.5</v>
      </c>
      <c r="CN56" s="347">
        <v>0.5</v>
      </c>
      <c r="CO56" s="347">
        <v>0.5</v>
      </c>
      <c r="CP56" s="347">
        <v>0.5</v>
      </c>
      <c r="CQ56" s="347">
        <v>0.75</v>
      </c>
      <c r="CR56" s="347">
        <v>0.75</v>
      </c>
      <c r="CS56" s="347">
        <v>0.75</v>
      </c>
      <c r="CT56" s="347">
        <v>0.75</v>
      </c>
      <c r="CU56" s="347">
        <v>0.75</v>
      </c>
      <c r="CV56" s="347">
        <v>0.75</v>
      </c>
      <c r="CW56" s="347">
        <v>0.75</v>
      </c>
      <c r="CX56" s="347">
        <v>0.75</v>
      </c>
      <c r="CY56" s="347">
        <v>0.75</v>
      </c>
      <c r="CZ56" s="347">
        <v>0.75</v>
      </c>
    </row>
    <row r="57" spans="2:104" x14ac:dyDescent="0.25">
      <c r="B57" s="338" t="s">
        <v>634</v>
      </c>
      <c r="C57" s="346">
        <v>1</v>
      </c>
      <c r="D57" s="30"/>
      <c r="E57" s="338" t="s">
        <v>634</v>
      </c>
      <c r="F57" s="347">
        <v>0.75</v>
      </c>
      <c r="G57" s="347">
        <v>0.75</v>
      </c>
      <c r="H57" s="347">
        <v>0.75</v>
      </c>
      <c r="I57" s="347">
        <v>0.75</v>
      </c>
      <c r="J57" s="347">
        <v>0.75</v>
      </c>
      <c r="K57" s="347">
        <v>0.75</v>
      </c>
      <c r="L57" s="347">
        <v>0.5</v>
      </c>
      <c r="M57" s="347">
        <v>0.5</v>
      </c>
      <c r="N57" s="347">
        <v>0.75</v>
      </c>
      <c r="O57" s="347">
        <v>0.75</v>
      </c>
      <c r="P57" s="347">
        <v>0.5</v>
      </c>
      <c r="Q57" s="347">
        <v>0.5</v>
      </c>
      <c r="R57" s="347">
        <v>0.5</v>
      </c>
      <c r="S57" s="347">
        <v>0.5</v>
      </c>
      <c r="T57" s="347">
        <v>0.5</v>
      </c>
      <c r="U57" s="347">
        <v>0.5</v>
      </c>
      <c r="V57" s="347">
        <v>0.5</v>
      </c>
      <c r="W57" s="347">
        <v>0.5</v>
      </c>
      <c r="X57" s="347">
        <v>0.5</v>
      </c>
      <c r="Y57" s="347">
        <v>0.5</v>
      </c>
      <c r="Z57" s="347">
        <v>0.75</v>
      </c>
      <c r="AA57" s="347">
        <v>0.75</v>
      </c>
      <c r="AB57" s="347">
        <v>0.75</v>
      </c>
      <c r="AC57" s="347">
        <v>0.75</v>
      </c>
      <c r="AD57" s="347">
        <v>0.75</v>
      </c>
      <c r="AE57" s="347">
        <v>0.75</v>
      </c>
      <c r="AF57" s="347">
        <v>0.75</v>
      </c>
      <c r="AG57" s="347">
        <v>0.75</v>
      </c>
      <c r="AH57" s="347">
        <v>0.75</v>
      </c>
      <c r="AI57" s="347">
        <v>0.75</v>
      </c>
      <c r="AJ57" s="347">
        <v>0.75</v>
      </c>
      <c r="AK57" s="347">
        <v>0.75</v>
      </c>
      <c r="AL57" s="347">
        <v>0.75</v>
      </c>
      <c r="AM57" s="347">
        <v>0.75</v>
      </c>
      <c r="AN57" s="347">
        <v>0.75</v>
      </c>
      <c r="AO57" s="347">
        <v>0.75</v>
      </c>
      <c r="AP57" s="347">
        <v>0.75</v>
      </c>
      <c r="AQ57" s="347">
        <v>0.75</v>
      </c>
      <c r="AR57" s="347">
        <v>0.75</v>
      </c>
      <c r="AS57" s="347">
        <v>0.75</v>
      </c>
      <c r="AT57" s="347">
        <v>1</v>
      </c>
      <c r="AU57" s="347">
        <v>1</v>
      </c>
      <c r="AV57" s="347">
        <v>1</v>
      </c>
      <c r="AW57" s="347">
        <v>0.75</v>
      </c>
      <c r="AX57" s="347">
        <v>1</v>
      </c>
      <c r="AY57" s="347">
        <v>1</v>
      </c>
      <c r="AZ57" s="347">
        <v>1</v>
      </c>
      <c r="BA57" s="347">
        <v>1</v>
      </c>
      <c r="BB57" s="347">
        <v>1</v>
      </c>
      <c r="BC57" s="347">
        <v>1</v>
      </c>
      <c r="BD57" s="347">
        <v>1</v>
      </c>
      <c r="BE57" s="347">
        <v>1</v>
      </c>
      <c r="BF57" s="347">
        <v>1</v>
      </c>
      <c r="BG57" s="347">
        <v>1</v>
      </c>
      <c r="BH57" s="347">
        <v>1</v>
      </c>
      <c r="BI57" s="347">
        <v>1</v>
      </c>
      <c r="BJ57" s="347">
        <v>1</v>
      </c>
      <c r="BK57" s="347">
        <v>1</v>
      </c>
      <c r="BL57" s="347">
        <v>1</v>
      </c>
      <c r="BM57" s="347">
        <v>1</v>
      </c>
      <c r="BN57" s="347">
        <v>0.75</v>
      </c>
      <c r="BO57" s="347">
        <v>0.75</v>
      </c>
      <c r="BP57" s="347">
        <v>0.75</v>
      </c>
      <c r="BQ57" s="347">
        <v>0.75</v>
      </c>
      <c r="BR57" s="347">
        <v>0.75</v>
      </c>
      <c r="BS57" s="347">
        <v>0.75</v>
      </c>
      <c r="BT57" s="347">
        <v>0.75</v>
      </c>
      <c r="BU57" s="347">
        <v>0.75</v>
      </c>
      <c r="BV57" s="347">
        <v>0.75</v>
      </c>
      <c r="BW57" s="347">
        <v>0.75</v>
      </c>
      <c r="BX57" s="347">
        <v>0.5</v>
      </c>
      <c r="BY57" s="347">
        <v>0.5</v>
      </c>
      <c r="BZ57" s="347">
        <v>0.5</v>
      </c>
      <c r="CA57" s="347">
        <v>0.5</v>
      </c>
      <c r="CB57" s="347">
        <v>0.5</v>
      </c>
      <c r="CC57" s="347">
        <v>0.5</v>
      </c>
      <c r="CD57" s="347">
        <v>0.25</v>
      </c>
      <c r="CE57" s="347">
        <v>0.5</v>
      </c>
      <c r="CF57" s="347">
        <v>0.5</v>
      </c>
      <c r="CG57" s="347">
        <v>0.25</v>
      </c>
      <c r="CH57" s="347">
        <v>0.25</v>
      </c>
      <c r="CI57" s="347">
        <v>0.5</v>
      </c>
      <c r="CJ57" s="347">
        <v>0.5</v>
      </c>
      <c r="CK57" s="347">
        <v>0.25</v>
      </c>
      <c r="CL57" s="347">
        <v>0.5</v>
      </c>
      <c r="CM57" s="347">
        <v>0.5</v>
      </c>
      <c r="CN57" s="347">
        <v>0.5</v>
      </c>
      <c r="CO57" s="347">
        <v>0.75</v>
      </c>
      <c r="CP57" s="347">
        <v>0.5</v>
      </c>
      <c r="CQ57" s="347">
        <v>0.75</v>
      </c>
      <c r="CR57" s="347">
        <v>0.75</v>
      </c>
      <c r="CS57" s="347">
        <v>0.75</v>
      </c>
      <c r="CT57" s="347">
        <v>0.75</v>
      </c>
      <c r="CU57" s="347">
        <v>0.75</v>
      </c>
      <c r="CV57" s="347">
        <v>0.75</v>
      </c>
      <c r="CW57" s="347">
        <v>0.75</v>
      </c>
      <c r="CX57" s="347">
        <v>0.75</v>
      </c>
      <c r="CY57" s="347">
        <v>1</v>
      </c>
      <c r="CZ57" s="347">
        <v>0.75</v>
      </c>
    </row>
    <row r="58" spans="2:104" x14ac:dyDescent="0.25">
      <c r="B58" s="338" t="s">
        <v>635</v>
      </c>
      <c r="C58" s="346">
        <v>1.2</v>
      </c>
      <c r="D58" s="30"/>
      <c r="E58" s="338" t="s">
        <v>635</v>
      </c>
      <c r="F58" s="347">
        <v>0.75</v>
      </c>
      <c r="G58" s="347">
        <v>0.75</v>
      </c>
      <c r="H58" s="347">
        <v>0.75</v>
      </c>
      <c r="I58" s="347">
        <v>0.75</v>
      </c>
      <c r="J58" s="347">
        <v>0.75</v>
      </c>
      <c r="K58" s="347">
        <v>0.75</v>
      </c>
      <c r="L58" s="347">
        <v>0.5</v>
      </c>
      <c r="M58" s="347">
        <v>0.5</v>
      </c>
      <c r="N58" s="347">
        <v>0.75</v>
      </c>
      <c r="O58" s="347">
        <v>0.75</v>
      </c>
      <c r="P58" s="347">
        <v>0.5</v>
      </c>
      <c r="Q58" s="347">
        <v>0.5</v>
      </c>
      <c r="R58" s="347">
        <v>0.5</v>
      </c>
      <c r="S58" s="347">
        <v>0.5</v>
      </c>
      <c r="T58" s="347">
        <v>0.5</v>
      </c>
      <c r="U58" s="347">
        <v>0.5</v>
      </c>
      <c r="V58" s="347">
        <v>0.5</v>
      </c>
      <c r="W58" s="347">
        <v>0.5</v>
      </c>
      <c r="X58" s="347">
        <v>0.5</v>
      </c>
      <c r="Y58" s="347">
        <v>0.5</v>
      </c>
      <c r="Z58" s="347">
        <v>0.75</v>
      </c>
      <c r="AA58" s="347">
        <v>0.75</v>
      </c>
      <c r="AB58" s="347">
        <v>0.5</v>
      </c>
      <c r="AC58" s="347">
        <v>0.75</v>
      </c>
      <c r="AD58" s="347">
        <v>0.75</v>
      </c>
      <c r="AE58" s="347">
        <v>0.75</v>
      </c>
      <c r="AF58" s="347">
        <v>0.75</v>
      </c>
      <c r="AG58" s="347">
        <v>0.75</v>
      </c>
      <c r="AH58" s="347">
        <v>0.75</v>
      </c>
      <c r="AI58" s="347">
        <v>0.75</v>
      </c>
      <c r="AJ58" s="347">
        <v>0.75</v>
      </c>
      <c r="AK58" s="347">
        <v>0.75</v>
      </c>
      <c r="AL58" s="347">
        <v>0.75</v>
      </c>
      <c r="AM58" s="347">
        <v>0.75</v>
      </c>
      <c r="AN58" s="347">
        <v>0.75</v>
      </c>
      <c r="AO58" s="347">
        <v>0.75</v>
      </c>
      <c r="AP58" s="347">
        <v>0.75</v>
      </c>
      <c r="AQ58" s="347">
        <v>0.75</v>
      </c>
      <c r="AR58" s="347">
        <v>0.5</v>
      </c>
      <c r="AS58" s="347">
        <v>0.75</v>
      </c>
      <c r="AT58" s="347">
        <v>0.75</v>
      </c>
      <c r="AU58" s="347">
        <v>0.75</v>
      </c>
      <c r="AV58" s="347">
        <v>0.75</v>
      </c>
      <c r="AW58" s="347">
        <v>0.75</v>
      </c>
      <c r="AX58" s="347">
        <v>0.75</v>
      </c>
      <c r="AY58" s="347">
        <v>1</v>
      </c>
      <c r="AZ58" s="347">
        <v>1</v>
      </c>
      <c r="BA58" s="347">
        <v>0.75</v>
      </c>
      <c r="BB58" s="347">
        <v>1</v>
      </c>
      <c r="BC58" s="347">
        <v>1</v>
      </c>
      <c r="BD58" s="347">
        <v>1</v>
      </c>
      <c r="BE58" s="347">
        <v>1</v>
      </c>
      <c r="BF58" s="347">
        <v>1</v>
      </c>
      <c r="BG58" s="347">
        <v>1</v>
      </c>
      <c r="BH58" s="347">
        <v>1</v>
      </c>
      <c r="BI58" s="347">
        <v>1</v>
      </c>
      <c r="BJ58" s="347">
        <v>1</v>
      </c>
      <c r="BK58" s="347">
        <v>1</v>
      </c>
      <c r="BL58" s="347">
        <v>1</v>
      </c>
      <c r="BM58" s="347">
        <v>1</v>
      </c>
      <c r="BN58" s="347">
        <v>0.75</v>
      </c>
      <c r="BO58" s="347">
        <v>0.75</v>
      </c>
      <c r="BP58" s="347">
        <v>0.75</v>
      </c>
      <c r="BQ58" s="347">
        <v>1</v>
      </c>
      <c r="BR58" s="347">
        <v>0.75</v>
      </c>
      <c r="BS58" s="347">
        <v>0.75</v>
      </c>
      <c r="BT58" s="347">
        <v>0.75</v>
      </c>
      <c r="BU58" s="347">
        <v>1</v>
      </c>
      <c r="BV58" s="347">
        <v>0.75</v>
      </c>
      <c r="BW58" s="347">
        <v>0.75</v>
      </c>
      <c r="BX58" s="347">
        <v>0.5</v>
      </c>
      <c r="BY58" s="347">
        <v>0.5</v>
      </c>
      <c r="BZ58" s="347">
        <v>0.5</v>
      </c>
      <c r="CA58" s="347">
        <v>0.5</v>
      </c>
      <c r="CB58" s="347">
        <v>0.75</v>
      </c>
      <c r="CC58" s="347">
        <v>0.5</v>
      </c>
      <c r="CD58" s="347">
        <v>0.5</v>
      </c>
      <c r="CE58" s="347">
        <v>0.5</v>
      </c>
      <c r="CF58" s="347">
        <v>0.5</v>
      </c>
      <c r="CG58" s="347">
        <v>0.5</v>
      </c>
      <c r="CH58" s="347">
        <v>0.5</v>
      </c>
      <c r="CI58" s="347">
        <v>0.5</v>
      </c>
      <c r="CJ58" s="347">
        <v>0.5</v>
      </c>
      <c r="CK58" s="347">
        <v>0.25</v>
      </c>
      <c r="CL58" s="347">
        <v>0.75</v>
      </c>
      <c r="CM58" s="347">
        <v>0.5</v>
      </c>
      <c r="CN58" s="347">
        <v>0.75</v>
      </c>
      <c r="CO58" s="347">
        <v>0.75</v>
      </c>
      <c r="CP58" s="347">
        <v>0.5</v>
      </c>
      <c r="CQ58" s="347">
        <v>0.75</v>
      </c>
      <c r="CR58" s="347">
        <v>0.75</v>
      </c>
      <c r="CS58" s="347">
        <v>0.75</v>
      </c>
      <c r="CT58" s="347">
        <v>0.75</v>
      </c>
      <c r="CU58" s="347">
        <v>0.75</v>
      </c>
      <c r="CV58" s="347">
        <v>0.75</v>
      </c>
      <c r="CW58" s="347">
        <v>0.75</v>
      </c>
      <c r="CX58" s="347">
        <v>0.75</v>
      </c>
      <c r="CY58" s="347">
        <v>1</v>
      </c>
      <c r="CZ58" s="347">
        <v>0.75</v>
      </c>
    </row>
    <row r="59" spans="2:104" x14ac:dyDescent="0.25">
      <c r="B59" s="338" t="s">
        <v>636</v>
      </c>
      <c r="C59" s="346">
        <v>1.2</v>
      </c>
      <c r="D59" s="30"/>
      <c r="E59" s="338" t="s">
        <v>636</v>
      </c>
      <c r="F59" s="347">
        <v>0.75</v>
      </c>
      <c r="G59" s="347">
        <v>0.75</v>
      </c>
      <c r="H59" s="347">
        <v>0.75</v>
      </c>
      <c r="I59" s="347">
        <v>0.75</v>
      </c>
      <c r="J59" s="347">
        <v>0.75</v>
      </c>
      <c r="K59" s="347">
        <v>0.75</v>
      </c>
      <c r="L59" s="347">
        <v>0.5</v>
      </c>
      <c r="M59" s="347">
        <v>0.5</v>
      </c>
      <c r="N59" s="347">
        <v>0.75</v>
      </c>
      <c r="O59" s="347">
        <v>0.75</v>
      </c>
      <c r="P59" s="347">
        <v>0.5</v>
      </c>
      <c r="Q59" s="347">
        <v>0.5</v>
      </c>
      <c r="R59" s="347">
        <v>0.5</v>
      </c>
      <c r="S59" s="347">
        <v>0.5</v>
      </c>
      <c r="T59" s="347">
        <v>0.5</v>
      </c>
      <c r="U59" s="347">
        <v>0.5</v>
      </c>
      <c r="V59" s="347">
        <v>0.5</v>
      </c>
      <c r="W59" s="347">
        <v>0.5</v>
      </c>
      <c r="X59" s="347">
        <v>0.5</v>
      </c>
      <c r="Y59" s="347">
        <v>0.5</v>
      </c>
      <c r="Z59" s="347">
        <v>0.75</v>
      </c>
      <c r="AA59" s="347">
        <v>0.75</v>
      </c>
      <c r="AB59" s="347">
        <v>0.5</v>
      </c>
      <c r="AC59" s="347">
        <v>0.75</v>
      </c>
      <c r="AD59" s="347">
        <v>0.75</v>
      </c>
      <c r="AE59" s="347">
        <v>0.75</v>
      </c>
      <c r="AF59" s="347">
        <v>0.75</v>
      </c>
      <c r="AG59" s="347">
        <v>0.75</v>
      </c>
      <c r="AH59" s="347">
        <v>0.75</v>
      </c>
      <c r="AI59" s="347">
        <v>0.75</v>
      </c>
      <c r="AJ59" s="347">
        <v>0.75</v>
      </c>
      <c r="AK59" s="347">
        <v>0.75</v>
      </c>
      <c r="AL59" s="347">
        <v>0.75</v>
      </c>
      <c r="AM59" s="347">
        <v>0.75</v>
      </c>
      <c r="AN59" s="347">
        <v>0.75</v>
      </c>
      <c r="AO59" s="347">
        <v>0.75</v>
      </c>
      <c r="AP59" s="347">
        <v>0.75</v>
      </c>
      <c r="AQ59" s="347">
        <v>0.75</v>
      </c>
      <c r="AR59" s="347">
        <v>0.5</v>
      </c>
      <c r="AS59" s="347">
        <v>0.75</v>
      </c>
      <c r="AT59" s="347">
        <v>0.75</v>
      </c>
      <c r="AU59" s="347">
        <v>0.75</v>
      </c>
      <c r="AV59" s="347">
        <v>0.75</v>
      </c>
      <c r="AW59" s="347">
        <v>0.75</v>
      </c>
      <c r="AX59" s="347">
        <v>0.75</v>
      </c>
      <c r="AY59" s="347">
        <v>1</v>
      </c>
      <c r="AZ59" s="347">
        <v>1</v>
      </c>
      <c r="BA59" s="347">
        <v>0.75</v>
      </c>
      <c r="BB59" s="347">
        <v>1</v>
      </c>
      <c r="BC59" s="347">
        <v>1</v>
      </c>
      <c r="BD59" s="347">
        <v>1</v>
      </c>
      <c r="BE59" s="347">
        <v>1</v>
      </c>
      <c r="BF59" s="347">
        <v>1</v>
      </c>
      <c r="BG59" s="347">
        <v>1</v>
      </c>
      <c r="BH59" s="347">
        <v>1</v>
      </c>
      <c r="BI59" s="347">
        <v>1</v>
      </c>
      <c r="BJ59" s="347">
        <v>1</v>
      </c>
      <c r="BK59" s="347">
        <v>1</v>
      </c>
      <c r="BL59" s="347">
        <v>1</v>
      </c>
      <c r="BM59" s="347">
        <v>1</v>
      </c>
      <c r="BN59" s="347">
        <v>0.75</v>
      </c>
      <c r="BO59" s="347">
        <v>0.75</v>
      </c>
      <c r="BP59" s="347">
        <v>0.75</v>
      </c>
      <c r="BQ59" s="347">
        <v>1</v>
      </c>
      <c r="BR59" s="347">
        <v>0.75</v>
      </c>
      <c r="BS59" s="347">
        <v>0.75</v>
      </c>
      <c r="BT59" s="347">
        <v>0.75</v>
      </c>
      <c r="BU59" s="347">
        <v>1</v>
      </c>
      <c r="BV59" s="347">
        <v>0.75</v>
      </c>
      <c r="BW59" s="347">
        <v>0.75</v>
      </c>
      <c r="BX59" s="347">
        <v>0.5</v>
      </c>
      <c r="BY59" s="347">
        <v>0.5</v>
      </c>
      <c r="BZ59" s="347">
        <v>0.5</v>
      </c>
      <c r="CA59" s="347">
        <v>0.5</v>
      </c>
      <c r="CB59" s="347">
        <v>0.75</v>
      </c>
      <c r="CC59" s="347">
        <v>0.5</v>
      </c>
      <c r="CD59" s="347">
        <v>0.5</v>
      </c>
      <c r="CE59" s="347">
        <v>0.5</v>
      </c>
      <c r="CF59" s="347">
        <v>0.5</v>
      </c>
      <c r="CG59" s="347">
        <v>0.5</v>
      </c>
      <c r="CH59" s="347">
        <v>0.5</v>
      </c>
      <c r="CI59" s="347">
        <v>0.5</v>
      </c>
      <c r="CJ59" s="347">
        <v>0.5</v>
      </c>
      <c r="CK59" s="347">
        <v>0.5</v>
      </c>
      <c r="CL59" s="347">
        <v>0.75</v>
      </c>
      <c r="CM59" s="347">
        <v>0.5</v>
      </c>
      <c r="CN59" s="347">
        <v>0.75</v>
      </c>
      <c r="CO59" s="347">
        <v>0.75</v>
      </c>
      <c r="CP59" s="347">
        <v>0.5</v>
      </c>
      <c r="CQ59" s="347">
        <v>0.75</v>
      </c>
      <c r="CR59" s="347">
        <v>0.75</v>
      </c>
      <c r="CS59" s="347">
        <v>0.75</v>
      </c>
      <c r="CT59" s="347">
        <v>0.75</v>
      </c>
      <c r="CU59" s="347">
        <v>0.75</v>
      </c>
      <c r="CV59" s="347">
        <v>0.75</v>
      </c>
      <c r="CW59" s="347">
        <v>0.75</v>
      </c>
      <c r="CX59" s="347">
        <v>0.75</v>
      </c>
      <c r="CY59" s="347">
        <v>1</v>
      </c>
      <c r="CZ59" s="347">
        <v>0.75</v>
      </c>
    </row>
    <row r="60" spans="2:104" x14ac:dyDescent="0.25">
      <c r="B60" s="338" t="s">
        <v>637</v>
      </c>
      <c r="C60" s="346">
        <v>1.2</v>
      </c>
      <c r="D60" s="30"/>
      <c r="E60" s="338" t="s">
        <v>637</v>
      </c>
      <c r="F60" s="347">
        <v>0.75</v>
      </c>
      <c r="G60" s="347">
        <v>0.75</v>
      </c>
      <c r="H60" s="347">
        <v>0.75</v>
      </c>
      <c r="I60" s="347">
        <v>0.75</v>
      </c>
      <c r="J60" s="347">
        <v>0.75</v>
      </c>
      <c r="K60" s="347">
        <v>0.75</v>
      </c>
      <c r="L60" s="347">
        <v>0.5</v>
      </c>
      <c r="M60" s="347">
        <v>0.5</v>
      </c>
      <c r="N60" s="347">
        <v>0.75</v>
      </c>
      <c r="O60" s="347">
        <v>0.75</v>
      </c>
      <c r="P60" s="347">
        <v>0.5</v>
      </c>
      <c r="Q60" s="347">
        <v>0.5</v>
      </c>
      <c r="R60" s="347">
        <v>0.5</v>
      </c>
      <c r="S60" s="347">
        <v>0.5</v>
      </c>
      <c r="T60" s="347">
        <v>0.5</v>
      </c>
      <c r="U60" s="347">
        <v>0.5</v>
      </c>
      <c r="V60" s="347">
        <v>0.5</v>
      </c>
      <c r="W60" s="347">
        <v>0.5</v>
      </c>
      <c r="X60" s="347">
        <v>0.5</v>
      </c>
      <c r="Y60" s="347">
        <v>0.5</v>
      </c>
      <c r="Z60" s="347">
        <v>0.75</v>
      </c>
      <c r="AA60" s="347">
        <v>0.75</v>
      </c>
      <c r="AB60" s="347">
        <v>0.5</v>
      </c>
      <c r="AC60" s="347">
        <v>0.75</v>
      </c>
      <c r="AD60" s="347">
        <v>0.75</v>
      </c>
      <c r="AE60" s="347">
        <v>0.75</v>
      </c>
      <c r="AF60" s="347">
        <v>0.75</v>
      </c>
      <c r="AG60" s="347">
        <v>0.75</v>
      </c>
      <c r="AH60" s="347">
        <v>0.75</v>
      </c>
      <c r="AI60" s="347">
        <v>0.75</v>
      </c>
      <c r="AJ60" s="347">
        <v>0.75</v>
      </c>
      <c r="AK60" s="347">
        <v>0.75</v>
      </c>
      <c r="AL60" s="347">
        <v>0.75</v>
      </c>
      <c r="AM60" s="347">
        <v>0.75</v>
      </c>
      <c r="AN60" s="347">
        <v>0.75</v>
      </c>
      <c r="AO60" s="347">
        <v>0.75</v>
      </c>
      <c r="AP60" s="347">
        <v>0.75</v>
      </c>
      <c r="AQ60" s="347">
        <v>0.75</v>
      </c>
      <c r="AR60" s="347">
        <v>0.5</v>
      </c>
      <c r="AS60" s="347">
        <v>0.75</v>
      </c>
      <c r="AT60" s="347">
        <v>0.75</v>
      </c>
      <c r="AU60" s="347">
        <v>0.75</v>
      </c>
      <c r="AV60" s="347">
        <v>0.75</v>
      </c>
      <c r="AW60" s="347">
        <v>0.75</v>
      </c>
      <c r="AX60" s="347">
        <v>0.75</v>
      </c>
      <c r="AY60" s="347">
        <v>1</v>
      </c>
      <c r="AZ60" s="347">
        <v>1</v>
      </c>
      <c r="BA60" s="347">
        <v>1</v>
      </c>
      <c r="BB60" s="347">
        <v>1</v>
      </c>
      <c r="BC60" s="347">
        <v>1</v>
      </c>
      <c r="BD60" s="347">
        <v>1</v>
      </c>
      <c r="BE60" s="347">
        <v>1</v>
      </c>
      <c r="BF60" s="347">
        <v>1</v>
      </c>
      <c r="BG60" s="347">
        <v>1</v>
      </c>
      <c r="BH60" s="347">
        <v>1</v>
      </c>
      <c r="BI60" s="347">
        <v>1</v>
      </c>
      <c r="BJ60" s="347">
        <v>1</v>
      </c>
      <c r="BK60" s="347">
        <v>1</v>
      </c>
      <c r="BL60" s="347">
        <v>1</v>
      </c>
      <c r="BM60" s="347">
        <v>1</v>
      </c>
      <c r="BN60" s="347">
        <v>0.75</v>
      </c>
      <c r="BO60" s="347">
        <v>0.75</v>
      </c>
      <c r="BP60" s="347">
        <v>0.75</v>
      </c>
      <c r="BQ60" s="347">
        <v>1</v>
      </c>
      <c r="BR60" s="347">
        <v>0.75</v>
      </c>
      <c r="BS60" s="347">
        <v>0.75</v>
      </c>
      <c r="BT60" s="347">
        <v>0.75</v>
      </c>
      <c r="BU60" s="347">
        <v>1</v>
      </c>
      <c r="BV60" s="347">
        <v>0.75</v>
      </c>
      <c r="BW60" s="347">
        <v>0.75</v>
      </c>
      <c r="BX60" s="347">
        <v>0.5</v>
      </c>
      <c r="BY60" s="347">
        <v>0.5</v>
      </c>
      <c r="BZ60" s="347">
        <v>0.5</v>
      </c>
      <c r="CA60" s="347">
        <v>0.5</v>
      </c>
      <c r="CB60" s="347">
        <v>0.75</v>
      </c>
      <c r="CC60" s="347">
        <v>0.5</v>
      </c>
      <c r="CD60" s="347">
        <v>0.5</v>
      </c>
      <c r="CE60" s="347">
        <v>0.5</v>
      </c>
      <c r="CF60" s="347">
        <v>0.5</v>
      </c>
      <c r="CG60" s="347">
        <v>0.5</v>
      </c>
      <c r="CH60" s="347">
        <v>0.5</v>
      </c>
      <c r="CI60" s="347">
        <v>0.5</v>
      </c>
      <c r="CJ60" s="347">
        <v>0.5</v>
      </c>
      <c r="CK60" s="347">
        <v>0.25</v>
      </c>
      <c r="CL60" s="347">
        <v>0.75</v>
      </c>
      <c r="CM60" s="347">
        <v>0.5</v>
      </c>
      <c r="CN60" s="347">
        <v>0.75</v>
      </c>
      <c r="CO60" s="347">
        <v>0.75</v>
      </c>
      <c r="CP60" s="347">
        <v>0.5</v>
      </c>
      <c r="CQ60" s="347">
        <v>0.75</v>
      </c>
      <c r="CR60" s="347">
        <v>0.75</v>
      </c>
      <c r="CS60" s="347">
        <v>0.75</v>
      </c>
      <c r="CT60" s="347">
        <v>0.75</v>
      </c>
      <c r="CU60" s="347">
        <v>0.75</v>
      </c>
      <c r="CV60" s="347">
        <v>0.75</v>
      </c>
      <c r="CW60" s="347">
        <v>0.75</v>
      </c>
      <c r="CX60" s="347">
        <v>0.75</v>
      </c>
      <c r="CY60" s="347">
        <v>1</v>
      </c>
      <c r="CZ60" s="347">
        <v>0.75</v>
      </c>
    </row>
    <row r="61" spans="2:104" x14ac:dyDescent="0.25">
      <c r="B61" s="338" t="s">
        <v>638</v>
      </c>
      <c r="C61" s="346">
        <v>1.2</v>
      </c>
      <c r="D61" s="30"/>
      <c r="E61" s="338" t="s">
        <v>638</v>
      </c>
      <c r="F61" s="347">
        <v>0.75</v>
      </c>
      <c r="G61" s="347">
        <v>0.75</v>
      </c>
      <c r="H61" s="347">
        <v>0.75</v>
      </c>
      <c r="I61" s="347">
        <v>0.75</v>
      </c>
      <c r="J61" s="347">
        <v>0.75</v>
      </c>
      <c r="K61" s="347">
        <v>0.75</v>
      </c>
      <c r="L61" s="347">
        <v>0.5</v>
      </c>
      <c r="M61" s="347">
        <v>0.5</v>
      </c>
      <c r="N61" s="347">
        <v>0.75</v>
      </c>
      <c r="O61" s="347">
        <v>0.75</v>
      </c>
      <c r="P61" s="347">
        <v>0.5</v>
      </c>
      <c r="Q61" s="347">
        <v>0.5</v>
      </c>
      <c r="R61" s="347">
        <v>0.5</v>
      </c>
      <c r="S61" s="347">
        <v>0.5</v>
      </c>
      <c r="T61" s="347">
        <v>0.5</v>
      </c>
      <c r="U61" s="347">
        <v>0.5</v>
      </c>
      <c r="V61" s="347">
        <v>0.5</v>
      </c>
      <c r="W61" s="347">
        <v>0.5</v>
      </c>
      <c r="X61" s="347">
        <v>0.5</v>
      </c>
      <c r="Y61" s="347">
        <v>0.5</v>
      </c>
      <c r="Z61" s="347">
        <v>0.75</v>
      </c>
      <c r="AA61" s="347">
        <v>0.75</v>
      </c>
      <c r="AB61" s="347">
        <v>0.5</v>
      </c>
      <c r="AC61" s="347">
        <v>0.75</v>
      </c>
      <c r="AD61" s="347">
        <v>0.75</v>
      </c>
      <c r="AE61" s="347">
        <v>0.75</v>
      </c>
      <c r="AF61" s="347">
        <v>0.75</v>
      </c>
      <c r="AG61" s="347">
        <v>0.75</v>
      </c>
      <c r="AH61" s="347">
        <v>0.75</v>
      </c>
      <c r="AI61" s="347">
        <v>0.75</v>
      </c>
      <c r="AJ61" s="347">
        <v>0.75</v>
      </c>
      <c r="AK61" s="347">
        <v>0.75</v>
      </c>
      <c r="AL61" s="347">
        <v>0.75</v>
      </c>
      <c r="AM61" s="347">
        <v>0.75</v>
      </c>
      <c r="AN61" s="347">
        <v>0.75</v>
      </c>
      <c r="AO61" s="347">
        <v>0.75</v>
      </c>
      <c r="AP61" s="347">
        <v>0.75</v>
      </c>
      <c r="AQ61" s="347">
        <v>0.75</v>
      </c>
      <c r="AR61" s="347">
        <v>0.5</v>
      </c>
      <c r="AS61" s="347">
        <v>0.75</v>
      </c>
      <c r="AT61" s="347">
        <v>0.75</v>
      </c>
      <c r="AU61" s="347">
        <v>0.75</v>
      </c>
      <c r="AV61" s="347">
        <v>0.75</v>
      </c>
      <c r="AW61" s="347">
        <v>0.75</v>
      </c>
      <c r="AX61" s="347">
        <v>0.75</v>
      </c>
      <c r="AY61" s="347">
        <v>1</v>
      </c>
      <c r="AZ61" s="347">
        <v>1</v>
      </c>
      <c r="BA61" s="347">
        <v>0.75</v>
      </c>
      <c r="BB61" s="347">
        <v>1</v>
      </c>
      <c r="BC61" s="347">
        <v>1</v>
      </c>
      <c r="BD61" s="347">
        <v>1</v>
      </c>
      <c r="BE61" s="347">
        <v>1</v>
      </c>
      <c r="BF61" s="347">
        <v>1</v>
      </c>
      <c r="BG61" s="347">
        <v>1</v>
      </c>
      <c r="BH61" s="347">
        <v>1</v>
      </c>
      <c r="BI61" s="347">
        <v>1</v>
      </c>
      <c r="BJ61" s="347">
        <v>1</v>
      </c>
      <c r="BK61" s="347">
        <v>1</v>
      </c>
      <c r="BL61" s="347">
        <v>1</v>
      </c>
      <c r="BM61" s="347">
        <v>1</v>
      </c>
      <c r="BN61" s="347">
        <v>0.75</v>
      </c>
      <c r="BO61" s="347">
        <v>0.75</v>
      </c>
      <c r="BP61" s="347">
        <v>0.75</v>
      </c>
      <c r="BQ61" s="347">
        <v>1</v>
      </c>
      <c r="BR61" s="347">
        <v>0.75</v>
      </c>
      <c r="BS61" s="347">
        <v>0.75</v>
      </c>
      <c r="BT61" s="347">
        <v>0.75</v>
      </c>
      <c r="BU61" s="347">
        <v>1</v>
      </c>
      <c r="BV61" s="347">
        <v>0.75</v>
      </c>
      <c r="BW61" s="347">
        <v>0.75</v>
      </c>
      <c r="BX61" s="347">
        <v>0.5</v>
      </c>
      <c r="BY61" s="347">
        <v>0.5</v>
      </c>
      <c r="BZ61" s="347">
        <v>0.5</v>
      </c>
      <c r="CA61" s="347">
        <v>0.5</v>
      </c>
      <c r="CB61" s="347">
        <v>0.75</v>
      </c>
      <c r="CC61" s="347">
        <v>0.5</v>
      </c>
      <c r="CD61" s="347">
        <v>0.5</v>
      </c>
      <c r="CE61" s="347">
        <v>0.5</v>
      </c>
      <c r="CF61" s="347">
        <v>0.5</v>
      </c>
      <c r="CG61" s="347">
        <v>0.5</v>
      </c>
      <c r="CH61" s="347">
        <v>0.5</v>
      </c>
      <c r="CI61" s="347">
        <v>0.5</v>
      </c>
      <c r="CJ61" s="347">
        <v>0.5</v>
      </c>
      <c r="CK61" s="347">
        <v>0.25</v>
      </c>
      <c r="CL61" s="347">
        <v>0.75</v>
      </c>
      <c r="CM61" s="347">
        <v>0.5</v>
      </c>
      <c r="CN61" s="347">
        <v>0.75</v>
      </c>
      <c r="CO61" s="347">
        <v>0.75</v>
      </c>
      <c r="CP61" s="347">
        <v>0.5</v>
      </c>
      <c r="CQ61" s="347">
        <v>0.75</v>
      </c>
      <c r="CR61" s="347">
        <v>0.75</v>
      </c>
      <c r="CS61" s="347">
        <v>0.75</v>
      </c>
      <c r="CT61" s="347">
        <v>0.75</v>
      </c>
      <c r="CU61" s="347">
        <v>0.75</v>
      </c>
      <c r="CV61" s="347">
        <v>0.75</v>
      </c>
      <c r="CW61" s="347">
        <v>0.75</v>
      </c>
      <c r="CX61" s="347">
        <v>0.75</v>
      </c>
      <c r="CY61" s="347">
        <v>1</v>
      </c>
      <c r="CZ61" s="347">
        <v>0.75</v>
      </c>
    </row>
    <row r="62" spans="2:104" x14ac:dyDescent="0.25">
      <c r="B62" s="338" t="s">
        <v>639</v>
      </c>
      <c r="C62" s="346">
        <v>1.2</v>
      </c>
      <c r="D62" s="30"/>
      <c r="E62" s="338" t="s">
        <v>639</v>
      </c>
      <c r="F62" s="347">
        <v>0.75</v>
      </c>
      <c r="G62" s="347">
        <v>0.75</v>
      </c>
      <c r="H62" s="347">
        <v>0.75</v>
      </c>
      <c r="I62" s="347">
        <v>0.75</v>
      </c>
      <c r="J62" s="347">
        <v>0.75</v>
      </c>
      <c r="K62" s="347">
        <v>0.75</v>
      </c>
      <c r="L62" s="347">
        <v>0.5</v>
      </c>
      <c r="M62" s="347">
        <v>0.5</v>
      </c>
      <c r="N62" s="347">
        <v>0.75</v>
      </c>
      <c r="O62" s="347">
        <v>0.75</v>
      </c>
      <c r="P62" s="347">
        <v>0.5</v>
      </c>
      <c r="Q62" s="347">
        <v>0.5</v>
      </c>
      <c r="R62" s="347">
        <v>0.5</v>
      </c>
      <c r="S62" s="347">
        <v>0.5</v>
      </c>
      <c r="T62" s="347">
        <v>0.5</v>
      </c>
      <c r="U62" s="347">
        <v>0.5</v>
      </c>
      <c r="V62" s="347">
        <v>0.5</v>
      </c>
      <c r="W62" s="347">
        <v>0.5</v>
      </c>
      <c r="X62" s="347">
        <v>0.5</v>
      </c>
      <c r="Y62" s="347">
        <v>0.5</v>
      </c>
      <c r="Z62" s="347">
        <v>0.75</v>
      </c>
      <c r="AA62" s="347">
        <v>0.75</v>
      </c>
      <c r="AB62" s="347">
        <v>0.5</v>
      </c>
      <c r="AC62" s="347">
        <v>0.75</v>
      </c>
      <c r="AD62" s="347">
        <v>0.75</v>
      </c>
      <c r="AE62" s="347">
        <v>0.75</v>
      </c>
      <c r="AF62" s="347">
        <v>0.75</v>
      </c>
      <c r="AG62" s="347">
        <v>0.75</v>
      </c>
      <c r="AH62" s="347">
        <v>0.75</v>
      </c>
      <c r="AI62" s="347">
        <v>0.75</v>
      </c>
      <c r="AJ62" s="347">
        <v>0.75</v>
      </c>
      <c r="AK62" s="347">
        <v>0.75</v>
      </c>
      <c r="AL62" s="347">
        <v>0.75</v>
      </c>
      <c r="AM62" s="347">
        <v>0.75</v>
      </c>
      <c r="AN62" s="347">
        <v>0.75</v>
      </c>
      <c r="AO62" s="347">
        <v>0.75</v>
      </c>
      <c r="AP62" s="347">
        <v>0.75</v>
      </c>
      <c r="AQ62" s="347">
        <v>0.5</v>
      </c>
      <c r="AR62" s="347">
        <v>0.5</v>
      </c>
      <c r="AS62" s="347">
        <v>0.75</v>
      </c>
      <c r="AT62" s="347">
        <v>0.75</v>
      </c>
      <c r="AU62" s="347">
        <v>0.75</v>
      </c>
      <c r="AV62" s="347">
        <v>0.75</v>
      </c>
      <c r="AW62" s="347">
        <v>0.75</v>
      </c>
      <c r="AX62" s="347">
        <v>0.75</v>
      </c>
      <c r="AY62" s="347">
        <v>1</v>
      </c>
      <c r="AZ62" s="347">
        <v>1</v>
      </c>
      <c r="BA62" s="347">
        <v>0.75</v>
      </c>
      <c r="BB62" s="347">
        <v>1</v>
      </c>
      <c r="BC62" s="347">
        <v>1</v>
      </c>
      <c r="BD62" s="347">
        <v>1</v>
      </c>
      <c r="BE62" s="347">
        <v>1</v>
      </c>
      <c r="BF62" s="347">
        <v>1</v>
      </c>
      <c r="BG62" s="347">
        <v>1</v>
      </c>
      <c r="BH62" s="347">
        <v>1</v>
      </c>
      <c r="BI62" s="347">
        <v>1</v>
      </c>
      <c r="BJ62" s="347">
        <v>1</v>
      </c>
      <c r="BK62" s="347">
        <v>1</v>
      </c>
      <c r="BL62" s="347">
        <v>1</v>
      </c>
      <c r="BM62" s="347">
        <v>1</v>
      </c>
      <c r="BN62" s="347">
        <v>0.75</v>
      </c>
      <c r="BO62" s="347">
        <v>0.75</v>
      </c>
      <c r="BP62" s="347">
        <v>0.75</v>
      </c>
      <c r="BQ62" s="347">
        <v>1</v>
      </c>
      <c r="BR62" s="347">
        <v>0.75</v>
      </c>
      <c r="BS62" s="347">
        <v>0.75</v>
      </c>
      <c r="BT62" s="347">
        <v>0.75</v>
      </c>
      <c r="BU62" s="347">
        <v>1</v>
      </c>
      <c r="BV62" s="347">
        <v>0.75</v>
      </c>
      <c r="BW62" s="347">
        <v>0.75</v>
      </c>
      <c r="BX62" s="347">
        <v>0.5</v>
      </c>
      <c r="BY62" s="347">
        <v>0.5</v>
      </c>
      <c r="BZ62" s="347">
        <v>0.5</v>
      </c>
      <c r="CA62" s="347">
        <v>0.5</v>
      </c>
      <c r="CB62" s="347">
        <v>0.75</v>
      </c>
      <c r="CC62" s="347">
        <v>0.5</v>
      </c>
      <c r="CD62" s="347">
        <v>0.5</v>
      </c>
      <c r="CE62" s="347">
        <v>0.5</v>
      </c>
      <c r="CF62" s="347">
        <v>0.5</v>
      </c>
      <c r="CG62" s="347">
        <v>0.5</v>
      </c>
      <c r="CH62" s="347">
        <v>0.5</v>
      </c>
      <c r="CI62" s="347">
        <v>0.5</v>
      </c>
      <c r="CJ62" s="347">
        <v>0.5</v>
      </c>
      <c r="CK62" s="347">
        <v>0.5</v>
      </c>
      <c r="CL62" s="347">
        <v>0.75</v>
      </c>
      <c r="CM62" s="347">
        <v>0.5</v>
      </c>
      <c r="CN62" s="347">
        <v>0.75</v>
      </c>
      <c r="CO62" s="347">
        <v>0.75</v>
      </c>
      <c r="CP62" s="347">
        <v>0.5</v>
      </c>
      <c r="CQ62" s="347">
        <v>0.75</v>
      </c>
      <c r="CR62" s="347">
        <v>0.75</v>
      </c>
      <c r="CS62" s="347">
        <v>0.75</v>
      </c>
      <c r="CT62" s="347">
        <v>0.75</v>
      </c>
      <c r="CU62" s="347">
        <v>0.75</v>
      </c>
      <c r="CV62" s="347">
        <v>0.75</v>
      </c>
      <c r="CW62" s="347">
        <v>0.75</v>
      </c>
      <c r="CX62" s="347">
        <v>0.75</v>
      </c>
      <c r="CY62" s="347">
        <v>1</v>
      </c>
      <c r="CZ62" s="347">
        <v>0.75</v>
      </c>
    </row>
    <row r="63" spans="2:104" x14ac:dyDescent="0.25">
      <c r="B63" s="338" t="s">
        <v>640</v>
      </c>
      <c r="C63" s="346">
        <v>1.2</v>
      </c>
      <c r="D63" s="30"/>
      <c r="E63" s="338" t="s">
        <v>640</v>
      </c>
      <c r="F63" s="347">
        <v>0.75</v>
      </c>
      <c r="G63" s="347">
        <v>0.75</v>
      </c>
      <c r="H63" s="347">
        <v>0.75</v>
      </c>
      <c r="I63" s="347">
        <v>0.75</v>
      </c>
      <c r="J63" s="347">
        <v>0.75</v>
      </c>
      <c r="K63" s="347">
        <v>0.75</v>
      </c>
      <c r="L63" s="347">
        <v>0.5</v>
      </c>
      <c r="M63" s="347">
        <v>0.5</v>
      </c>
      <c r="N63" s="347">
        <v>0.75</v>
      </c>
      <c r="O63" s="347">
        <v>0.75</v>
      </c>
      <c r="P63" s="347">
        <v>0.5</v>
      </c>
      <c r="Q63" s="347">
        <v>0.5</v>
      </c>
      <c r="R63" s="347">
        <v>0.5</v>
      </c>
      <c r="S63" s="347">
        <v>0.5</v>
      </c>
      <c r="T63" s="347">
        <v>0.5</v>
      </c>
      <c r="U63" s="347">
        <v>0.5</v>
      </c>
      <c r="V63" s="347">
        <v>0.5</v>
      </c>
      <c r="W63" s="347">
        <v>0.5</v>
      </c>
      <c r="X63" s="347">
        <v>0.5</v>
      </c>
      <c r="Y63" s="347">
        <v>0.5</v>
      </c>
      <c r="Z63" s="347">
        <v>0.75</v>
      </c>
      <c r="AA63" s="347">
        <v>0.75</v>
      </c>
      <c r="AB63" s="347">
        <v>0.5</v>
      </c>
      <c r="AC63" s="347">
        <v>0.75</v>
      </c>
      <c r="AD63" s="347">
        <v>0.75</v>
      </c>
      <c r="AE63" s="347">
        <v>0.75</v>
      </c>
      <c r="AF63" s="347">
        <v>0.75</v>
      </c>
      <c r="AG63" s="347">
        <v>0.75</v>
      </c>
      <c r="AH63" s="347">
        <v>0.75</v>
      </c>
      <c r="AI63" s="347">
        <v>0.75</v>
      </c>
      <c r="AJ63" s="347">
        <v>0.75</v>
      </c>
      <c r="AK63" s="347">
        <v>0.75</v>
      </c>
      <c r="AL63" s="347">
        <v>0.75</v>
      </c>
      <c r="AM63" s="347">
        <v>0.75</v>
      </c>
      <c r="AN63" s="347">
        <v>0.75</v>
      </c>
      <c r="AO63" s="347">
        <v>0.75</v>
      </c>
      <c r="AP63" s="347">
        <v>0.75</v>
      </c>
      <c r="AQ63" s="347">
        <v>0.5</v>
      </c>
      <c r="AR63" s="347">
        <v>0.5</v>
      </c>
      <c r="AS63" s="347">
        <v>0.75</v>
      </c>
      <c r="AT63" s="347">
        <v>0.75</v>
      </c>
      <c r="AU63" s="347">
        <v>0.75</v>
      </c>
      <c r="AV63" s="347">
        <v>0.75</v>
      </c>
      <c r="AW63" s="347">
        <v>0.75</v>
      </c>
      <c r="AX63" s="347">
        <v>0.75</v>
      </c>
      <c r="AY63" s="347">
        <v>1</v>
      </c>
      <c r="AZ63" s="347">
        <v>1</v>
      </c>
      <c r="BA63" s="347">
        <v>0.75</v>
      </c>
      <c r="BB63" s="347">
        <v>1</v>
      </c>
      <c r="BC63" s="347">
        <v>1</v>
      </c>
      <c r="BD63" s="347">
        <v>1</v>
      </c>
      <c r="BE63" s="347">
        <v>1</v>
      </c>
      <c r="BF63" s="347">
        <v>1</v>
      </c>
      <c r="BG63" s="347">
        <v>1</v>
      </c>
      <c r="BH63" s="347">
        <v>1</v>
      </c>
      <c r="BI63" s="347">
        <v>1</v>
      </c>
      <c r="BJ63" s="347">
        <v>1</v>
      </c>
      <c r="BK63" s="347">
        <v>1</v>
      </c>
      <c r="BL63" s="347">
        <v>1</v>
      </c>
      <c r="BM63" s="347">
        <v>1</v>
      </c>
      <c r="BN63" s="347">
        <v>0.75</v>
      </c>
      <c r="BO63" s="347">
        <v>0.75</v>
      </c>
      <c r="BP63" s="347">
        <v>0.75</v>
      </c>
      <c r="BQ63" s="347">
        <v>1</v>
      </c>
      <c r="BR63" s="347">
        <v>0.75</v>
      </c>
      <c r="BS63" s="347">
        <v>0.75</v>
      </c>
      <c r="BT63" s="347">
        <v>0.75</v>
      </c>
      <c r="BU63" s="347">
        <v>1</v>
      </c>
      <c r="BV63" s="347">
        <v>0.75</v>
      </c>
      <c r="BW63" s="347">
        <v>0.75</v>
      </c>
      <c r="BX63" s="347">
        <v>0.5</v>
      </c>
      <c r="BY63" s="347">
        <v>0.5</v>
      </c>
      <c r="BZ63" s="347">
        <v>0.5</v>
      </c>
      <c r="CA63" s="347">
        <v>0.5</v>
      </c>
      <c r="CB63" s="347">
        <v>0.75</v>
      </c>
      <c r="CC63" s="347">
        <v>0.5</v>
      </c>
      <c r="CD63" s="347">
        <v>0.5</v>
      </c>
      <c r="CE63" s="347">
        <v>0.5</v>
      </c>
      <c r="CF63" s="347">
        <v>0.5</v>
      </c>
      <c r="CG63" s="347">
        <v>0.5</v>
      </c>
      <c r="CH63" s="347">
        <v>0.5</v>
      </c>
      <c r="CI63" s="347">
        <v>0.5</v>
      </c>
      <c r="CJ63" s="347">
        <v>0.5</v>
      </c>
      <c r="CK63" s="347">
        <v>0.5</v>
      </c>
      <c r="CL63" s="347">
        <v>0.75</v>
      </c>
      <c r="CM63" s="347">
        <v>0.5</v>
      </c>
      <c r="CN63" s="347">
        <v>0.75</v>
      </c>
      <c r="CO63" s="347">
        <v>0.75</v>
      </c>
      <c r="CP63" s="347">
        <v>0.5</v>
      </c>
      <c r="CQ63" s="347">
        <v>0.75</v>
      </c>
      <c r="CR63" s="347">
        <v>0.75</v>
      </c>
      <c r="CS63" s="347">
        <v>0.75</v>
      </c>
      <c r="CT63" s="347">
        <v>0.75</v>
      </c>
      <c r="CU63" s="347">
        <v>0.75</v>
      </c>
      <c r="CV63" s="347">
        <v>0.75</v>
      </c>
      <c r="CW63" s="347">
        <v>0.75</v>
      </c>
      <c r="CX63" s="347">
        <v>0.75</v>
      </c>
      <c r="CY63" s="347">
        <v>1</v>
      </c>
      <c r="CZ63" s="347">
        <v>0.75</v>
      </c>
    </row>
    <row r="64" spans="2:104" x14ac:dyDescent="0.25">
      <c r="B64" s="338" t="s">
        <v>641</v>
      </c>
      <c r="C64" s="346">
        <v>1.3</v>
      </c>
      <c r="D64" s="30"/>
      <c r="E64" s="338" t="s">
        <v>641</v>
      </c>
      <c r="F64" s="347">
        <v>0.75</v>
      </c>
      <c r="G64" s="347">
        <v>0.75</v>
      </c>
      <c r="H64" s="347">
        <v>0.75</v>
      </c>
      <c r="I64" s="347">
        <v>0.75</v>
      </c>
      <c r="J64" s="347">
        <v>0.75</v>
      </c>
      <c r="K64" s="347">
        <v>0.75</v>
      </c>
      <c r="L64" s="347">
        <v>0.75</v>
      </c>
      <c r="M64" s="347">
        <v>0.75</v>
      </c>
      <c r="N64" s="347">
        <v>0.75</v>
      </c>
      <c r="O64" s="347">
        <v>0.75</v>
      </c>
      <c r="P64" s="347">
        <v>0.5</v>
      </c>
      <c r="Q64" s="347">
        <v>0.5</v>
      </c>
      <c r="R64" s="347">
        <v>0.5</v>
      </c>
      <c r="S64" s="347">
        <v>0.75</v>
      </c>
      <c r="T64" s="347">
        <v>0.5</v>
      </c>
      <c r="U64" s="347">
        <v>0.5</v>
      </c>
      <c r="V64" s="347">
        <v>0.5</v>
      </c>
      <c r="W64" s="347">
        <v>0.5</v>
      </c>
      <c r="X64" s="347">
        <v>0.5</v>
      </c>
      <c r="Y64" s="347">
        <v>0.5</v>
      </c>
      <c r="Z64" s="347">
        <v>0.75</v>
      </c>
      <c r="AA64" s="347">
        <v>0.75</v>
      </c>
      <c r="AB64" s="347">
        <v>0.5</v>
      </c>
      <c r="AC64" s="347">
        <v>0.75</v>
      </c>
      <c r="AD64" s="347">
        <v>0.75</v>
      </c>
      <c r="AE64" s="347">
        <v>0.75</v>
      </c>
      <c r="AF64" s="347">
        <v>0.75</v>
      </c>
      <c r="AG64" s="347">
        <v>0.75</v>
      </c>
      <c r="AH64" s="347">
        <v>0.75</v>
      </c>
      <c r="AI64" s="347">
        <v>0.75</v>
      </c>
      <c r="AJ64" s="347">
        <v>0.75</v>
      </c>
      <c r="AK64" s="347">
        <v>0.75</v>
      </c>
      <c r="AL64" s="347">
        <v>0.75</v>
      </c>
      <c r="AM64" s="347">
        <v>0.75</v>
      </c>
      <c r="AN64" s="347">
        <v>0.75</v>
      </c>
      <c r="AO64" s="347">
        <v>0.5</v>
      </c>
      <c r="AP64" s="347">
        <v>0.5</v>
      </c>
      <c r="AQ64" s="347">
        <v>0.5</v>
      </c>
      <c r="AR64" s="347">
        <v>0.5</v>
      </c>
      <c r="AS64" s="347">
        <v>0.75</v>
      </c>
      <c r="AT64" s="347">
        <v>0.75</v>
      </c>
      <c r="AU64" s="347">
        <v>0.75</v>
      </c>
      <c r="AV64" s="347">
        <v>0.75</v>
      </c>
      <c r="AW64" s="347">
        <v>0.75</v>
      </c>
      <c r="AX64" s="347">
        <v>0.75</v>
      </c>
      <c r="AY64" s="347">
        <v>0.75</v>
      </c>
      <c r="AZ64" s="347">
        <v>1</v>
      </c>
      <c r="BA64" s="347">
        <v>0.75</v>
      </c>
      <c r="BB64" s="347">
        <v>0.75</v>
      </c>
      <c r="BC64" s="347">
        <v>1</v>
      </c>
      <c r="BD64" s="347">
        <v>1</v>
      </c>
      <c r="BE64" s="347">
        <v>1</v>
      </c>
      <c r="BF64" s="347">
        <v>1</v>
      </c>
      <c r="BG64" s="347">
        <v>1</v>
      </c>
      <c r="BH64" s="347">
        <v>1</v>
      </c>
      <c r="BI64" s="347">
        <v>1</v>
      </c>
      <c r="BJ64" s="347">
        <v>1</v>
      </c>
      <c r="BK64" s="347">
        <v>0.75</v>
      </c>
      <c r="BL64" s="347">
        <v>1</v>
      </c>
      <c r="BM64" s="347">
        <v>1</v>
      </c>
      <c r="BN64" s="347">
        <v>0.75</v>
      </c>
      <c r="BO64" s="347">
        <v>0.75</v>
      </c>
      <c r="BP64" s="347">
        <v>0.75</v>
      </c>
      <c r="BQ64" s="347">
        <v>1</v>
      </c>
      <c r="BR64" s="347">
        <v>0.75</v>
      </c>
      <c r="BS64" s="347">
        <v>1</v>
      </c>
      <c r="BT64" s="347">
        <v>0.75</v>
      </c>
      <c r="BU64" s="347">
        <v>1</v>
      </c>
      <c r="BV64" s="347">
        <v>1</v>
      </c>
      <c r="BW64" s="347">
        <v>0.75</v>
      </c>
      <c r="BX64" s="347">
        <v>0.75</v>
      </c>
      <c r="BY64" s="347">
        <v>0.5</v>
      </c>
      <c r="BZ64" s="347">
        <v>0.5</v>
      </c>
      <c r="CA64" s="347">
        <v>0.75</v>
      </c>
      <c r="CB64" s="347">
        <v>0.75</v>
      </c>
      <c r="CC64" s="347">
        <v>0.5</v>
      </c>
      <c r="CD64" s="347">
        <v>0.5</v>
      </c>
      <c r="CE64" s="347">
        <v>0.5</v>
      </c>
      <c r="CF64" s="347">
        <v>0.5</v>
      </c>
      <c r="CG64" s="347">
        <v>0.5</v>
      </c>
      <c r="CH64" s="347">
        <v>0.5</v>
      </c>
      <c r="CI64" s="347">
        <v>0.5</v>
      </c>
      <c r="CJ64" s="347">
        <v>0.5</v>
      </c>
      <c r="CK64" s="347">
        <v>0.5</v>
      </c>
      <c r="CL64" s="347">
        <v>0.75</v>
      </c>
      <c r="CM64" s="347">
        <v>0.75</v>
      </c>
      <c r="CN64" s="347">
        <v>0.75</v>
      </c>
      <c r="CO64" s="347">
        <v>0.75</v>
      </c>
      <c r="CP64" s="347">
        <v>0.75</v>
      </c>
      <c r="CQ64" s="347">
        <v>0.75</v>
      </c>
      <c r="CR64" s="347">
        <v>0.75</v>
      </c>
      <c r="CS64" s="347">
        <v>0.75</v>
      </c>
      <c r="CT64" s="347">
        <v>0.75</v>
      </c>
      <c r="CU64" s="347">
        <v>0.75</v>
      </c>
      <c r="CV64" s="347">
        <v>0.75</v>
      </c>
      <c r="CW64" s="347">
        <v>0.75</v>
      </c>
      <c r="CX64" s="347">
        <v>0.75</v>
      </c>
      <c r="CY64" s="347">
        <v>1</v>
      </c>
      <c r="CZ64" s="347">
        <v>0.75</v>
      </c>
    </row>
    <row r="65" spans="2:104" x14ac:dyDescent="0.25">
      <c r="B65" s="338" t="s">
        <v>642</v>
      </c>
      <c r="C65" s="346">
        <v>1.1000000000000001</v>
      </c>
      <c r="D65" s="30"/>
      <c r="E65" s="338" t="s">
        <v>642</v>
      </c>
      <c r="F65" s="347">
        <v>0.5</v>
      </c>
      <c r="G65" s="347">
        <v>0.5</v>
      </c>
      <c r="H65" s="347">
        <v>0.5</v>
      </c>
      <c r="I65" s="347">
        <v>0.5</v>
      </c>
      <c r="J65" s="347">
        <v>0.5</v>
      </c>
      <c r="K65" s="347">
        <v>0.5</v>
      </c>
      <c r="L65" s="347">
        <v>0.5</v>
      </c>
      <c r="M65" s="347">
        <v>0.5</v>
      </c>
      <c r="N65" s="347">
        <v>0.5</v>
      </c>
      <c r="O65" s="347">
        <v>0.5</v>
      </c>
      <c r="P65" s="347">
        <v>0.5</v>
      </c>
      <c r="Q65" s="347">
        <v>0.25</v>
      </c>
      <c r="R65" s="347">
        <v>0.5</v>
      </c>
      <c r="S65" s="347">
        <v>0.5</v>
      </c>
      <c r="T65" s="347">
        <v>0.25</v>
      </c>
      <c r="U65" s="347">
        <v>0.5</v>
      </c>
      <c r="V65" s="347">
        <v>0.25</v>
      </c>
      <c r="W65" s="347">
        <v>0.5</v>
      </c>
      <c r="X65" s="347">
        <v>0.5</v>
      </c>
      <c r="Y65" s="347">
        <v>0.25</v>
      </c>
      <c r="Z65" s="347">
        <v>0.75</v>
      </c>
      <c r="AA65" s="347">
        <v>0.5</v>
      </c>
      <c r="AB65" s="347">
        <v>0.5</v>
      </c>
      <c r="AC65" s="347">
        <v>0.75</v>
      </c>
      <c r="AD65" s="347">
        <v>0.75</v>
      </c>
      <c r="AE65" s="347">
        <v>0.75</v>
      </c>
      <c r="AF65" s="347">
        <v>0.75</v>
      </c>
      <c r="AG65" s="347">
        <v>0.75</v>
      </c>
      <c r="AH65" s="347">
        <v>0.75</v>
      </c>
      <c r="AI65" s="347">
        <v>0.75</v>
      </c>
      <c r="AJ65" s="347">
        <v>0.75</v>
      </c>
      <c r="AK65" s="347">
        <v>0.75</v>
      </c>
      <c r="AL65" s="347">
        <v>0.75</v>
      </c>
      <c r="AM65" s="347">
        <v>0.75</v>
      </c>
      <c r="AN65" s="347">
        <v>0.75</v>
      </c>
      <c r="AO65" s="347">
        <v>0.75</v>
      </c>
      <c r="AP65" s="347">
        <v>0.75</v>
      </c>
      <c r="AQ65" s="347">
        <v>0.75</v>
      </c>
      <c r="AR65" s="347">
        <v>0.75</v>
      </c>
      <c r="AS65" s="347">
        <v>0.75</v>
      </c>
      <c r="AT65" s="347">
        <v>0.75</v>
      </c>
      <c r="AU65" s="347">
        <v>0.75</v>
      </c>
      <c r="AV65" s="347">
        <v>0.75</v>
      </c>
      <c r="AW65" s="347">
        <v>0.75</v>
      </c>
      <c r="AX65" s="347">
        <v>1</v>
      </c>
      <c r="AY65" s="347">
        <v>1</v>
      </c>
      <c r="AZ65" s="347">
        <v>1</v>
      </c>
      <c r="BA65" s="347">
        <v>1</v>
      </c>
      <c r="BB65" s="347">
        <v>1</v>
      </c>
      <c r="BC65" s="347">
        <v>1</v>
      </c>
      <c r="BD65" s="347">
        <v>1</v>
      </c>
      <c r="BE65" s="347">
        <v>1</v>
      </c>
      <c r="BF65" s="347">
        <v>1</v>
      </c>
      <c r="BG65" s="347">
        <v>1</v>
      </c>
      <c r="BH65" s="347">
        <v>1</v>
      </c>
      <c r="BI65" s="347">
        <v>1</v>
      </c>
      <c r="BJ65" s="347">
        <v>0.75</v>
      </c>
      <c r="BK65" s="347">
        <v>1</v>
      </c>
      <c r="BL65" s="347">
        <v>1</v>
      </c>
      <c r="BM65" s="347">
        <v>0.75</v>
      </c>
      <c r="BN65" s="347">
        <v>0.75</v>
      </c>
      <c r="BO65" s="347">
        <v>0.75</v>
      </c>
      <c r="BP65" s="347">
        <v>0.75</v>
      </c>
      <c r="BQ65" s="347">
        <v>0.75</v>
      </c>
      <c r="BR65" s="347">
        <v>0.75</v>
      </c>
      <c r="BS65" s="347">
        <v>0.75</v>
      </c>
      <c r="BT65" s="347">
        <v>0.75</v>
      </c>
      <c r="BU65" s="347">
        <v>0.75</v>
      </c>
      <c r="BV65" s="347">
        <v>0.75</v>
      </c>
      <c r="BW65" s="347">
        <v>0.75</v>
      </c>
      <c r="BX65" s="347">
        <v>0.5</v>
      </c>
      <c r="BY65" s="347">
        <v>0.5</v>
      </c>
      <c r="BZ65" s="347">
        <v>0.5</v>
      </c>
      <c r="CA65" s="347">
        <v>0.5</v>
      </c>
      <c r="CB65" s="347">
        <v>0.5</v>
      </c>
      <c r="CC65" s="347">
        <v>0.25</v>
      </c>
      <c r="CD65" s="347">
        <v>0.25</v>
      </c>
      <c r="CE65" s="347">
        <v>0.5</v>
      </c>
      <c r="CF65" s="347">
        <v>0.5</v>
      </c>
      <c r="CG65" s="347">
        <v>0.25</v>
      </c>
      <c r="CH65" s="347">
        <v>0.25</v>
      </c>
      <c r="CI65" s="347">
        <v>0.25</v>
      </c>
      <c r="CJ65" s="347">
        <v>0.25</v>
      </c>
      <c r="CK65" s="347">
        <v>0.25</v>
      </c>
      <c r="CL65" s="347">
        <v>0.5</v>
      </c>
      <c r="CM65" s="347">
        <v>0.5</v>
      </c>
      <c r="CN65" s="347">
        <v>0.5</v>
      </c>
      <c r="CO65" s="347">
        <v>0.5</v>
      </c>
      <c r="CP65" s="347">
        <v>0.5</v>
      </c>
      <c r="CQ65" s="347">
        <v>0.75</v>
      </c>
      <c r="CR65" s="347">
        <v>0.75</v>
      </c>
      <c r="CS65" s="347">
        <v>0.75</v>
      </c>
      <c r="CT65" s="347">
        <v>0.75</v>
      </c>
      <c r="CU65" s="347">
        <v>0.75</v>
      </c>
      <c r="CV65" s="347">
        <v>0.75</v>
      </c>
      <c r="CW65" s="347">
        <v>0.75</v>
      </c>
      <c r="CX65" s="347">
        <v>0.75</v>
      </c>
      <c r="CY65" s="347">
        <v>0.75</v>
      </c>
      <c r="CZ65" s="347">
        <v>0.75</v>
      </c>
    </row>
    <row r="66" spans="2:104" x14ac:dyDescent="0.25">
      <c r="B66" s="338" t="s">
        <v>643</v>
      </c>
      <c r="C66" s="346">
        <v>1.3</v>
      </c>
      <c r="D66" s="30"/>
      <c r="E66" s="338" t="s">
        <v>643</v>
      </c>
      <c r="F66" s="347">
        <v>0.5</v>
      </c>
      <c r="G66" s="347">
        <v>0.5</v>
      </c>
      <c r="H66" s="347">
        <v>0.75</v>
      </c>
      <c r="I66" s="347">
        <v>0.5</v>
      </c>
      <c r="J66" s="347">
        <v>0.5</v>
      </c>
      <c r="K66" s="347">
        <v>0.75</v>
      </c>
      <c r="L66" s="347">
        <v>0.5</v>
      </c>
      <c r="M66" s="347">
        <v>0.5</v>
      </c>
      <c r="N66" s="347">
        <v>0.5</v>
      </c>
      <c r="O66" s="347">
        <v>0.5</v>
      </c>
      <c r="P66" s="347">
        <v>0.5</v>
      </c>
      <c r="Q66" s="347">
        <v>0.25</v>
      </c>
      <c r="R66" s="347">
        <v>0.5</v>
      </c>
      <c r="S66" s="347">
        <v>0.5</v>
      </c>
      <c r="T66" s="347">
        <v>0.5</v>
      </c>
      <c r="U66" s="347">
        <v>0.5</v>
      </c>
      <c r="V66" s="347">
        <v>0.25</v>
      </c>
      <c r="W66" s="347">
        <v>0.5</v>
      </c>
      <c r="X66" s="347">
        <v>0.5</v>
      </c>
      <c r="Y66" s="347">
        <v>0.25</v>
      </c>
      <c r="Z66" s="347">
        <v>0.5</v>
      </c>
      <c r="AA66" s="347">
        <v>0.5</v>
      </c>
      <c r="AB66" s="347">
        <v>0.5</v>
      </c>
      <c r="AC66" s="347">
        <v>0.5</v>
      </c>
      <c r="AD66" s="347">
        <v>0.75</v>
      </c>
      <c r="AE66" s="347">
        <v>0.75</v>
      </c>
      <c r="AF66" s="347">
        <v>0.75</v>
      </c>
      <c r="AG66" s="347">
        <v>0.75</v>
      </c>
      <c r="AH66" s="347">
        <v>0.75</v>
      </c>
      <c r="AI66" s="347">
        <v>0.75</v>
      </c>
      <c r="AJ66" s="347">
        <v>0.75</v>
      </c>
      <c r="AK66" s="347">
        <v>0.75</v>
      </c>
      <c r="AL66" s="347">
        <v>0.75</v>
      </c>
      <c r="AM66" s="347">
        <v>0.75</v>
      </c>
      <c r="AN66" s="347">
        <v>0.75</v>
      </c>
      <c r="AO66" s="347">
        <v>0.75</v>
      </c>
      <c r="AP66" s="347">
        <v>0.75</v>
      </c>
      <c r="AQ66" s="347">
        <v>0.5</v>
      </c>
      <c r="AR66" s="347">
        <v>0.5</v>
      </c>
      <c r="AS66" s="347">
        <v>0.75</v>
      </c>
      <c r="AT66" s="347">
        <v>0.75</v>
      </c>
      <c r="AU66" s="347">
        <v>0.75</v>
      </c>
      <c r="AV66" s="347">
        <v>0.75</v>
      </c>
      <c r="AW66" s="347">
        <v>0.75</v>
      </c>
      <c r="AX66" s="347">
        <v>0.75</v>
      </c>
      <c r="AY66" s="347">
        <v>1</v>
      </c>
      <c r="AZ66" s="347">
        <v>1</v>
      </c>
      <c r="BA66" s="347">
        <v>0.75</v>
      </c>
      <c r="BB66" s="347">
        <v>1</v>
      </c>
      <c r="BC66" s="347">
        <v>1</v>
      </c>
      <c r="BD66" s="347">
        <v>1</v>
      </c>
      <c r="BE66" s="347">
        <v>1</v>
      </c>
      <c r="BF66" s="347">
        <v>1</v>
      </c>
      <c r="BG66" s="347">
        <v>1</v>
      </c>
      <c r="BH66" s="347">
        <v>1</v>
      </c>
      <c r="BI66" s="347">
        <v>1</v>
      </c>
      <c r="BJ66" s="347">
        <v>1</v>
      </c>
      <c r="BK66" s="347">
        <v>1</v>
      </c>
      <c r="BL66" s="347">
        <v>1</v>
      </c>
      <c r="BM66" s="347">
        <v>1</v>
      </c>
      <c r="BN66" s="347">
        <v>0.75</v>
      </c>
      <c r="BO66" s="347">
        <v>0.75</v>
      </c>
      <c r="BP66" s="347">
        <v>0.75</v>
      </c>
      <c r="BQ66" s="347">
        <v>0.75</v>
      </c>
      <c r="BR66" s="347">
        <v>0.75</v>
      </c>
      <c r="BS66" s="347">
        <v>0.75</v>
      </c>
      <c r="BT66" s="347">
        <v>0.75</v>
      </c>
      <c r="BU66" s="347">
        <v>0.75</v>
      </c>
      <c r="BV66" s="347">
        <v>0.75</v>
      </c>
      <c r="BW66" s="347">
        <v>0.75</v>
      </c>
      <c r="BX66" s="347">
        <v>0.5</v>
      </c>
      <c r="BY66" s="347">
        <v>0.5</v>
      </c>
      <c r="BZ66" s="347">
        <v>0.5</v>
      </c>
      <c r="CA66" s="347">
        <v>0.5</v>
      </c>
      <c r="CB66" s="347">
        <v>0.5</v>
      </c>
      <c r="CC66" s="347">
        <v>0.5</v>
      </c>
      <c r="CD66" s="347">
        <v>0.25</v>
      </c>
      <c r="CE66" s="347">
        <v>0.5</v>
      </c>
      <c r="CF66" s="347">
        <v>0.5</v>
      </c>
      <c r="CG66" s="347">
        <v>0.25</v>
      </c>
      <c r="CH66" s="347">
        <v>0.25</v>
      </c>
      <c r="CI66" s="347">
        <v>0.5</v>
      </c>
      <c r="CJ66" s="347">
        <v>0.5</v>
      </c>
      <c r="CK66" s="347">
        <v>0.25</v>
      </c>
      <c r="CL66" s="347">
        <v>0.5</v>
      </c>
      <c r="CM66" s="347">
        <v>0.5</v>
      </c>
      <c r="CN66" s="347">
        <v>0.5</v>
      </c>
      <c r="CO66" s="347">
        <v>0.75</v>
      </c>
      <c r="CP66" s="347">
        <v>0.5</v>
      </c>
      <c r="CQ66" s="347">
        <v>0.75</v>
      </c>
      <c r="CR66" s="347">
        <v>0.75</v>
      </c>
      <c r="CS66" s="347">
        <v>0.75</v>
      </c>
      <c r="CT66" s="347">
        <v>0.75</v>
      </c>
      <c r="CU66" s="347">
        <v>0.75</v>
      </c>
      <c r="CV66" s="347">
        <v>0.75</v>
      </c>
      <c r="CW66" s="347">
        <v>0.75</v>
      </c>
      <c r="CX66" s="347">
        <v>0.75</v>
      </c>
      <c r="CY66" s="347">
        <v>0.75</v>
      </c>
      <c r="CZ66" s="347">
        <v>0.75</v>
      </c>
    </row>
    <row r="67" spans="2:104" x14ac:dyDescent="0.25">
      <c r="B67" s="338" t="s">
        <v>644</v>
      </c>
      <c r="C67" s="346">
        <v>1.7</v>
      </c>
      <c r="D67" s="30"/>
      <c r="E67" s="338" t="s">
        <v>644</v>
      </c>
      <c r="F67" s="347">
        <v>0.75</v>
      </c>
      <c r="G67" s="347">
        <v>0.75</v>
      </c>
      <c r="H67" s="347">
        <v>0.75</v>
      </c>
      <c r="I67" s="347">
        <v>0.75</v>
      </c>
      <c r="J67" s="347">
        <v>0.75</v>
      </c>
      <c r="K67" s="347">
        <v>0.75</v>
      </c>
      <c r="L67" s="347">
        <v>0.5</v>
      </c>
      <c r="M67" s="347">
        <v>0.5</v>
      </c>
      <c r="N67" s="347">
        <v>0.5</v>
      </c>
      <c r="O67" s="347">
        <v>0.75</v>
      </c>
      <c r="P67" s="347">
        <v>0.5</v>
      </c>
      <c r="Q67" s="347">
        <v>0.5</v>
      </c>
      <c r="R67" s="347">
        <v>0.5</v>
      </c>
      <c r="S67" s="347">
        <v>0.5</v>
      </c>
      <c r="T67" s="347">
        <v>0.5</v>
      </c>
      <c r="U67" s="347">
        <v>0.5</v>
      </c>
      <c r="V67" s="347">
        <v>0.25</v>
      </c>
      <c r="W67" s="347">
        <v>0.5</v>
      </c>
      <c r="X67" s="347">
        <v>0.5</v>
      </c>
      <c r="Y67" s="347">
        <v>0.5</v>
      </c>
      <c r="Z67" s="347">
        <v>0.5</v>
      </c>
      <c r="AA67" s="347">
        <v>0.5</v>
      </c>
      <c r="AB67" s="347">
        <v>0.5</v>
      </c>
      <c r="AC67" s="347">
        <v>0.5</v>
      </c>
      <c r="AD67" s="347">
        <v>0.5</v>
      </c>
      <c r="AE67" s="347">
        <v>0.75</v>
      </c>
      <c r="AF67" s="347">
        <v>0.75</v>
      </c>
      <c r="AG67" s="347">
        <v>0.75</v>
      </c>
      <c r="AH67" s="347">
        <v>0.75</v>
      </c>
      <c r="AI67" s="347">
        <v>0.75</v>
      </c>
      <c r="AJ67" s="347">
        <v>0.75</v>
      </c>
      <c r="AK67" s="347">
        <v>0.75</v>
      </c>
      <c r="AL67" s="347">
        <v>0.75</v>
      </c>
      <c r="AM67" s="347">
        <v>0.5</v>
      </c>
      <c r="AN67" s="347">
        <v>0.75</v>
      </c>
      <c r="AO67" s="347">
        <v>0.5</v>
      </c>
      <c r="AP67" s="347">
        <v>0.5</v>
      </c>
      <c r="AQ67" s="347">
        <v>0.5</v>
      </c>
      <c r="AR67" s="347">
        <v>0.5</v>
      </c>
      <c r="AS67" s="347">
        <v>0.5</v>
      </c>
      <c r="AT67" s="347">
        <v>0.75</v>
      </c>
      <c r="AU67" s="347">
        <v>0.75</v>
      </c>
      <c r="AV67" s="347">
        <v>0.75</v>
      </c>
      <c r="AW67" s="347">
        <v>0.75</v>
      </c>
      <c r="AX67" s="347">
        <v>0.75</v>
      </c>
      <c r="AY67" s="347">
        <v>0.75</v>
      </c>
      <c r="AZ67" s="347">
        <v>0.75</v>
      </c>
      <c r="BA67" s="347">
        <v>0.75</v>
      </c>
      <c r="BB67" s="347">
        <v>0.75</v>
      </c>
      <c r="BC67" s="347">
        <v>1</v>
      </c>
      <c r="BD67" s="347">
        <v>1</v>
      </c>
      <c r="BE67" s="347">
        <v>1</v>
      </c>
      <c r="BF67" s="347">
        <v>1</v>
      </c>
      <c r="BG67" s="347">
        <v>1</v>
      </c>
      <c r="BH67" s="347">
        <v>1</v>
      </c>
      <c r="BI67" s="347">
        <v>1</v>
      </c>
      <c r="BJ67" s="347">
        <v>1</v>
      </c>
      <c r="BK67" s="347">
        <v>0.75</v>
      </c>
      <c r="BL67" s="347">
        <v>1</v>
      </c>
      <c r="BM67" s="347">
        <v>1</v>
      </c>
      <c r="BN67" s="347">
        <v>0.75</v>
      </c>
      <c r="BO67" s="347">
        <v>0.75</v>
      </c>
      <c r="BP67" s="347">
        <v>0.75</v>
      </c>
      <c r="BQ67" s="347">
        <v>0.75</v>
      </c>
      <c r="BR67" s="347">
        <v>0.75</v>
      </c>
      <c r="BS67" s="347">
        <v>1</v>
      </c>
      <c r="BT67" s="347">
        <v>0.75</v>
      </c>
      <c r="BU67" s="347">
        <v>1</v>
      </c>
      <c r="BV67" s="347">
        <v>1</v>
      </c>
      <c r="BW67" s="347">
        <v>0.75</v>
      </c>
      <c r="BX67" s="347">
        <v>0.75</v>
      </c>
      <c r="BY67" s="347">
        <v>0.5</v>
      </c>
      <c r="BZ67" s="347">
        <v>0.5</v>
      </c>
      <c r="CA67" s="347">
        <v>0.75</v>
      </c>
      <c r="CB67" s="347">
        <v>0.75</v>
      </c>
      <c r="CC67" s="347">
        <v>0.5</v>
      </c>
      <c r="CD67" s="347">
        <v>0.5</v>
      </c>
      <c r="CE67" s="347">
        <v>0.5</v>
      </c>
      <c r="CF67" s="347">
        <v>0.5</v>
      </c>
      <c r="CG67" s="347">
        <v>0.5</v>
      </c>
      <c r="CH67" s="347">
        <v>0.5</v>
      </c>
      <c r="CI67" s="347">
        <v>0.5</v>
      </c>
      <c r="CJ67" s="347">
        <v>0.5</v>
      </c>
      <c r="CK67" s="347">
        <v>0.5</v>
      </c>
      <c r="CL67" s="347">
        <v>0.75</v>
      </c>
      <c r="CM67" s="347">
        <v>0.5</v>
      </c>
      <c r="CN67" s="347">
        <v>0.75</v>
      </c>
      <c r="CO67" s="347">
        <v>0.75</v>
      </c>
      <c r="CP67" s="347">
        <v>0.5</v>
      </c>
      <c r="CQ67" s="347">
        <v>0.75</v>
      </c>
      <c r="CR67" s="347">
        <v>0.75</v>
      </c>
      <c r="CS67" s="347">
        <v>0.75</v>
      </c>
      <c r="CT67" s="347">
        <v>0.75</v>
      </c>
      <c r="CU67" s="347">
        <v>0.75</v>
      </c>
      <c r="CV67" s="347">
        <v>0.75</v>
      </c>
      <c r="CW67" s="347">
        <v>0.75</v>
      </c>
      <c r="CX67" s="347">
        <v>0.75</v>
      </c>
      <c r="CY67" s="347">
        <v>0.75</v>
      </c>
      <c r="CZ67" s="347">
        <v>0.75</v>
      </c>
    </row>
    <row r="68" spans="2:104" x14ac:dyDescent="0.25">
      <c r="B68" s="338" t="s">
        <v>645</v>
      </c>
      <c r="C68" s="346">
        <v>1.7</v>
      </c>
      <c r="D68" s="30"/>
      <c r="E68" s="338" t="s">
        <v>645</v>
      </c>
      <c r="F68" s="347">
        <v>0.75</v>
      </c>
      <c r="G68" s="347">
        <v>0.75</v>
      </c>
      <c r="H68" s="347">
        <v>0.75</v>
      </c>
      <c r="I68" s="347">
        <v>0.75</v>
      </c>
      <c r="J68" s="347">
        <v>0.75</v>
      </c>
      <c r="K68" s="347">
        <v>0.75</v>
      </c>
      <c r="L68" s="347">
        <v>0.75</v>
      </c>
      <c r="M68" s="347">
        <v>0.75</v>
      </c>
      <c r="N68" s="347">
        <v>0.75</v>
      </c>
      <c r="O68" s="347">
        <v>0.75</v>
      </c>
      <c r="P68" s="347">
        <v>0.75</v>
      </c>
      <c r="Q68" s="347">
        <v>0.75</v>
      </c>
      <c r="R68" s="347">
        <v>0.75</v>
      </c>
      <c r="S68" s="347">
        <v>0.75</v>
      </c>
      <c r="T68" s="347">
        <v>0.75</v>
      </c>
      <c r="U68" s="347">
        <v>0.5</v>
      </c>
      <c r="V68" s="347">
        <v>0.5</v>
      </c>
      <c r="W68" s="347">
        <v>0.5</v>
      </c>
      <c r="X68" s="347">
        <v>0.75</v>
      </c>
      <c r="Y68" s="347">
        <v>0.5</v>
      </c>
      <c r="Z68" s="347">
        <v>0.5</v>
      </c>
      <c r="AA68" s="347">
        <v>0.5</v>
      </c>
      <c r="AB68" s="347">
        <v>0.5</v>
      </c>
      <c r="AC68" s="347">
        <v>0.5</v>
      </c>
      <c r="AD68" s="347">
        <v>0.75</v>
      </c>
      <c r="AE68" s="347">
        <v>0.75</v>
      </c>
      <c r="AF68" s="347">
        <v>0.75</v>
      </c>
      <c r="AG68" s="347">
        <v>0.75</v>
      </c>
      <c r="AH68" s="347">
        <v>0.5</v>
      </c>
      <c r="AI68" s="347">
        <v>0.75</v>
      </c>
      <c r="AJ68" s="347">
        <v>0.5</v>
      </c>
      <c r="AK68" s="347">
        <v>0.5</v>
      </c>
      <c r="AL68" s="347">
        <v>0.5</v>
      </c>
      <c r="AM68" s="347">
        <v>0.5</v>
      </c>
      <c r="AN68" s="347">
        <v>0.5</v>
      </c>
      <c r="AO68" s="347">
        <v>0.5</v>
      </c>
      <c r="AP68" s="347">
        <v>0.5</v>
      </c>
      <c r="AQ68" s="347">
        <v>0.5</v>
      </c>
      <c r="AR68" s="347">
        <v>0.5</v>
      </c>
      <c r="AS68" s="347">
        <v>0.5</v>
      </c>
      <c r="AT68" s="347">
        <v>0.5</v>
      </c>
      <c r="AU68" s="347">
        <v>0.5</v>
      </c>
      <c r="AV68" s="347">
        <v>0.75</v>
      </c>
      <c r="AW68" s="347">
        <v>0.5</v>
      </c>
      <c r="AX68" s="347">
        <v>0.5</v>
      </c>
      <c r="AY68" s="347">
        <v>0.75</v>
      </c>
      <c r="AZ68" s="347">
        <v>0.75</v>
      </c>
      <c r="BA68" s="347">
        <v>0.75</v>
      </c>
      <c r="BB68" s="347">
        <v>0.75</v>
      </c>
      <c r="BC68" s="347">
        <v>0.75</v>
      </c>
      <c r="BD68" s="347">
        <v>0.75</v>
      </c>
      <c r="BE68" s="347">
        <v>0.75</v>
      </c>
      <c r="BF68" s="347">
        <v>0.75</v>
      </c>
      <c r="BG68" s="347">
        <v>0.75</v>
      </c>
      <c r="BH68" s="347">
        <v>0.75</v>
      </c>
      <c r="BI68" s="347">
        <v>0.75</v>
      </c>
      <c r="BJ68" s="347">
        <v>0.75</v>
      </c>
      <c r="BK68" s="347">
        <v>0.75</v>
      </c>
      <c r="BL68" s="347">
        <v>0.75</v>
      </c>
      <c r="BM68" s="347">
        <v>0.75</v>
      </c>
      <c r="BN68" s="347">
        <v>1</v>
      </c>
      <c r="BO68" s="347">
        <v>1</v>
      </c>
      <c r="BP68" s="347">
        <v>1</v>
      </c>
      <c r="BQ68" s="347">
        <v>1</v>
      </c>
      <c r="BR68" s="347">
        <v>1</v>
      </c>
      <c r="BS68" s="347">
        <v>1</v>
      </c>
      <c r="BT68" s="347">
        <v>1</v>
      </c>
      <c r="BU68" s="347">
        <v>1</v>
      </c>
      <c r="BV68" s="347">
        <v>0.75</v>
      </c>
      <c r="BW68" s="347">
        <v>1</v>
      </c>
      <c r="BX68" s="347">
        <v>0.75</v>
      </c>
      <c r="BY68" s="347">
        <v>0.75</v>
      </c>
      <c r="BZ68" s="347">
        <v>0.75</v>
      </c>
      <c r="CA68" s="347">
        <v>0.75</v>
      </c>
      <c r="CB68" s="347">
        <v>0.75</v>
      </c>
      <c r="CC68" s="347">
        <v>0.75</v>
      </c>
      <c r="CD68" s="347">
        <v>0.75</v>
      </c>
      <c r="CE68" s="347">
        <v>0.75</v>
      </c>
      <c r="CF68" s="347">
        <v>0.75</v>
      </c>
      <c r="CG68" s="347">
        <v>0.75</v>
      </c>
      <c r="CH68" s="347">
        <v>0.75</v>
      </c>
      <c r="CI68" s="347">
        <v>0.75</v>
      </c>
      <c r="CJ68" s="347">
        <v>0.75</v>
      </c>
      <c r="CK68" s="347">
        <v>0.5</v>
      </c>
      <c r="CL68" s="347">
        <v>0.75</v>
      </c>
      <c r="CM68" s="347">
        <v>0.75</v>
      </c>
      <c r="CN68" s="347">
        <v>0.75</v>
      </c>
      <c r="CO68" s="347">
        <v>1</v>
      </c>
      <c r="CP68" s="347">
        <v>0.75</v>
      </c>
      <c r="CQ68" s="347">
        <v>0.75</v>
      </c>
      <c r="CR68" s="347">
        <v>0.75</v>
      </c>
      <c r="CS68" s="347">
        <v>0.75</v>
      </c>
      <c r="CT68" s="347">
        <v>0.75</v>
      </c>
      <c r="CU68" s="347">
        <v>0.75</v>
      </c>
      <c r="CV68" s="347">
        <v>0.75</v>
      </c>
      <c r="CW68" s="347">
        <v>0.75</v>
      </c>
      <c r="CX68" s="347">
        <v>0.75</v>
      </c>
      <c r="CY68" s="347">
        <v>0.75</v>
      </c>
      <c r="CZ68" s="347">
        <v>0.75</v>
      </c>
    </row>
    <row r="69" spans="2:104" x14ac:dyDescent="0.25">
      <c r="B69" s="338" t="s">
        <v>646</v>
      </c>
      <c r="C69" s="346">
        <v>1.6</v>
      </c>
      <c r="D69" s="30"/>
      <c r="E69" s="338" t="s">
        <v>646</v>
      </c>
      <c r="F69" s="347">
        <v>0.75</v>
      </c>
      <c r="G69" s="347">
        <v>0.75</v>
      </c>
      <c r="H69" s="347">
        <v>0.75</v>
      </c>
      <c r="I69" s="347">
        <v>0.75</v>
      </c>
      <c r="J69" s="347">
        <v>0.75</v>
      </c>
      <c r="K69" s="347">
        <v>0.75</v>
      </c>
      <c r="L69" s="347">
        <v>0.75</v>
      </c>
      <c r="M69" s="347">
        <v>0.75</v>
      </c>
      <c r="N69" s="347">
        <v>0.75</v>
      </c>
      <c r="O69" s="347">
        <v>0.75</v>
      </c>
      <c r="P69" s="347">
        <v>0.75</v>
      </c>
      <c r="Q69" s="347">
        <v>0.75</v>
      </c>
      <c r="R69" s="347">
        <v>0.75</v>
      </c>
      <c r="S69" s="347">
        <v>0.75</v>
      </c>
      <c r="T69" s="347">
        <v>0.75</v>
      </c>
      <c r="U69" s="347">
        <v>0.5</v>
      </c>
      <c r="V69" s="347">
        <v>0.5</v>
      </c>
      <c r="W69" s="347">
        <v>0.5</v>
      </c>
      <c r="X69" s="347">
        <v>0.75</v>
      </c>
      <c r="Y69" s="347">
        <v>0.5</v>
      </c>
      <c r="Z69" s="347">
        <v>0.5</v>
      </c>
      <c r="AA69" s="347">
        <v>0.75</v>
      </c>
      <c r="AB69" s="347">
        <v>0.5</v>
      </c>
      <c r="AC69" s="347">
        <v>0.5</v>
      </c>
      <c r="AD69" s="347">
        <v>0.75</v>
      </c>
      <c r="AE69" s="347">
        <v>0.75</v>
      </c>
      <c r="AF69" s="347">
        <v>0.75</v>
      </c>
      <c r="AG69" s="347">
        <v>0.75</v>
      </c>
      <c r="AH69" s="347">
        <v>0.5</v>
      </c>
      <c r="AI69" s="347">
        <v>0.75</v>
      </c>
      <c r="AJ69" s="347">
        <v>0.5</v>
      </c>
      <c r="AK69" s="347">
        <v>0.5</v>
      </c>
      <c r="AL69" s="347">
        <v>0.5</v>
      </c>
      <c r="AM69" s="347">
        <v>0.5</v>
      </c>
      <c r="AN69" s="347">
        <v>0.5</v>
      </c>
      <c r="AO69" s="347">
        <v>0.5</v>
      </c>
      <c r="AP69" s="347">
        <v>0.5</v>
      </c>
      <c r="AQ69" s="347">
        <v>0.5</v>
      </c>
      <c r="AR69" s="347">
        <v>0.5</v>
      </c>
      <c r="AS69" s="347">
        <v>0.5</v>
      </c>
      <c r="AT69" s="347">
        <v>0.5</v>
      </c>
      <c r="AU69" s="347">
        <v>0.5</v>
      </c>
      <c r="AV69" s="347">
        <v>0.75</v>
      </c>
      <c r="AW69" s="347">
        <v>0.5</v>
      </c>
      <c r="AX69" s="347">
        <v>0.5</v>
      </c>
      <c r="AY69" s="347">
        <v>0.75</v>
      </c>
      <c r="AZ69" s="347">
        <v>0.75</v>
      </c>
      <c r="BA69" s="347">
        <v>0.75</v>
      </c>
      <c r="BB69" s="347">
        <v>0.75</v>
      </c>
      <c r="BC69" s="347">
        <v>0.75</v>
      </c>
      <c r="BD69" s="347">
        <v>0.75</v>
      </c>
      <c r="BE69" s="347">
        <v>0.75</v>
      </c>
      <c r="BF69" s="347">
        <v>0.75</v>
      </c>
      <c r="BG69" s="347">
        <v>0.75</v>
      </c>
      <c r="BH69" s="347">
        <v>0.75</v>
      </c>
      <c r="BI69" s="347">
        <v>0.75</v>
      </c>
      <c r="BJ69" s="347">
        <v>0.75</v>
      </c>
      <c r="BK69" s="347">
        <v>0.75</v>
      </c>
      <c r="BL69" s="347">
        <v>0.75</v>
      </c>
      <c r="BM69" s="347">
        <v>0.75</v>
      </c>
      <c r="BN69" s="347">
        <v>1</v>
      </c>
      <c r="BO69" s="347">
        <v>1</v>
      </c>
      <c r="BP69" s="347">
        <v>1</v>
      </c>
      <c r="BQ69" s="347">
        <v>1</v>
      </c>
      <c r="BR69" s="347">
        <v>1</v>
      </c>
      <c r="BS69" s="347">
        <v>1</v>
      </c>
      <c r="BT69" s="347">
        <v>1</v>
      </c>
      <c r="BU69" s="347">
        <v>1</v>
      </c>
      <c r="BV69" s="347">
        <v>0.75</v>
      </c>
      <c r="BW69" s="347">
        <v>1</v>
      </c>
      <c r="BX69" s="347">
        <v>0.75</v>
      </c>
      <c r="BY69" s="347">
        <v>0.75</v>
      </c>
      <c r="BZ69" s="347">
        <v>0.75</v>
      </c>
      <c r="CA69" s="347">
        <v>0.75</v>
      </c>
      <c r="CB69" s="347">
        <v>0.75</v>
      </c>
      <c r="CC69" s="347">
        <v>0.75</v>
      </c>
      <c r="CD69" s="347">
        <v>0.75</v>
      </c>
      <c r="CE69" s="347">
        <v>0.75</v>
      </c>
      <c r="CF69" s="347">
        <v>0.75</v>
      </c>
      <c r="CG69" s="347">
        <v>0.75</v>
      </c>
      <c r="CH69" s="347">
        <v>0.75</v>
      </c>
      <c r="CI69" s="347">
        <v>0.75</v>
      </c>
      <c r="CJ69" s="347">
        <v>0.75</v>
      </c>
      <c r="CK69" s="347">
        <v>0.5</v>
      </c>
      <c r="CL69" s="347">
        <v>0.75</v>
      </c>
      <c r="CM69" s="347">
        <v>0.75</v>
      </c>
      <c r="CN69" s="347">
        <v>0.75</v>
      </c>
      <c r="CO69" s="347">
        <v>1</v>
      </c>
      <c r="CP69" s="347">
        <v>0.75</v>
      </c>
      <c r="CQ69" s="347">
        <v>0.75</v>
      </c>
      <c r="CR69" s="347">
        <v>0.75</v>
      </c>
      <c r="CS69" s="347">
        <v>0.75</v>
      </c>
      <c r="CT69" s="347">
        <v>0.75</v>
      </c>
      <c r="CU69" s="347">
        <v>0.75</v>
      </c>
      <c r="CV69" s="347">
        <v>0.75</v>
      </c>
      <c r="CW69" s="347">
        <v>0.75</v>
      </c>
      <c r="CX69" s="347">
        <v>0.75</v>
      </c>
      <c r="CY69" s="347">
        <v>0.75</v>
      </c>
      <c r="CZ69" s="347">
        <v>0.75</v>
      </c>
    </row>
    <row r="70" spans="2:104" x14ac:dyDescent="0.25">
      <c r="B70" s="338" t="s">
        <v>647</v>
      </c>
      <c r="C70" s="346">
        <v>1.4</v>
      </c>
      <c r="D70" s="30"/>
      <c r="E70" s="338" t="s">
        <v>647</v>
      </c>
      <c r="F70" s="347">
        <v>0.75</v>
      </c>
      <c r="G70" s="347">
        <v>0.75</v>
      </c>
      <c r="H70" s="347">
        <v>0.75</v>
      </c>
      <c r="I70" s="347">
        <v>0.75</v>
      </c>
      <c r="J70" s="347">
        <v>0.75</v>
      </c>
      <c r="K70" s="347">
        <v>0.75</v>
      </c>
      <c r="L70" s="347">
        <v>0.75</v>
      </c>
      <c r="M70" s="347">
        <v>0.75</v>
      </c>
      <c r="N70" s="347">
        <v>0.75</v>
      </c>
      <c r="O70" s="347">
        <v>0.75</v>
      </c>
      <c r="P70" s="347">
        <v>0.75</v>
      </c>
      <c r="Q70" s="347">
        <v>0.75</v>
      </c>
      <c r="R70" s="347">
        <v>0.75</v>
      </c>
      <c r="S70" s="347">
        <v>0.75</v>
      </c>
      <c r="T70" s="347">
        <v>0.75</v>
      </c>
      <c r="U70" s="347">
        <v>0.75</v>
      </c>
      <c r="V70" s="347">
        <v>0.5</v>
      </c>
      <c r="W70" s="347">
        <v>0.75</v>
      </c>
      <c r="X70" s="347">
        <v>0.75</v>
      </c>
      <c r="Y70" s="347">
        <v>0.5</v>
      </c>
      <c r="Z70" s="347">
        <v>0.75</v>
      </c>
      <c r="AA70" s="347">
        <v>0.75</v>
      </c>
      <c r="AB70" s="347">
        <v>0.5</v>
      </c>
      <c r="AC70" s="347">
        <v>0.5</v>
      </c>
      <c r="AD70" s="347">
        <v>0.75</v>
      </c>
      <c r="AE70" s="347">
        <v>0.75</v>
      </c>
      <c r="AF70" s="347">
        <v>0.75</v>
      </c>
      <c r="AG70" s="347">
        <v>0.75</v>
      </c>
      <c r="AH70" s="347">
        <v>0.75</v>
      </c>
      <c r="AI70" s="347">
        <v>0.75</v>
      </c>
      <c r="AJ70" s="347">
        <v>0.5</v>
      </c>
      <c r="AK70" s="347">
        <v>0.5</v>
      </c>
      <c r="AL70" s="347">
        <v>0.5</v>
      </c>
      <c r="AM70" s="347">
        <v>0.5</v>
      </c>
      <c r="AN70" s="347">
        <v>0.5</v>
      </c>
      <c r="AO70" s="347">
        <v>0.5</v>
      </c>
      <c r="AP70" s="347">
        <v>0.5</v>
      </c>
      <c r="AQ70" s="347">
        <v>0.5</v>
      </c>
      <c r="AR70" s="347">
        <v>0.5</v>
      </c>
      <c r="AS70" s="347">
        <v>0.5</v>
      </c>
      <c r="AT70" s="347">
        <v>0.75</v>
      </c>
      <c r="AU70" s="347">
        <v>0.75</v>
      </c>
      <c r="AV70" s="347">
        <v>0.75</v>
      </c>
      <c r="AW70" s="347">
        <v>0.5</v>
      </c>
      <c r="AX70" s="347">
        <v>0.75</v>
      </c>
      <c r="AY70" s="347">
        <v>0.75</v>
      </c>
      <c r="AZ70" s="347">
        <v>0.75</v>
      </c>
      <c r="BA70" s="347">
        <v>0.75</v>
      </c>
      <c r="BB70" s="347">
        <v>0.75</v>
      </c>
      <c r="BC70" s="347">
        <v>0.75</v>
      </c>
      <c r="BD70" s="347">
        <v>0.75</v>
      </c>
      <c r="BE70" s="347">
        <v>0.75</v>
      </c>
      <c r="BF70" s="347">
        <v>0.75</v>
      </c>
      <c r="BG70" s="347">
        <v>0.75</v>
      </c>
      <c r="BH70" s="347">
        <v>0.75</v>
      </c>
      <c r="BI70" s="347">
        <v>0.75</v>
      </c>
      <c r="BJ70" s="347">
        <v>0.75</v>
      </c>
      <c r="BK70" s="347">
        <v>0.75</v>
      </c>
      <c r="BL70" s="347">
        <v>0.75</v>
      </c>
      <c r="BM70" s="347">
        <v>0.75</v>
      </c>
      <c r="BN70" s="347">
        <v>1</v>
      </c>
      <c r="BO70" s="347">
        <v>1</v>
      </c>
      <c r="BP70" s="347">
        <v>1</v>
      </c>
      <c r="BQ70" s="347">
        <v>1</v>
      </c>
      <c r="BR70" s="347">
        <v>1</v>
      </c>
      <c r="BS70" s="347">
        <v>0.75</v>
      </c>
      <c r="BT70" s="347">
        <v>0.75</v>
      </c>
      <c r="BU70" s="347">
        <v>0.75</v>
      </c>
      <c r="BV70" s="347">
        <v>0.75</v>
      </c>
      <c r="BW70" s="347">
        <v>0.75</v>
      </c>
      <c r="BX70" s="347">
        <v>0.75</v>
      </c>
      <c r="BY70" s="347">
        <v>0.75</v>
      </c>
      <c r="BZ70" s="347">
        <v>0.75</v>
      </c>
      <c r="CA70" s="347">
        <v>0.75</v>
      </c>
      <c r="CB70" s="347">
        <v>0.75</v>
      </c>
      <c r="CC70" s="347">
        <v>0.75</v>
      </c>
      <c r="CD70" s="347">
        <v>0.75</v>
      </c>
      <c r="CE70" s="347">
        <v>0.75</v>
      </c>
      <c r="CF70" s="347">
        <v>0.75</v>
      </c>
      <c r="CG70" s="347">
        <v>0.75</v>
      </c>
      <c r="CH70" s="347">
        <v>0.5</v>
      </c>
      <c r="CI70" s="347">
        <v>0.75</v>
      </c>
      <c r="CJ70" s="347">
        <v>0.75</v>
      </c>
      <c r="CK70" s="347">
        <v>0.5</v>
      </c>
      <c r="CL70" s="347">
        <v>0.75</v>
      </c>
      <c r="CM70" s="347">
        <v>0.75</v>
      </c>
      <c r="CN70" s="347">
        <v>1</v>
      </c>
      <c r="CO70" s="347">
        <v>1</v>
      </c>
      <c r="CP70" s="347">
        <v>0.75</v>
      </c>
      <c r="CQ70" s="347">
        <v>1</v>
      </c>
      <c r="CR70" s="347">
        <v>1</v>
      </c>
      <c r="CS70" s="347">
        <v>0.75</v>
      </c>
      <c r="CT70" s="347">
        <v>0.75</v>
      </c>
      <c r="CU70" s="347">
        <v>1</v>
      </c>
      <c r="CV70" s="347">
        <v>1</v>
      </c>
      <c r="CW70" s="347">
        <v>0.75</v>
      </c>
      <c r="CX70" s="347">
        <v>0.75</v>
      </c>
      <c r="CY70" s="347">
        <v>0.75</v>
      </c>
      <c r="CZ70" s="347">
        <v>1</v>
      </c>
    </row>
    <row r="71" spans="2:104" x14ac:dyDescent="0.25">
      <c r="B71" s="338" t="s">
        <v>648</v>
      </c>
      <c r="C71" s="346">
        <v>1.3</v>
      </c>
      <c r="D71" s="30"/>
      <c r="E71" s="338" t="s">
        <v>648</v>
      </c>
      <c r="F71" s="347">
        <v>0.75</v>
      </c>
      <c r="G71" s="347">
        <v>0.75</v>
      </c>
      <c r="H71" s="347">
        <v>0.75</v>
      </c>
      <c r="I71" s="347">
        <v>0.75</v>
      </c>
      <c r="J71" s="347">
        <v>0.75</v>
      </c>
      <c r="K71" s="347">
        <v>0.75</v>
      </c>
      <c r="L71" s="347">
        <v>0.75</v>
      </c>
      <c r="M71" s="347">
        <v>0.75</v>
      </c>
      <c r="N71" s="347">
        <v>0.75</v>
      </c>
      <c r="O71" s="347">
        <v>0.75</v>
      </c>
      <c r="P71" s="347">
        <v>0.75</v>
      </c>
      <c r="Q71" s="347">
        <v>0.5</v>
      </c>
      <c r="R71" s="347">
        <v>0.5</v>
      </c>
      <c r="S71" s="347">
        <v>0.75</v>
      </c>
      <c r="T71" s="347">
        <v>0.5</v>
      </c>
      <c r="U71" s="347">
        <v>0.5</v>
      </c>
      <c r="V71" s="347">
        <v>0.5</v>
      </c>
      <c r="W71" s="347">
        <v>0.75</v>
      </c>
      <c r="X71" s="347">
        <v>0.75</v>
      </c>
      <c r="Y71" s="347">
        <v>0.5</v>
      </c>
      <c r="Z71" s="347">
        <v>0.75</v>
      </c>
      <c r="AA71" s="347">
        <v>0.75</v>
      </c>
      <c r="AB71" s="347">
        <v>0.5</v>
      </c>
      <c r="AC71" s="347">
        <v>0.75</v>
      </c>
      <c r="AD71" s="347">
        <v>0.75</v>
      </c>
      <c r="AE71" s="347">
        <v>0.75</v>
      </c>
      <c r="AF71" s="347">
        <v>0.75</v>
      </c>
      <c r="AG71" s="347">
        <v>0.75</v>
      </c>
      <c r="AH71" s="347">
        <v>0.75</v>
      </c>
      <c r="AI71" s="347">
        <v>0.75</v>
      </c>
      <c r="AJ71" s="347">
        <v>0.75</v>
      </c>
      <c r="AK71" s="347">
        <v>0.75</v>
      </c>
      <c r="AL71" s="347">
        <v>0.75</v>
      </c>
      <c r="AM71" s="347">
        <v>0.5</v>
      </c>
      <c r="AN71" s="347">
        <v>0.5</v>
      </c>
      <c r="AO71" s="347">
        <v>0.5</v>
      </c>
      <c r="AP71" s="347">
        <v>0.5</v>
      </c>
      <c r="AQ71" s="347">
        <v>0.5</v>
      </c>
      <c r="AR71" s="347">
        <v>0.5</v>
      </c>
      <c r="AS71" s="347">
        <v>0.75</v>
      </c>
      <c r="AT71" s="347">
        <v>0.75</v>
      </c>
      <c r="AU71" s="347">
        <v>0.75</v>
      </c>
      <c r="AV71" s="347">
        <v>0.75</v>
      </c>
      <c r="AW71" s="347">
        <v>0.75</v>
      </c>
      <c r="AX71" s="347">
        <v>0.75</v>
      </c>
      <c r="AY71" s="347">
        <v>0.75</v>
      </c>
      <c r="AZ71" s="347">
        <v>0.75</v>
      </c>
      <c r="BA71" s="347">
        <v>0.75</v>
      </c>
      <c r="BB71" s="347">
        <v>0.75</v>
      </c>
      <c r="BC71" s="347">
        <v>0.75</v>
      </c>
      <c r="BD71" s="347">
        <v>1</v>
      </c>
      <c r="BE71" s="347">
        <v>1</v>
      </c>
      <c r="BF71" s="347">
        <v>1</v>
      </c>
      <c r="BG71" s="347">
        <v>1</v>
      </c>
      <c r="BH71" s="347">
        <v>1</v>
      </c>
      <c r="BI71" s="347">
        <v>1</v>
      </c>
      <c r="BJ71" s="347">
        <v>1</v>
      </c>
      <c r="BK71" s="347">
        <v>0.75</v>
      </c>
      <c r="BL71" s="347">
        <v>0.75</v>
      </c>
      <c r="BM71" s="347">
        <v>0.75</v>
      </c>
      <c r="BN71" s="347">
        <v>1</v>
      </c>
      <c r="BO71" s="347">
        <v>1</v>
      </c>
      <c r="BP71" s="347">
        <v>1</v>
      </c>
      <c r="BQ71" s="347">
        <v>1</v>
      </c>
      <c r="BR71" s="347">
        <v>0.75</v>
      </c>
      <c r="BS71" s="347">
        <v>1</v>
      </c>
      <c r="BT71" s="347">
        <v>0.75</v>
      </c>
      <c r="BU71" s="347">
        <v>1</v>
      </c>
      <c r="BV71" s="347">
        <v>0.75</v>
      </c>
      <c r="BW71" s="347">
        <v>0.75</v>
      </c>
      <c r="BX71" s="347">
        <v>0.75</v>
      </c>
      <c r="BY71" s="347">
        <v>0.75</v>
      </c>
      <c r="BZ71" s="347">
        <v>0.75</v>
      </c>
      <c r="CA71" s="347">
        <v>0.75</v>
      </c>
      <c r="CB71" s="347">
        <v>0.75</v>
      </c>
      <c r="CC71" s="347">
        <v>0.5</v>
      </c>
      <c r="CD71" s="347">
        <v>0.5</v>
      </c>
      <c r="CE71" s="347">
        <v>0.75</v>
      </c>
      <c r="CF71" s="347">
        <v>0.75</v>
      </c>
      <c r="CG71" s="347">
        <v>0.5</v>
      </c>
      <c r="CH71" s="347">
        <v>0.5</v>
      </c>
      <c r="CI71" s="347">
        <v>0.5</v>
      </c>
      <c r="CJ71" s="347">
        <v>0.5</v>
      </c>
      <c r="CK71" s="347">
        <v>0.5</v>
      </c>
      <c r="CL71" s="347">
        <v>0.75</v>
      </c>
      <c r="CM71" s="347">
        <v>0.75</v>
      </c>
      <c r="CN71" s="347">
        <v>0.75</v>
      </c>
      <c r="CO71" s="347">
        <v>0.75</v>
      </c>
      <c r="CP71" s="347">
        <v>0.75</v>
      </c>
      <c r="CQ71" s="347">
        <v>1</v>
      </c>
      <c r="CR71" s="347">
        <v>1</v>
      </c>
      <c r="CS71" s="347">
        <v>1</v>
      </c>
      <c r="CT71" s="347">
        <v>1</v>
      </c>
      <c r="CU71" s="347">
        <v>1</v>
      </c>
      <c r="CV71" s="347">
        <v>1</v>
      </c>
      <c r="CW71" s="347">
        <v>0.75</v>
      </c>
      <c r="CX71" s="347">
        <v>0.75</v>
      </c>
      <c r="CY71" s="347">
        <v>1</v>
      </c>
      <c r="CZ71" s="347">
        <v>1</v>
      </c>
    </row>
    <row r="72" spans="2:104" x14ac:dyDescent="0.25">
      <c r="B72" s="338" t="s">
        <v>649</v>
      </c>
      <c r="C72" s="346">
        <v>2</v>
      </c>
      <c r="D72" s="30"/>
      <c r="E72" s="338" t="s">
        <v>649</v>
      </c>
      <c r="F72" s="347">
        <v>0.75</v>
      </c>
      <c r="G72" s="347">
        <v>0.75</v>
      </c>
      <c r="H72" s="347">
        <v>0.75</v>
      </c>
      <c r="I72" s="347">
        <v>0.75</v>
      </c>
      <c r="J72" s="347">
        <v>0.75</v>
      </c>
      <c r="K72" s="347">
        <v>0.75</v>
      </c>
      <c r="L72" s="347">
        <v>0.75</v>
      </c>
      <c r="M72" s="347">
        <v>0.75</v>
      </c>
      <c r="N72" s="347">
        <v>0.75</v>
      </c>
      <c r="O72" s="347">
        <v>0.75</v>
      </c>
      <c r="P72" s="347">
        <v>0.75</v>
      </c>
      <c r="Q72" s="347">
        <v>0.75</v>
      </c>
      <c r="R72" s="347">
        <v>0.75</v>
      </c>
      <c r="S72" s="347">
        <v>0.75</v>
      </c>
      <c r="T72" s="347">
        <v>0.75</v>
      </c>
      <c r="U72" s="347">
        <v>0.5</v>
      </c>
      <c r="V72" s="347">
        <v>0.5</v>
      </c>
      <c r="W72" s="347">
        <v>0.5</v>
      </c>
      <c r="X72" s="347">
        <v>0.75</v>
      </c>
      <c r="Y72" s="347">
        <v>0.5</v>
      </c>
      <c r="Z72" s="347">
        <v>0.5</v>
      </c>
      <c r="AA72" s="347">
        <v>0.5</v>
      </c>
      <c r="AB72" s="347">
        <v>0.5</v>
      </c>
      <c r="AC72" s="347">
        <v>0.5</v>
      </c>
      <c r="AD72" s="347">
        <v>0.5</v>
      </c>
      <c r="AE72" s="347">
        <v>0.5</v>
      </c>
      <c r="AF72" s="347">
        <v>0.75</v>
      </c>
      <c r="AG72" s="347">
        <v>0.5</v>
      </c>
      <c r="AH72" s="347">
        <v>0.5</v>
      </c>
      <c r="AI72" s="347">
        <v>0.75</v>
      </c>
      <c r="AJ72" s="347">
        <v>0.5</v>
      </c>
      <c r="AK72" s="347">
        <v>0.5</v>
      </c>
      <c r="AL72" s="347">
        <v>0.5</v>
      </c>
      <c r="AM72" s="347">
        <v>0.5</v>
      </c>
      <c r="AN72" s="347">
        <v>0.5</v>
      </c>
      <c r="AO72" s="347">
        <v>0.5</v>
      </c>
      <c r="AP72" s="347">
        <v>0.5</v>
      </c>
      <c r="AQ72" s="347">
        <v>0.5</v>
      </c>
      <c r="AR72" s="347">
        <v>0.25</v>
      </c>
      <c r="AS72" s="347">
        <v>0.5</v>
      </c>
      <c r="AT72" s="347">
        <v>0.5</v>
      </c>
      <c r="AU72" s="347">
        <v>0.5</v>
      </c>
      <c r="AV72" s="347">
        <v>0.75</v>
      </c>
      <c r="AW72" s="347">
        <v>0.5</v>
      </c>
      <c r="AX72" s="347">
        <v>0.5</v>
      </c>
      <c r="AY72" s="347">
        <v>0.75</v>
      </c>
      <c r="AZ72" s="347">
        <v>0.75</v>
      </c>
      <c r="BA72" s="347">
        <v>0.5</v>
      </c>
      <c r="BB72" s="347">
        <v>0.5</v>
      </c>
      <c r="BC72" s="347">
        <v>0.75</v>
      </c>
      <c r="BD72" s="347">
        <v>0.75</v>
      </c>
      <c r="BE72" s="347">
        <v>0.75</v>
      </c>
      <c r="BF72" s="347">
        <v>0.75</v>
      </c>
      <c r="BG72" s="347">
        <v>0.75</v>
      </c>
      <c r="BH72" s="347">
        <v>0.75</v>
      </c>
      <c r="BI72" s="347">
        <v>0.75</v>
      </c>
      <c r="BJ72" s="347">
        <v>0.75</v>
      </c>
      <c r="BK72" s="347">
        <v>0.75</v>
      </c>
      <c r="BL72" s="347">
        <v>0.75</v>
      </c>
      <c r="BM72" s="347">
        <v>0.75</v>
      </c>
      <c r="BN72" s="347">
        <v>1</v>
      </c>
      <c r="BO72" s="347">
        <v>1</v>
      </c>
      <c r="BP72" s="347">
        <v>1</v>
      </c>
      <c r="BQ72" s="347">
        <v>0.75</v>
      </c>
      <c r="BR72" s="347">
        <v>1</v>
      </c>
      <c r="BS72" s="347">
        <v>1</v>
      </c>
      <c r="BT72" s="347">
        <v>1</v>
      </c>
      <c r="BU72" s="347">
        <v>0.75</v>
      </c>
      <c r="BV72" s="347">
        <v>0.75</v>
      </c>
      <c r="BW72" s="347">
        <v>1</v>
      </c>
      <c r="BX72" s="347">
        <v>0.75</v>
      </c>
      <c r="BY72" s="347">
        <v>0.75</v>
      </c>
      <c r="BZ72" s="347">
        <v>0.75</v>
      </c>
      <c r="CA72" s="347">
        <v>1</v>
      </c>
      <c r="CB72" s="347">
        <v>1</v>
      </c>
      <c r="CC72" s="347">
        <v>0.75</v>
      </c>
      <c r="CD72" s="347">
        <v>0.75</v>
      </c>
      <c r="CE72" s="347">
        <v>0.75</v>
      </c>
      <c r="CF72" s="347">
        <v>0.75</v>
      </c>
      <c r="CG72" s="347">
        <v>0.75</v>
      </c>
      <c r="CH72" s="347">
        <v>0.75</v>
      </c>
      <c r="CI72" s="347">
        <v>0.75</v>
      </c>
      <c r="CJ72" s="347">
        <v>0.75</v>
      </c>
      <c r="CK72" s="347">
        <v>0.75</v>
      </c>
      <c r="CL72" s="347">
        <v>1</v>
      </c>
      <c r="CM72" s="347">
        <v>0.75</v>
      </c>
      <c r="CN72" s="347">
        <v>0.75</v>
      </c>
      <c r="CO72" s="347">
        <v>1</v>
      </c>
      <c r="CP72" s="347">
        <v>0.75</v>
      </c>
      <c r="CQ72" s="347">
        <v>0.75</v>
      </c>
      <c r="CR72" s="347">
        <v>0.75</v>
      </c>
      <c r="CS72" s="347">
        <v>0.75</v>
      </c>
      <c r="CT72" s="347">
        <v>0.75</v>
      </c>
      <c r="CU72" s="347">
        <v>0.75</v>
      </c>
      <c r="CV72" s="347">
        <v>0.75</v>
      </c>
      <c r="CW72" s="347">
        <v>0.75</v>
      </c>
      <c r="CX72" s="347">
        <v>0.75</v>
      </c>
      <c r="CY72" s="347">
        <v>0.75</v>
      </c>
      <c r="CZ72" s="347">
        <v>0.75</v>
      </c>
    </row>
    <row r="73" spans="2:104" x14ac:dyDescent="0.25">
      <c r="B73" s="338" t="s">
        <v>650</v>
      </c>
      <c r="C73" s="346">
        <v>1.8</v>
      </c>
      <c r="D73" s="30"/>
      <c r="E73" s="338" t="s">
        <v>650</v>
      </c>
      <c r="F73" s="347">
        <v>0.75</v>
      </c>
      <c r="G73" s="347">
        <v>0.75</v>
      </c>
      <c r="H73" s="347">
        <v>0.75</v>
      </c>
      <c r="I73" s="347">
        <v>0.75</v>
      </c>
      <c r="J73" s="347">
        <v>0.75</v>
      </c>
      <c r="K73" s="347">
        <v>0.75</v>
      </c>
      <c r="L73" s="347">
        <v>0.75</v>
      </c>
      <c r="M73" s="347">
        <v>0.5</v>
      </c>
      <c r="N73" s="347">
        <v>0.5</v>
      </c>
      <c r="O73" s="347">
        <v>0.75</v>
      </c>
      <c r="P73" s="347">
        <v>0.5</v>
      </c>
      <c r="Q73" s="347">
        <v>0.5</v>
      </c>
      <c r="R73" s="347">
        <v>0.5</v>
      </c>
      <c r="S73" s="347">
        <v>0.75</v>
      </c>
      <c r="T73" s="347">
        <v>0.5</v>
      </c>
      <c r="U73" s="347">
        <v>0.5</v>
      </c>
      <c r="V73" s="347">
        <v>0.5</v>
      </c>
      <c r="W73" s="347">
        <v>0.5</v>
      </c>
      <c r="X73" s="347">
        <v>0.5</v>
      </c>
      <c r="Y73" s="347">
        <v>0.5</v>
      </c>
      <c r="Z73" s="347">
        <v>0.5</v>
      </c>
      <c r="AA73" s="347">
        <v>0.5</v>
      </c>
      <c r="AB73" s="347">
        <v>0.5</v>
      </c>
      <c r="AC73" s="347">
        <v>0.5</v>
      </c>
      <c r="AD73" s="347">
        <v>0.5</v>
      </c>
      <c r="AE73" s="347">
        <v>0.75</v>
      </c>
      <c r="AF73" s="347">
        <v>0.75</v>
      </c>
      <c r="AG73" s="347">
        <v>0.5</v>
      </c>
      <c r="AH73" s="347">
        <v>0.5</v>
      </c>
      <c r="AI73" s="347">
        <v>0.75</v>
      </c>
      <c r="AJ73" s="347">
        <v>0.5</v>
      </c>
      <c r="AK73" s="347">
        <v>0.5</v>
      </c>
      <c r="AL73" s="347">
        <v>0.5</v>
      </c>
      <c r="AM73" s="347">
        <v>0.5</v>
      </c>
      <c r="AN73" s="347">
        <v>0.5</v>
      </c>
      <c r="AO73" s="347">
        <v>0.5</v>
      </c>
      <c r="AP73" s="347">
        <v>0.5</v>
      </c>
      <c r="AQ73" s="347">
        <v>0.5</v>
      </c>
      <c r="AR73" s="347">
        <v>0.5</v>
      </c>
      <c r="AS73" s="347">
        <v>0.5</v>
      </c>
      <c r="AT73" s="347">
        <v>0.75</v>
      </c>
      <c r="AU73" s="347">
        <v>0.75</v>
      </c>
      <c r="AV73" s="347">
        <v>0.75</v>
      </c>
      <c r="AW73" s="347">
        <v>0.5</v>
      </c>
      <c r="AX73" s="347">
        <v>0.75</v>
      </c>
      <c r="AY73" s="347">
        <v>0.75</v>
      </c>
      <c r="AZ73" s="347">
        <v>0.75</v>
      </c>
      <c r="BA73" s="347">
        <v>0.75</v>
      </c>
      <c r="BB73" s="347">
        <v>0.75</v>
      </c>
      <c r="BC73" s="347">
        <v>0.75</v>
      </c>
      <c r="BD73" s="347">
        <v>0.75</v>
      </c>
      <c r="BE73" s="347">
        <v>0.75</v>
      </c>
      <c r="BF73" s="347">
        <v>0.75</v>
      </c>
      <c r="BG73" s="347">
        <v>0.75</v>
      </c>
      <c r="BH73" s="347">
        <v>0.75</v>
      </c>
      <c r="BI73" s="347">
        <v>0.75</v>
      </c>
      <c r="BJ73" s="347">
        <v>1</v>
      </c>
      <c r="BK73" s="347">
        <v>0.75</v>
      </c>
      <c r="BL73" s="347">
        <v>0.75</v>
      </c>
      <c r="BM73" s="347">
        <v>1</v>
      </c>
      <c r="BN73" s="347">
        <v>1</v>
      </c>
      <c r="BO73" s="347">
        <v>1</v>
      </c>
      <c r="BP73" s="347">
        <v>0.75</v>
      </c>
      <c r="BQ73" s="347">
        <v>1</v>
      </c>
      <c r="BR73" s="347">
        <v>1</v>
      </c>
      <c r="BS73" s="347">
        <v>1</v>
      </c>
      <c r="BT73" s="347">
        <v>1</v>
      </c>
      <c r="BU73" s="347">
        <v>1</v>
      </c>
      <c r="BV73" s="347">
        <v>1</v>
      </c>
      <c r="BW73" s="347">
        <v>1</v>
      </c>
      <c r="BX73" s="347">
        <v>0.75</v>
      </c>
      <c r="BY73" s="347">
        <v>0.75</v>
      </c>
      <c r="BZ73" s="347">
        <v>0.75</v>
      </c>
      <c r="CA73" s="347">
        <v>0.75</v>
      </c>
      <c r="CB73" s="347">
        <v>0.75</v>
      </c>
      <c r="CC73" s="347">
        <v>0.5</v>
      </c>
      <c r="CD73" s="347">
        <v>0.5</v>
      </c>
      <c r="CE73" s="347">
        <v>0.75</v>
      </c>
      <c r="CF73" s="347">
        <v>0.75</v>
      </c>
      <c r="CG73" s="347">
        <v>0.5</v>
      </c>
      <c r="CH73" s="347">
        <v>0.5</v>
      </c>
      <c r="CI73" s="347">
        <v>0.5</v>
      </c>
      <c r="CJ73" s="347">
        <v>0.5</v>
      </c>
      <c r="CK73" s="347">
        <v>0.5</v>
      </c>
      <c r="CL73" s="347">
        <v>0.75</v>
      </c>
      <c r="CM73" s="347">
        <v>0.75</v>
      </c>
      <c r="CN73" s="347">
        <v>0.75</v>
      </c>
      <c r="CO73" s="347">
        <v>0.75</v>
      </c>
      <c r="CP73" s="347">
        <v>0.75</v>
      </c>
      <c r="CQ73" s="347">
        <v>0.75</v>
      </c>
      <c r="CR73" s="347">
        <v>0.75</v>
      </c>
      <c r="CS73" s="347">
        <v>0.75</v>
      </c>
      <c r="CT73" s="347">
        <v>0.75</v>
      </c>
      <c r="CU73" s="347">
        <v>0.75</v>
      </c>
      <c r="CV73" s="347">
        <v>0.75</v>
      </c>
      <c r="CW73" s="347">
        <v>0.75</v>
      </c>
      <c r="CX73" s="347">
        <v>0.75</v>
      </c>
      <c r="CY73" s="347">
        <v>0.75</v>
      </c>
      <c r="CZ73" s="347">
        <v>0.75</v>
      </c>
    </row>
    <row r="74" spans="2:104" x14ac:dyDescent="0.25">
      <c r="B74" s="338" t="s">
        <v>651</v>
      </c>
      <c r="C74" s="346">
        <v>2.2999999999999998</v>
      </c>
      <c r="D74" s="30"/>
      <c r="E74" s="338" t="s">
        <v>651</v>
      </c>
      <c r="F74" s="347">
        <v>0.75</v>
      </c>
      <c r="G74" s="347">
        <v>0.75</v>
      </c>
      <c r="H74" s="347">
        <v>0.75</v>
      </c>
      <c r="I74" s="347">
        <v>0.75</v>
      </c>
      <c r="J74" s="347">
        <v>0.75</v>
      </c>
      <c r="K74" s="347">
        <v>0.75</v>
      </c>
      <c r="L74" s="347">
        <v>0.75</v>
      </c>
      <c r="M74" s="347">
        <v>0.5</v>
      </c>
      <c r="N74" s="347">
        <v>0.5</v>
      </c>
      <c r="O74" s="347">
        <v>0.75</v>
      </c>
      <c r="P74" s="347">
        <v>0.5</v>
      </c>
      <c r="Q74" s="347">
        <v>0.5</v>
      </c>
      <c r="R74" s="347">
        <v>0.5</v>
      </c>
      <c r="S74" s="347">
        <v>0.75</v>
      </c>
      <c r="T74" s="347">
        <v>0.75</v>
      </c>
      <c r="U74" s="347">
        <v>0.5</v>
      </c>
      <c r="V74" s="347">
        <v>0.5</v>
      </c>
      <c r="W74" s="347">
        <v>0.5</v>
      </c>
      <c r="X74" s="347">
        <v>0.5</v>
      </c>
      <c r="Y74" s="347">
        <v>0.5</v>
      </c>
      <c r="Z74" s="347">
        <v>0.5</v>
      </c>
      <c r="AA74" s="347">
        <v>0.5</v>
      </c>
      <c r="AB74" s="347">
        <v>0.5</v>
      </c>
      <c r="AC74" s="347">
        <v>0.5</v>
      </c>
      <c r="AD74" s="347">
        <v>0.5</v>
      </c>
      <c r="AE74" s="347">
        <v>0.5</v>
      </c>
      <c r="AF74" s="347">
        <v>0.5</v>
      </c>
      <c r="AG74" s="347">
        <v>0.5</v>
      </c>
      <c r="AH74" s="347">
        <v>0.5</v>
      </c>
      <c r="AI74" s="347">
        <v>0.5</v>
      </c>
      <c r="AJ74" s="347">
        <v>0.5</v>
      </c>
      <c r="AK74" s="347">
        <v>0.5</v>
      </c>
      <c r="AL74" s="347">
        <v>0.5</v>
      </c>
      <c r="AM74" s="347">
        <v>0.5</v>
      </c>
      <c r="AN74" s="347">
        <v>0.5</v>
      </c>
      <c r="AO74" s="347">
        <v>0.5</v>
      </c>
      <c r="AP74" s="347">
        <v>0.5</v>
      </c>
      <c r="AQ74" s="347">
        <v>0.5</v>
      </c>
      <c r="AR74" s="347">
        <v>0.25</v>
      </c>
      <c r="AS74" s="347">
        <v>0.5</v>
      </c>
      <c r="AT74" s="347">
        <v>0.5</v>
      </c>
      <c r="AU74" s="347">
        <v>0.5</v>
      </c>
      <c r="AV74" s="347">
        <v>0.75</v>
      </c>
      <c r="AW74" s="347">
        <v>0.5</v>
      </c>
      <c r="AX74" s="347">
        <v>0.5</v>
      </c>
      <c r="AY74" s="347">
        <v>0.75</v>
      </c>
      <c r="AZ74" s="347">
        <v>0.75</v>
      </c>
      <c r="BA74" s="347">
        <v>0.5</v>
      </c>
      <c r="BB74" s="347">
        <v>0.75</v>
      </c>
      <c r="BC74" s="347">
        <v>0.75</v>
      </c>
      <c r="BD74" s="347">
        <v>0.75</v>
      </c>
      <c r="BE74" s="347">
        <v>0.75</v>
      </c>
      <c r="BF74" s="347">
        <v>0.75</v>
      </c>
      <c r="BG74" s="347">
        <v>0.75</v>
      </c>
      <c r="BH74" s="347">
        <v>0.75</v>
      </c>
      <c r="BI74" s="347">
        <v>0.75</v>
      </c>
      <c r="BJ74" s="347">
        <v>0.75</v>
      </c>
      <c r="BK74" s="347">
        <v>0.75</v>
      </c>
      <c r="BL74" s="347">
        <v>0.75</v>
      </c>
      <c r="BM74" s="347">
        <v>0.75</v>
      </c>
      <c r="BN74" s="347">
        <v>1</v>
      </c>
      <c r="BO74" s="347">
        <v>1</v>
      </c>
      <c r="BP74" s="347">
        <v>0.75</v>
      </c>
      <c r="BQ74" s="347">
        <v>0.75</v>
      </c>
      <c r="BR74" s="347">
        <v>1</v>
      </c>
      <c r="BS74" s="347">
        <v>1</v>
      </c>
      <c r="BT74" s="347">
        <v>1</v>
      </c>
      <c r="BU74" s="347">
        <v>1</v>
      </c>
      <c r="BV74" s="347">
        <v>1</v>
      </c>
      <c r="BW74" s="347">
        <v>1</v>
      </c>
      <c r="BX74" s="347">
        <v>0.75</v>
      </c>
      <c r="BY74" s="347">
        <v>0.75</v>
      </c>
      <c r="BZ74" s="347">
        <v>0.75</v>
      </c>
      <c r="CA74" s="347">
        <v>0.75</v>
      </c>
      <c r="CB74" s="347">
        <v>1</v>
      </c>
      <c r="CC74" s="347">
        <v>0.75</v>
      </c>
      <c r="CD74" s="347">
        <v>0.75</v>
      </c>
      <c r="CE74" s="347">
        <v>0.75</v>
      </c>
      <c r="CF74" s="347">
        <v>0.75</v>
      </c>
      <c r="CG74" s="347">
        <v>0.5</v>
      </c>
      <c r="CH74" s="347">
        <v>0.5</v>
      </c>
      <c r="CI74" s="347">
        <v>0.75</v>
      </c>
      <c r="CJ74" s="347">
        <v>0.75</v>
      </c>
      <c r="CK74" s="347">
        <v>0.5</v>
      </c>
      <c r="CL74" s="347">
        <v>0.75</v>
      </c>
      <c r="CM74" s="347">
        <v>0.75</v>
      </c>
      <c r="CN74" s="347">
        <v>0.75</v>
      </c>
      <c r="CO74" s="347">
        <v>0.75</v>
      </c>
      <c r="CP74" s="347">
        <v>0.75</v>
      </c>
      <c r="CQ74" s="347">
        <v>0.75</v>
      </c>
      <c r="CR74" s="347">
        <v>0.75</v>
      </c>
      <c r="CS74" s="347">
        <v>0.75</v>
      </c>
      <c r="CT74" s="347">
        <v>0.75</v>
      </c>
      <c r="CU74" s="347">
        <v>0.75</v>
      </c>
      <c r="CV74" s="347">
        <v>0.75</v>
      </c>
      <c r="CW74" s="347">
        <v>0.75</v>
      </c>
      <c r="CX74" s="347">
        <v>0.75</v>
      </c>
      <c r="CY74" s="347">
        <v>0.75</v>
      </c>
      <c r="CZ74" s="347">
        <v>0.75</v>
      </c>
    </row>
    <row r="75" spans="2:104" x14ac:dyDescent="0.25">
      <c r="B75" s="338" t="s">
        <v>652</v>
      </c>
      <c r="C75" s="346">
        <v>1.6</v>
      </c>
      <c r="D75" s="30"/>
      <c r="E75" s="338" t="s">
        <v>652</v>
      </c>
      <c r="F75" s="347">
        <v>0.75</v>
      </c>
      <c r="G75" s="347">
        <v>0.75</v>
      </c>
      <c r="H75" s="347">
        <v>0.75</v>
      </c>
      <c r="I75" s="347">
        <v>0.75</v>
      </c>
      <c r="J75" s="347">
        <v>0.75</v>
      </c>
      <c r="K75" s="347">
        <v>0.75</v>
      </c>
      <c r="L75" s="347">
        <v>0.75</v>
      </c>
      <c r="M75" s="347">
        <v>0.5</v>
      </c>
      <c r="N75" s="347">
        <v>0.5</v>
      </c>
      <c r="O75" s="347">
        <v>0.75</v>
      </c>
      <c r="P75" s="347">
        <v>0.5</v>
      </c>
      <c r="Q75" s="347">
        <v>0.5</v>
      </c>
      <c r="R75" s="347">
        <v>0.5</v>
      </c>
      <c r="S75" s="347">
        <v>0.75</v>
      </c>
      <c r="T75" s="347">
        <v>0.5</v>
      </c>
      <c r="U75" s="347">
        <v>0.5</v>
      </c>
      <c r="V75" s="347">
        <v>0.5</v>
      </c>
      <c r="W75" s="347">
        <v>0.5</v>
      </c>
      <c r="X75" s="347">
        <v>0.5</v>
      </c>
      <c r="Y75" s="347">
        <v>0.5</v>
      </c>
      <c r="Z75" s="347">
        <v>0.5</v>
      </c>
      <c r="AA75" s="347">
        <v>0.5</v>
      </c>
      <c r="AB75" s="347">
        <v>0.5</v>
      </c>
      <c r="AC75" s="347">
        <v>0.5</v>
      </c>
      <c r="AD75" s="347">
        <v>0.5</v>
      </c>
      <c r="AE75" s="347">
        <v>0.75</v>
      </c>
      <c r="AF75" s="347">
        <v>0.75</v>
      </c>
      <c r="AG75" s="347">
        <v>0.75</v>
      </c>
      <c r="AH75" s="347">
        <v>0.75</v>
      </c>
      <c r="AI75" s="347">
        <v>0.75</v>
      </c>
      <c r="AJ75" s="347">
        <v>0.5</v>
      </c>
      <c r="AK75" s="347">
        <v>0.5</v>
      </c>
      <c r="AL75" s="347">
        <v>0.5</v>
      </c>
      <c r="AM75" s="347">
        <v>0.5</v>
      </c>
      <c r="AN75" s="347">
        <v>0.5</v>
      </c>
      <c r="AO75" s="347">
        <v>0.5</v>
      </c>
      <c r="AP75" s="347">
        <v>0.5</v>
      </c>
      <c r="AQ75" s="347">
        <v>0.5</v>
      </c>
      <c r="AR75" s="347">
        <v>0.5</v>
      </c>
      <c r="AS75" s="347">
        <v>0.5</v>
      </c>
      <c r="AT75" s="347">
        <v>0.75</v>
      </c>
      <c r="AU75" s="347">
        <v>0.75</v>
      </c>
      <c r="AV75" s="347">
        <v>0.75</v>
      </c>
      <c r="AW75" s="347">
        <v>0.75</v>
      </c>
      <c r="AX75" s="347">
        <v>0.75</v>
      </c>
      <c r="AY75" s="347">
        <v>0.75</v>
      </c>
      <c r="AZ75" s="347">
        <v>0.75</v>
      </c>
      <c r="BA75" s="347">
        <v>0.75</v>
      </c>
      <c r="BB75" s="347">
        <v>0.75</v>
      </c>
      <c r="BC75" s="347">
        <v>0.75</v>
      </c>
      <c r="BD75" s="347">
        <v>1</v>
      </c>
      <c r="BE75" s="347">
        <v>1</v>
      </c>
      <c r="BF75" s="347">
        <v>1</v>
      </c>
      <c r="BG75" s="347">
        <v>1</v>
      </c>
      <c r="BH75" s="347">
        <v>1</v>
      </c>
      <c r="BI75" s="347">
        <v>1</v>
      </c>
      <c r="BJ75" s="347">
        <v>1</v>
      </c>
      <c r="BK75" s="347">
        <v>0.75</v>
      </c>
      <c r="BL75" s="347">
        <v>0.75</v>
      </c>
      <c r="BM75" s="347">
        <v>1</v>
      </c>
      <c r="BN75" s="347">
        <v>1</v>
      </c>
      <c r="BO75" s="347">
        <v>1</v>
      </c>
      <c r="BP75" s="347">
        <v>0.75</v>
      </c>
      <c r="BQ75" s="347">
        <v>1</v>
      </c>
      <c r="BR75" s="347">
        <v>0.75</v>
      </c>
      <c r="BS75" s="347">
        <v>1</v>
      </c>
      <c r="BT75" s="347">
        <v>1</v>
      </c>
      <c r="BU75" s="347">
        <v>1</v>
      </c>
      <c r="BV75" s="347">
        <v>1</v>
      </c>
      <c r="BW75" s="347">
        <v>1</v>
      </c>
      <c r="BX75" s="347">
        <v>0.75</v>
      </c>
      <c r="BY75" s="347">
        <v>0.75</v>
      </c>
      <c r="BZ75" s="347">
        <v>0.75</v>
      </c>
      <c r="CA75" s="347">
        <v>0.75</v>
      </c>
      <c r="CB75" s="347">
        <v>0.75</v>
      </c>
      <c r="CC75" s="347">
        <v>0.5</v>
      </c>
      <c r="CD75" s="347">
        <v>0.5</v>
      </c>
      <c r="CE75" s="347">
        <v>0.75</v>
      </c>
      <c r="CF75" s="347">
        <v>0.75</v>
      </c>
      <c r="CG75" s="347">
        <v>0.5</v>
      </c>
      <c r="CH75" s="347">
        <v>0.5</v>
      </c>
      <c r="CI75" s="347">
        <v>0.5</v>
      </c>
      <c r="CJ75" s="347">
        <v>0.5</v>
      </c>
      <c r="CK75" s="347">
        <v>0.5</v>
      </c>
      <c r="CL75" s="347">
        <v>0.75</v>
      </c>
      <c r="CM75" s="347">
        <v>0.75</v>
      </c>
      <c r="CN75" s="347">
        <v>0.75</v>
      </c>
      <c r="CO75" s="347">
        <v>0.75</v>
      </c>
      <c r="CP75" s="347">
        <v>0.75</v>
      </c>
      <c r="CQ75" s="347">
        <v>0.75</v>
      </c>
      <c r="CR75" s="347">
        <v>0.75</v>
      </c>
      <c r="CS75" s="347">
        <v>0.75</v>
      </c>
      <c r="CT75" s="347">
        <v>0.75</v>
      </c>
      <c r="CU75" s="347">
        <v>0.75</v>
      </c>
      <c r="CV75" s="347">
        <v>0.75</v>
      </c>
      <c r="CW75" s="347">
        <v>0.75</v>
      </c>
      <c r="CX75" s="347">
        <v>0.75</v>
      </c>
      <c r="CY75" s="347">
        <v>0.75</v>
      </c>
      <c r="CZ75" s="347">
        <v>0.75</v>
      </c>
    </row>
    <row r="76" spans="2:104" x14ac:dyDescent="0.25">
      <c r="B76" s="338" t="s">
        <v>653</v>
      </c>
      <c r="C76" s="346">
        <v>1.7</v>
      </c>
      <c r="D76" s="30"/>
      <c r="E76" s="338" t="s">
        <v>653</v>
      </c>
      <c r="F76" s="347">
        <v>0.75</v>
      </c>
      <c r="G76" s="347">
        <v>0.75</v>
      </c>
      <c r="H76" s="347">
        <v>0.75</v>
      </c>
      <c r="I76" s="347">
        <v>0.75</v>
      </c>
      <c r="J76" s="347">
        <v>0.5</v>
      </c>
      <c r="K76" s="347">
        <v>0.75</v>
      </c>
      <c r="L76" s="347">
        <v>0.5</v>
      </c>
      <c r="M76" s="347">
        <v>0.5</v>
      </c>
      <c r="N76" s="347">
        <v>0.5</v>
      </c>
      <c r="O76" s="347">
        <v>0.75</v>
      </c>
      <c r="P76" s="347">
        <v>0.5</v>
      </c>
      <c r="Q76" s="347">
        <v>0.5</v>
      </c>
      <c r="R76" s="347">
        <v>0.5</v>
      </c>
      <c r="S76" s="347">
        <v>0.5</v>
      </c>
      <c r="T76" s="347">
        <v>0.5</v>
      </c>
      <c r="U76" s="347">
        <v>0.5</v>
      </c>
      <c r="V76" s="347">
        <v>0.5</v>
      </c>
      <c r="W76" s="347">
        <v>0.5</v>
      </c>
      <c r="X76" s="347">
        <v>0.5</v>
      </c>
      <c r="Y76" s="347">
        <v>0.5</v>
      </c>
      <c r="Z76" s="347">
        <v>0.5</v>
      </c>
      <c r="AA76" s="347">
        <v>0.5</v>
      </c>
      <c r="AB76" s="347">
        <v>0.5</v>
      </c>
      <c r="AC76" s="347">
        <v>0.5</v>
      </c>
      <c r="AD76" s="347">
        <v>0.5</v>
      </c>
      <c r="AE76" s="347">
        <v>0.75</v>
      </c>
      <c r="AF76" s="347">
        <v>0.75</v>
      </c>
      <c r="AG76" s="347">
        <v>0.5</v>
      </c>
      <c r="AH76" s="347">
        <v>0.5</v>
      </c>
      <c r="AI76" s="347">
        <v>0.75</v>
      </c>
      <c r="AJ76" s="347">
        <v>0.5</v>
      </c>
      <c r="AK76" s="347">
        <v>0.5</v>
      </c>
      <c r="AL76" s="347">
        <v>0.5</v>
      </c>
      <c r="AM76" s="347">
        <v>0.5</v>
      </c>
      <c r="AN76" s="347">
        <v>0.5</v>
      </c>
      <c r="AO76" s="347">
        <v>0.5</v>
      </c>
      <c r="AP76" s="347">
        <v>0.5</v>
      </c>
      <c r="AQ76" s="347">
        <v>0.5</v>
      </c>
      <c r="AR76" s="347">
        <v>0.5</v>
      </c>
      <c r="AS76" s="347">
        <v>0.5</v>
      </c>
      <c r="AT76" s="347">
        <v>0.75</v>
      </c>
      <c r="AU76" s="347">
        <v>0.75</v>
      </c>
      <c r="AV76" s="347">
        <v>0.75</v>
      </c>
      <c r="AW76" s="347">
        <v>0.5</v>
      </c>
      <c r="AX76" s="347">
        <v>0.75</v>
      </c>
      <c r="AY76" s="347">
        <v>0.75</v>
      </c>
      <c r="AZ76" s="347">
        <v>0.75</v>
      </c>
      <c r="BA76" s="347">
        <v>0.75</v>
      </c>
      <c r="BB76" s="347">
        <v>0.75</v>
      </c>
      <c r="BC76" s="347">
        <v>0.75</v>
      </c>
      <c r="BD76" s="347">
        <v>0.75</v>
      </c>
      <c r="BE76" s="347">
        <v>0.75</v>
      </c>
      <c r="BF76" s="347">
        <v>0.75</v>
      </c>
      <c r="BG76" s="347">
        <v>0.75</v>
      </c>
      <c r="BH76" s="347">
        <v>0.75</v>
      </c>
      <c r="BI76" s="347">
        <v>0.75</v>
      </c>
      <c r="BJ76" s="347">
        <v>1</v>
      </c>
      <c r="BK76" s="347">
        <v>0.75</v>
      </c>
      <c r="BL76" s="347">
        <v>0.75</v>
      </c>
      <c r="BM76" s="347">
        <v>1</v>
      </c>
      <c r="BN76" s="347">
        <v>0.75</v>
      </c>
      <c r="BO76" s="347">
        <v>0.75</v>
      </c>
      <c r="BP76" s="347">
        <v>0.75</v>
      </c>
      <c r="BQ76" s="347">
        <v>0.75</v>
      </c>
      <c r="BR76" s="347">
        <v>0.75</v>
      </c>
      <c r="BS76" s="347">
        <v>1</v>
      </c>
      <c r="BT76" s="347">
        <v>1</v>
      </c>
      <c r="BU76" s="347">
        <v>1</v>
      </c>
      <c r="BV76" s="347">
        <v>1</v>
      </c>
      <c r="BW76" s="347">
        <v>1</v>
      </c>
      <c r="BX76" s="347">
        <v>0.75</v>
      </c>
      <c r="BY76" s="347">
        <v>0.75</v>
      </c>
      <c r="BZ76" s="347">
        <v>0.75</v>
      </c>
      <c r="CA76" s="347">
        <v>0.75</v>
      </c>
      <c r="CB76" s="347">
        <v>0.75</v>
      </c>
      <c r="CC76" s="347">
        <v>0.5</v>
      </c>
      <c r="CD76" s="347">
        <v>0.5</v>
      </c>
      <c r="CE76" s="347">
        <v>0.5</v>
      </c>
      <c r="CF76" s="347">
        <v>0.75</v>
      </c>
      <c r="CG76" s="347">
        <v>0.5</v>
      </c>
      <c r="CH76" s="347">
        <v>0.5</v>
      </c>
      <c r="CI76" s="347">
        <v>0.5</v>
      </c>
      <c r="CJ76" s="347">
        <v>0.5</v>
      </c>
      <c r="CK76" s="347">
        <v>0.5</v>
      </c>
      <c r="CL76" s="347">
        <v>0.75</v>
      </c>
      <c r="CM76" s="347">
        <v>0.75</v>
      </c>
      <c r="CN76" s="347">
        <v>0.75</v>
      </c>
      <c r="CO76" s="347">
        <v>0.75</v>
      </c>
      <c r="CP76" s="347">
        <v>0.75</v>
      </c>
      <c r="CQ76" s="347">
        <v>0.75</v>
      </c>
      <c r="CR76" s="347">
        <v>0.75</v>
      </c>
      <c r="CS76" s="347">
        <v>0.75</v>
      </c>
      <c r="CT76" s="347">
        <v>0.75</v>
      </c>
      <c r="CU76" s="347">
        <v>0.75</v>
      </c>
      <c r="CV76" s="347">
        <v>0.75</v>
      </c>
      <c r="CW76" s="347">
        <v>0.75</v>
      </c>
      <c r="CX76" s="347">
        <v>0.75</v>
      </c>
      <c r="CY76" s="347">
        <v>0.75</v>
      </c>
      <c r="CZ76" s="347">
        <v>0.75</v>
      </c>
    </row>
    <row r="77" spans="2:104" x14ac:dyDescent="0.25">
      <c r="B77" s="338" t="s">
        <v>654</v>
      </c>
      <c r="C77" s="346">
        <v>2.2999999999999998</v>
      </c>
      <c r="D77" s="30"/>
      <c r="E77" s="338" t="s">
        <v>654</v>
      </c>
      <c r="F77" s="347">
        <v>0.75</v>
      </c>
      <c r="G77" s="347">
        <v>0.75</v>
      </c>
      <c r="H77" s="347">
        <v>0.75</v>
      </c>
      <c r="I77" s="347">
        <v>0.75</v>
      </c>
      <c r="J77" s="347">
        <v>0.5</v>
      </c>
      <c r="K77" s="347">
        <v>0.75</v>
      </c>
      <c r="L77" s="347">
        <v>0.75</v>
      </c>
      <c r="M77" s="347">
        <v>0.5</v>
      </c>
      <c r="N77" s="347">
        <v>0.5</v>
      </c>
      <c r="O77" s="347">
        <v>0.75</v>
      </c>
      <c r="P77" s="347">
        <v>0.5</v>
      </c>
      <c r="Q77" s="347">
        <v>0.5</v>
      </c>
      <c r="R77" s="347">
        <v>0.5</v>
      </c>
      <c r="S77" s="347">
        <v>0.75</v>
      </c>
      <c r="T77" s="347">
        <v>0.5</v>
      </c>
      <c r="U77" s="347">
        <v>0.5</v>
      </c>
      <c r="V77" s="347">
        <v>0.5</v>
      </c>
      <c r="W77" s="347">
        <v>0.5</v>
      </c>
      <c r="X77" s="347">
        <v>0.5</v>
      </c>
      <c r="Y77" s="347">
        <v>0.5</v>
      </c>
      <c r="Z77" s="347">
        <v>0.5</v>
      </c>
      <c r="AA77" s="347">
        <v>0.5</v>
      </c>
      <c r="AB77" s="347">
        <v>0.5</v>
      </c>
      <c r="AC77" s="347">
        <v>0.5</v>
      </c>
      <c r="AD77" s="347">
        <v>0.5</v>
      </c>
      <c r="AE77" s="347">
        <v>0.5</v>
      </c>
      <c r="AF77" s="347">
        <v>0.5</v>
      </c>
      <c r="AG77" s="347">
        <v>0.5</v>
      </c>
      <c r="AH77" s="347">
        <v>0.5</v>
      </c>
      <c r="AI77" s="347">
        <v>0.5</v>
      </c>
      <c r="AJ77" s="347">
        <v>0.5</v>
      </c>
      <c r="AK77" s="347">
        <v>0.5</v>
      </c>
      <c r="AL77" s="347">
        <v>0.5</v>
      </c>
      <c r="AM77" s="347">
        <v>0.5</v>
      </c>
      <c r="AN77" s="347">
        <v>0.5</v>
      </c>
      <c r="AO77" s="347">
        <v>0.5</v>
      </c>
      <c r="AP77" s="347">
        <v>0.5</v>
      </c>
      <c r="AQ77" s="347">
        <v>0.25</v>
      </c>
      <c r="AR77" s="347">
        <v>0.25</v>
      </c>
      <c r="AS77" s="347">
        <v>0.5</v>
      </c>
      <c r="AT77" s="347">
        <v>0.5</v>
      </c>
      <c r="AU77" s="347">
        <v>0.5</v>
      </c>
      <c r="AV77" s="347">
        <v>0.5</v>
      </c>
      <c r="AW77" s="347">
        <v>0.5</v>
      </c>
      <c r="AX77" s="347">
        <v>0.5</v>
      </c>
      <c r="AY77" s="347">
        <v>0.75</v>
      </c>
      <c r="AZ77" s="347">
        <v>0.75</v>
      </c>
      <c r="BA77" s="347">
        <v>0.5</v>
      </c>
      <c r="BB77" s="347">
        <v>0.5</v>
      </c>
      <c r="BC77" s="347">
        <v>0.75</v>
      </c>
      <c r="BD77" s="347">
        <v>0.75</v>
      </c>
      <c r="BE77" s="347">
        <v>0.75</v>
      </c>
      <c r="BF77" s="347">
        <v>0.75</v>
      </c>
      <c r="BG77" s="347">
        <v>0.75</v>
      </c>
      <c r="BH77" s="347">
        <v>0.75</v>
      </c>
      <c r="BI77" s="347">
        <v>0.75</v>
      </c>
      <c r="BJ77" s="347">
        <v>0.75</v>
      </c>
      <c r="BK77" s="347">
        <v>0.75</v>
      </c>
      <c r="BL77" s="347">
        <v>0.75</v>
      </c>
      <c r="BM77" s="347">
        <v>0.75</v>
      </c>
      <c r="BN77" s="347">
        <v>1</v>
      </c>
      <c r="BO77" s="347">
        <v>1</v>
      </c>
      <c r="BP77" s="347">
        <v>0.75</v>
      </c>
      <c r="BQ77" s="347">
        <v>0.75</v>
      </c>
      <c r="BR77" s="347">
        <v>1</v>
      </c>
      <c r="BS77" s="347">
        <v>1</v>
      </c>
      <c r="BT77" s="347">
        <v>1</v>
      </c>
      <c r="BU77" s="347">
        <v>1</v>
      </c>
      <c r="BV77" s="347">
        <v>1</v>
      </c>
      <c r="BW77" s="347">
        <v>1</v>
      </c>
      <c r="BX77" s="347">
        <v>0.75</v>
      </c>
      <c r="BY77" s="347">
        <v>0.75</v>
      </c>
      <c r="BZ77" s="347">
        <v>0.75</v>
      </c>
      <c r="CA77" s="347">
        <v>0.75</v>
      </c>
      <c r="CB77" s="347">
        <v>1</v>
      </c>
      <c r="CC77" s="347">
        <v>0.75</v>
      </c>
      <c r="CD77" s="347">
        <v>0.75</v>
      </c>
      <c r="CE77" s="347">
        <v>0.75</v>
      </c>
      <c r="CF77" s="347">
        <v>0.75</v>
      </c>
      <c r="CG77" s="347">
        <v>0.5</v>
      </c>
      <c r="CH77" s="347">
        <v>0.5</v>
      </c>
      <c r="CI77" s="347">
        <v>0.5</v>
      </c>
      <c r="CJ77" s="347">
        <v>0.75</v>
      </c>
      <c r="CK77" s="347">
        <v>0.5</v>
      </c>
      <c r="CL77" s="347">
        <v>0.75</v>
      </c>
      <c r="CM77" s="347">
        <v>0.75</v>
      </c>
      <c r="CN77" s="347">
        <v>0.75</v>
      </c>
      <c r="CO77" s="347">
        <v>0.75</v>
      </c>
      <c r="CP77" s="347">
        <v>0.75</v>
      </c>
      <c r="CQ77" s="347">
        <v>0.75</v>
      </c>
      <c r="CR77" s="347">
        <v>0.75</v>
      </c>
      <c r="CS77" s="347">
        <v>0.75</v>
      </c>
      <c r="CT77" s="347">
        <v>0.75</v>
      </c>
      <c r="CU77" s="347">
        <v>0.75</v>
      </c>
      <c r="CV77" s="347">
        <v>0.75</v>
      </c>
      <c r="CW77" s="347">
        <v>0.75</v>
      </c>
      <c r="CX77" s="347">
        <v>0.75</v>
      </c>
      <c r="CY77" s="347">
        <v>0.75</v>
      </c>
      <c r="CZ77" s="347">
        <v>0.75</v>
      </c>
    </row>
    <row r="78" spans="2:104" x14ac:dyDescent="0.25">
      <c r="B78" s="338" t="s">
        <v>655</v>
      </c>
      <c r="C78" s="346">
        <v>3.4</v>
      </c>
      <c r="D78" s="30"/>
      <c r="E78" s="338" t="s">
        <v>655</v>
      </c>
      <c r="F78" s="347">
        <v>0.5</v>
      </c>
      <c r="G78" s="347">
        <v>0.5</v>
      </c>
      <c r="H78" s="347">
        <v>0.5</v>
      </c>
      <c r="I78" s="347">
        <v>0.5</v>
      </c>
      <c r="J78" s="347">
        <v>0.5</v>
      </c>
      <c r="K78" s="347">
        <v>0.5</v>
      </c>
      <c r="L78" s="347">
        <v>0.5</v>
      </c>
      <c r="M78" s="347">
        <v>0.5</v>
      </c>
      <c r="N78" s="347">
        <v>0.5</v>
      </c>
      <c r="O78" s="347">
        <v>0.75</v>
      </c>
      <c r="P78" s="347">
        <v>0.75</v>
      </c>
      <c r="Q78" s="347">
        <v>0.5</v>
      </c>
      <c r="R78" s="347">
        <v>0.5</v>
      </c>
      <c r="S78" s="347">
        <v>0.75</v>
      </c>
      <c r="T78" s="347">
        <v>0.75</v>
      </c>
      <c r="U78" s="347">
        <v>0.5</v>
      </c>
      <c r="V78" s="347">
        <v>0.5</v>
      </c>
      <c r="W78" s="347">
        <v>0.5</v>
      </c>
      <c r="X78" s="347">
        <v>0.5</v>
      </c>
      <c r="Y78" s="347">
        <v>0.5</v>
      </c>
      <c r="Z78" s="347">
        <v>0.25</v>
      </c>
      <c r="AA78" s="347">
        <v>0.5</v>
      </c>
      <c r="AB78" s="347">
        <v>0.25</v>
      </c>
      <c r="AC78" s="347">
        <v>0.25</v>
      </c>
      <c r="AD78" s="347">
        <v>0.5</v>
      </c>
      <c r="AE78" s="347">
        <v>0.5</v>
      </c>
      <c r="AF78" s="347">
        <v>0.5</v>
      </c>
      <c r="AG78" s="347">
        <v>0.5</v>
      </c>
      <c r="AH78" s="347">
        <v>0.25</v>
      </c>
      <c r="AI78" s="347">
        <v>0.5</v>
      </c>
      <c r="AJ78" s="347">
        <v>0.25</v>
      </c>
      <c r="AK78" s="347">
        <v>0.25</v>
      </c>
      <c r="AL78" s="347">
        <v>0.25</v>
      </c>
      <c r="AM78" s="347">
        <v>0.25</v>
      </c>
      <c r="AN78" s="347">
        <v>0.25</v>
      </c>
      <c r="AO78" s="347">
        <v>0.25</v>
      </c>
      <c r="AP78" s="347">
        <v>0.25</v>
      </c>
      <c r="AQ78" s="347">
        <v>0.25</v>
      </c>
      <c r="AR78" s="347">
        <v>0.25</v>
      </c>
      <c r="AS78" s="347">
        <v>0.25</v>
      </c>
      <c r="AT78" s="347">
        <v>0.25</v>
      </c>
      <c r="AU78" s="347">
        <v>0.5</v>
      </c>
      <c r="AV78" s="347">
        <v>0.5</v>
      </c>
      <c r="AW78" s="347">
        <v>0.25</v>
      </c>
      <c r="AX78" s="347">
        <v>0.5</v>
      </c>
      <c r="AY78" s="347">
        <v>0.5</v>
      </c>
      <c r="AZ78" s="347">
        <v>0.5</v>
      </c>
      <c r="BA78" s="347">
        <v>0.5</v>
      </c>
      <c r="BB78" s="347">
        <v>0.5</v>
      </c>
      <c r="BC78" s="347">
        <v>0.5</v>
      </c>
      <c r="BD78" s="347">
        <v>0.5</v>
      </c>
      <c r="BE78" s="347">
        <v>0.5</v>
      </c>
      <c r="BF78" s="347">
        <v>0.5</v>
      </c>
      <c r="BG78" s="347">
        <v>0.5</v>
      </c>
      <c r="BH78" s="347">
        <v>0.5</v>
      </c>
      <c r="BI78" s="347">
        <v>0.5</v>
      </c>
      <c r="BJ78" s="347">
        <v>0.75</v>
      </c>
      <c r="BK78" s="347">
        <v>0.5</v>
      </c>
      <c r="BL78" s="347">
        <v>0.5</v>
      </c>
      <c r="BM78" s="347">
        <v>0.75</v>
      </c>
      <c r="BN78" s="347">
        <v>0.75</v>
      </c>
      <c r="BO78" s="347">
        <v>0.75</v>
      </c>
      <c r="BP78" s="347">
        <v>0.75</v>
      </c>
      <c r="BQ78" s="347">
        <v>0.75</v>
      </c>
      <c r="BR78" s="347">
        <v>0.75</v>
      </c>
      <c r="BS78" s="347">
        <v>0.75</v>
      </c>
      <c r="BT78" s="347">
        <v>0.75</v>
      </c>
      <c r="BU78" s="347">
        <v>0.75</v>
      </c>
      <c r="BV78" s="347">
        <v>0.75</v>
      </c>
      <c r="BW78" s="347">
        <v>0.75</v>
      </c>
      <c r="BX78" s="347">
        <v>1</v>
      </c>
      <c r="BY78" s="347">
        <v>1</v>
      </c>
      <c r="BZ78" s="347">
        <v>1</v>
      </c>
      <c r="CA78" s="347">
        <v>1</v>
      </c>
      <c r="CB78" s="347">
        <v>1</v>
      </c>
      <c r="CC78" s="347">
        <v>0.75</v>
      </c>
      <c r="CD78" s="347">
        <v>0.75</v>
      </c>
      <c r="CE78" s="347">
        <v>0.75</v>
      </c>
      <c r="CF78" s="347">
        <v>1</v>
      </c>
      <c r="CG78" s="347">
        <v>0.75</v>
      </c>
      <c r="CH78" s="347">
        <v>0.75</v>
      </c>
      <c r="CI78" s="347">
        <v>0.75</v>
      </c>
      <c r="CJ78" s="347">
        <v>0.75</v>
      </c>
      <c r="CK78" s="347">
        <v>0.75</v>
      </c>
      <c r="CL78" s="347">
        <v>0.75</v>
      </c>
      <c r="CM78" s="347">
        <v>0.75</v>
      </c>
      <c r="CN78" s="347">
        <v>0.75</v>
      </c>
      <c r="CO78" s="347">
        <v>0.75</v>
      </c>
      <c r="CP78" s="347">
        <v>0.75</v>
      </c>
      <c r="CQ78" s="347">
        <v>0.5</v>
      </c>
      <c r="CR78" s="347">
        <v>0.5</v>
      </c>
      <c r="CS78" s="347">
        <v>0.5</v>
      </c>
      <c r="CT78" s="347">
        <v>0.5</v>
      </c>
      <c r="CU78" s="347">
        <v>0.5</v>
      </c>
      <c r="CV78" s="347">
        <v>0.5</v>
      </c>
      <c r="CW78" s="347">
        <v>0.5</v>
      </c>
      <c r="CX78" s="347">
        <v>0.5</v>
      </c>
      <c r="CY78" s="347">
        <v>0.5</v>
      </c>
      <c r="CZ78" s="347">
        <v>0.75</v>
      </c>
    </row>
    <row r="79" spans="2:104" x14ac:dyDescent="0.25">
      <c r="B79" s="338" t="s">
        <v>656</v>
      </c>
      <c r="C79" s="346">
        <v>3.6</v>
      </c>
      <c r="D79" s="30"/>
      <c r="E79" s="338" t="s">
        <v>656</v>
      </c>
      <c r="F79" s="347">
        <v>0.5</v>
      </c>
      <c r="G79" s="347">
        <v>0.5</v>
      </c>
      <c r="H79" s="347">
        <v>0.5</v>
      </c>
      <c r="I79" s="347">
        <v>0.5</v>
      </c>
      <c r="J79" s="347">
        <v>0.5</v>
      </c>
      <c r="K79" s="347">
        <v>0.5</v>
      </c>
      <c r="L79" s="347">
        <v>0.5</v>
      </c>
      <c r="M79" s="347">
        <v>0.5</v>
      </c>
      <c r="N79" s="347">
        <v>0.5</v>
      </c>
      <c r="O79" s="347">
        <v>0.75</v>
      </c>
      <c r="P79" s="347">
        <v>0.75</v>
      </c>
      <c r="Q79" s="347">
        <v>0.5</v>
      </c>
      <c r="R79" s="347">
        <v>0.5</v>
      </c>
      <c r="S79" s="347">
        <v>0.75</v>
      </c>
      <c r="T79" s="347">
        <v>0.75</v>
      </c>
      <c r="U79" s="347">
        <v>0.5</v>
      </c>
      <c r="V79" s="347">
        <v>0.5</v>
      </c>
      <c r="W79" s="347">
        <v>0.5</v>
      </c>
      <c r="X79" s="347">
        <v>0.5</v>
      </c>
      <c r="Y79" s="347">
        <v>0.5</v>
      </c>
      <c r="Z79" s="347">
        <v>0.25</v>
      </c>
      <c r="AA79" s="347">
        <v>0.5</v>
      </c>
      <c r="AB79" s="347">
        <v>0.25</v>
      </c>
      <c r="AC79" s="347">
        <v>0.25</v>
      </c>
      <c r="AD79" s="347">
        <v>0.5</v>
      </c>
      <c r="AE79" s="347">
        <v>0.5</v>
      </c>
      <c r="AF79" s="347">
        <v>0.5</v>
      </c>
      <c r="AG79" s="347">
        <v>0.5</v>
      </c>
      <c r="AH79" s="347">
        <v>0.25</v>
      </c>
      <c r="AI79" s="347">
        <v>0.5</v>
      </c>
      <c r="AJ79" s="347">
        <v>0.25</v>
      </c>
      <c r="AK79" s="347">
        <v>0.25</v>
      </c>
      <c r="AL79" s="347">
        <v>0.25</v>
      </c>
      <c r="AM79" s="347">
        <v>0.25</v>
      </c>
      <c r="AN79" s="347">
        <v>0.25</v>
      </c>
      <c r="AO79" s="347">
        <v>0.25</v>
      </c>
      <c r="AP79" s="347">
        <v>0.25</v>
      </c>
      <c r="AQ79" s="347">
        <v>0.25</v>
      </c>
      <c r="AR79" s="347">
        <v>0.25</v>
      </c>
      <c r="AS79" s="347">
        <v>0.25</v>
      </c>
      <c r="AT79" s="347">
        <v>0.25</v>
      </c>
      <c r="AU79" s="347">
        <v>0.25</v>
      </c>
      <c r="AV79" s="347">
        <v>0.5</v>
      </c>
      <c r="AW79" s="347">
        <v>0.25</v>
      </c>
      <c r="AX79" s="347">
        <v>0.25</v>
      </c>
      <c r="AY79" s="347">
        <v>0.5</v>
      </c>
      <c r="AZ79" s="347">
        <v>0.5</v>
      </c>
      <c r="BA79" s="347">
        <v>0.5</v>
      </c>
      <c r="BB79" s="347">
        <v>0.5</v>
      </c>
      <c r="BC79" s="347">
        <v>0.5</v>
      </c>
      <c r="BD79" s="347">
        <v>0.5</v>
      </c>
      <c r="BE79" s="347">
        <v>0.5</v>
      </c>
      <c r="BF79" s="347">
        <v>0.5</v>
      </c>
      <c r="BG79" s="347">
        <v>0.5</v>
      </c>
      <c r="BH79" s="347">
        <v>0.5</v>
      </c>
      <c r="BI79" s="347">
        <v>0.5</v>
      </c>
      <c r="BJ79" s="347">
        <v>0.5</v>
      </c>
      <c r="BK79" s="347">
        <v>0.5</v>
      </c>
      <c r="BL79" s="347">
        <v>0.5</v>
      </c>
      <c r="BM79" s="347">
        <v>0.5</v>
      </c>
      <c r="BN79" s="347">
        <v>0.75</v>
      </c>
      <c r="BO79" s="347">
        <v>0.75</v>
      </c>
      <c r="BP79" s="347">
        <v>0.75</v>
      </c>
      <c r="BQ79" s="347">
        <v>0.75</v>
      </c>
      <c r="BR79" s="347">
        <v>0.75</v>
      </c>
      <c r="BS79" s="347">
        <v>0.75</v>
      </c>
      <c r="BT79" s="347">
        <v>0.75</v>
      </c>
      <c r="BU79" s="347">
        <v>0.75</v>
      </c>
      <c r="BV79" s="347">
        <v>0.75</v>
      </c>
      <c r="BW79" s="347">
        <v>0.75</v>
      </c>
      <c r="BX79" s="347">
        <v>1</v>
      </c>
      <c r="BY79" s="347">
        <v>1</v>
      </c>
      <c r="BZ79" s="347">
        <v>1</v>
      </c>
      <c r="CA79" s="347">
        <v>1</v>
      </c>
      <c r="CB79" s="347">
        <v>1</v>
      </c>
      <c r="CC79" s="347">
        <v>0.75</v>
      </c>
      <c r="CD79" s="347">
        <v>0.75</v>
      </c>
      <c r="CE79" s="347">
        <v>0.75</v>
      </c>
      <c r="CF79" s="347">
        <v>1</v>
      </c>
      <c r="CG79" s="347">
        <v>0.75</v>
      </c>
      <c r="CH79" s="347">
        <v>0.75</v>
      </c>
      <c r="CI79" s="347">
        <v>0.75</v>
      </c>
      <c r="CJ79" s="347">
        <v>0.75</v>
      </c>
      <c r="CK79" s="347">
        <v>0.75</v>
      </c>
      <c r="CL79" s="347">
        <v>0.75</v>
      </c>
      <c r="CM79" s="347">
        <v>0.75</v>
      </c>
      <c r="CN79" s="347">
        <v>0.75</v>
      </c>
      <c r="CO79" s="347">
        <v>0.75</v>
      </c>
      <c r="CP79" s="347">
        <v>0.75</v>
      </c>
      <c r="CQ79" s="347">
        <v>0.5</v>
      </c>
      <c r="CR79" s="347">
        <v>0.5</v>
      </c>
      <c r="CS79" s="347">
        <v>0.5</v>
      </c>
      <c r="CT79" s="347">
        <v>0.5</v>
      </c>
      <c r="CU79" s="347">
        <v>0.5</v>
      </c>
      <c r="CV79" s="347">
        <v>0.5</v>
      </c>
      <c r="CW79" s="347">
        <v>0.5</v>
      </c>
      <c r="CX79" s="347">
        <v>0.5</v>
      </c>
      <c r="CY79" s="347">
        <v>0.5</v>
      </c>
      <c r="CZ79" s="347">
        <v>0.75</v>
      </c>
    </row>
    <row r="80" spans="2:104" x14ac:dyDescent="0.25">
      <c r="B80" s="338" t="s">
        <v>657</v>
      </c>
      <c r="C80" s="346">
        <v>3.6</v>
      </c>
      <c r="D80" s="30"/>
      <c r="E80" s="338" t="s">
        <v>657</v>
      </c>
      <c r="F80" s="347">
        <v>0.5</v>
      </c>
      <c r="G80" s="347">
        <v>0.5</v>
      </c>
      <c r="H80" s="347">
        <v>0.5</v>
      </c>
      <c r="I80" s="347">
        <v>0.5</v>
      </c>
      <c r="J80" s="347">
        <v>0.5</v>
      </c>
      <c r="K80" s="347">
        <v>0.5</v>
      </c>
      <c r="L80" s="347">
        <v>0.5</v>
      </c>
      <c r="M80" s="347">
        <v>0.5</v>
      </c>
      <c r="N80" s="347">
        <v>0.5</v>
      </c>
      <c r="O80" s="347">
        <v>0.75</v>
      </c>
      <c r="P80" s="347">
        <v>0.75</v>
      </c>
      <c r="Q80" s="347">
        <v>0.75</v>
      </c>
      <c r="R80" s="347">
        <v>0.5</v>
      </c>
      <c r="S80" s="347">
        <v>0.75</v>
      </c>
      <c r="T80" s="347">
        <v>0.75</v>
      </c>
      <c r="U80" s="347">
        <v>0.5</v>
      </c>
      <c r="V80" s="347">
        <v>0.5</v>
      </c>
      <c r="W80" s="347">
        <v>0.5</v>
      </c>
      <c r="X80" s="347">
        <v>0.5</v>
      </c>
      <c r="Y80" s="347">
        <v>0.5</v>
      </c>
      <c r="Z80" s="347">
        <v>0.25</v>
      </c>
      <c r="AA80" s="347">
        <v>0.5</v>
      </c>
      <c r="AB80" s="347">
        <v>0.25</v>
      </c>
      <c r="AC80" s="347">
        <v>0.25</v>
      </c>
      <c r="AD80" s="347">
        <v>0.25</v>
      </c>
      <c r="AE80" s="347">
        <v>0.25</v>
      </c>
      <c r="AF80" s="347">
        <v>0.5</v>
      </c>
      <c r="AG80" s="347">
        <v>0.25</v>
      </c>
      <c r="AH80" s="347">
        <v>0.25</v>
      </c>
      <c r="AI80" s="347">
        <v>0.5</v>
      </c>
      <c r="AJ80" s="347">
        <v>0.25</v>
      </c>
      <c r="AK80" s="347">
        <v>0.25</v>
      </c>
      <c r="AL80" s="347">
        <v>0.25</v>
      </c>
      <c r="AM80" s="347">
        <v>0.25</v>
      </c>
      <c r="AN80" s="347">
        <v>0.25</v>
      </c>
      <c r="AO80" s="347">
        <v>0.25</v>
      </c>
      <c r="AP80" s="347">
        <v>0.25</v>
      </c>
      <c r="AQ80" s="347">
        <v>0.25</v>
      </c>
      <c r="AR80" s="347">
        <v>0</v>
      </c>
      <c r="AS80" s="347">
        <v>0.25</v>
      </c>
      <c r="AT80" s="347">
        <v>0.25</v>
      </c>
      <c r="AU80" s="347">
        <v>0.25</v>
      </c>
      <c r="AV80" s="347">
        <v>0.5</v>
      </c>
      <c r="AW80" s="347">
        <v>0.25</v>
      </c>
      <c r="AX80" s="347">
        <v>0.25</v>
      </c>
      <c r="AY80" s="347">
        <v>0.5</v>
      </c>
      <c r="AZ80" s="347">
        <v>0.5</v>
      </c>
      <c r="BA80" s="347">
        <v>0.25</v>
      </c>
      <c r="BB80" s="347">
        <v>0.25</v>
      </c>
      <c r="BC80" s="347">
        <v>0.5</v>
      </c>
      <c r="BD80" s="347">
        <v>0.5</v>
      </c>
      <c r="BE80" s="347">
        <v>0.5</v>
      </c>
      <c r="BF80" s="347">
        <v>0.5</v>
      </c>
      <c r="BG80" s="347">
        <v>0.5</v>
      </c>
      <c r="BH80" s="347">
        <v>0.5</v>
      </c>
      <c r="BI80" s="347">
        <v>0.5</v>
      </c>
      <c r="BJ80" s="347">
        <v>0.5</v>
      </c>
      <c r="BK80" s="347">
        <v>0.5</v>
      </c>
      <c r="BL80" s="347">
        <v>0.5</v>
      </c>
      <c r="BM80" s="347">
        <v>0.5</v>
      </c>
      <c r="BN80" s="347">
        <v>0.75</v>
      </c>
      <c r="BO80" s="347">
        <v>0.75</v>
      </c>
      <c r="BP80" s="347">
        <v>0.75</v>
      </c>
      <c r="BQ80" s="347">
        <v>0.75</v>
      </c>
      <c r="BR80" s="347">
        <v>0.75</v>
      </c>
      <c r="BS80" s="347">
        <v>0.75</v>
      </c>
      <c r="BT80" s="347">
        <v>0.75</v>
      </c>
      <c r="BU80" s="347">
        <v>0.75</v>
      </c>
      <c r="BV80" s="347">
        <v>0.75</v>
      </c>
      <c r="BW80" s="347">
        <v>0.75</v>
      </c>
      <c r="BX80" s="347">
        <v>1</v>
      </c>
      <c r="BY80" s="347">
        <v>1</v>
      </c>
      <c r="BZ80" s="347">
        <v>1</v>
      </c>
      <c r="CA80" s="347">
        <v>1</v>
      </c>
      <c r="CB80" s="347">
        <v>1</v>
      </c>
      <c r="CC80" s="347">
        <v>1</v>
      </c>
      <c r="CD80" s="347">
        <v>0.75</v>
      </c>
      <c r="CE80" s="347">
        <v>1</v>
      </c>
      <c r="CF80" s="347">
        <v>1</v>
      </c>
      <c r="CG80" s="347">
        <v>0.75</v>
      </c>
      <c r="CH80" s="347">
        <v>0.75</v>
      </c>
      <c r="CI80" s="347">
        <v>0.75</v>
      </c>
      <c r="CJ80" s="347">
        <v>0.75</v>
      </c>
      <c r="CK80" s="347">
        <v>0.75</v>
      </c>
      <c r="CL80" s="347">
        <v>0.75</v>
      </c>
      <c r="CM80" s="347">
        <v>0.75</v>
      </c>
      <c r="CN80" s="347">
        <v>0.75</v>
      </c>
      <c r="CO80" s="347">
        <v>0.75</v>
      </c>
      <c r="CP80" s="347">
        <v>0.75</v>
      </c>
      <c r="CQ80" s="347">
        <v>0.5</v>
      </c>
      <c r="CR80" s="347">
        <v>0.5</v>
      </c>
      <c r="CS80" s="347">
        <v>0.5</v>
      </c>
      <c r="CT80" s="347">
        <v>0.5</v>
      </c>
      <c r="CU80" s="347">
        <v>0.5</v>
      </c>
      <c r="CV80" s="347">
        <v>0.5</v>
      </c>
      <c r="CW80" s="347">
        <v>0.5</v>
      </c>
      <c r="CX80" s="347">
        <v>0.5</v>
      </c>
      <c r="CY80" s="347">
        <v>0.5</v>
      </c>
      <c r="CZ80" s="347">
        <v>0.5</v>
      </c>
    </row>
    <row r="81" spans="2:104" x14ac:dyDescent="0.25">
      <c r="B81" s="338" t="s">
        <v>658</v>
      </c>
      <c r="C81" s="346">
        <v>2.9</v>
      </c>
      <c r="D81" s="30"/>
      <c r="E81" s="338" t="s">
        <v>658</v>
      </c>
      <c r="F81" s="347">
        <v>0.5</v>
      </c>
      <c r="G81" s="347">
        <v>0.5</v>
      </c>
      <c r="H81" s="347">
        <v>0.5</v>
      </c>
      <c r="I81" s="347">
        <v>0.5</v>
      </c>
      <c r="J81" s="347">
        <v>0.5</v>
      </c>
      <c r="K81" s="347">
        <v>0.5</v>
      </c>
      <c r="L81" s="347">
        <v>0.75</v>
      </c>
      <c r="M81" s="347">
        <v>0.5</v>
      </c>
      <c r="N81" s="347">
        <v>0.5</v>
      </c>
      <c r="O81" s="347">
        <v>0.75</v>
      </c>
      <c r="P81" s="347">
        <v>0.75</v>
      </c>
      <c r="Q81" s="347">
        <v>0.75</v>
      </c>
      <c r="R81" s="347">
        <v>0.75</v>
      </c>
      <c r="S81" s="347">
        <v>0.75</v>
      </c>
      <c r="T81" s="347">
        <v>0.75</v>
      </c>
      <c r="U81" s="347">
        <v>0.5</v>
      </c>
      <c r="V81" s="347">
        <v>0.5</v>
      </c>
      <c r="W81" s="347">
        <v>0.5</v>
      </c>
      <c r="X81" s="347">
        <v>0.5</v>
      </c>
      <c r="Y81" s="347">
        <v>0.5</v>
      </c>
      <c r="Z81" s="347">
        <v>0.5</v>
      </c>
      <c r="AA81" s="347">
        <v>0.5</v>
      </c>
      <c r="AB81" s="347">
        <v>0.25</v>
      </c>
      <c r="AC81" s="347">
        <v>0.25</v>
      </c>
      <c r="AD81" s="347">
        <v>0.5</v>
      </c>
      <c r="AE81" s="347">
        <v>0.5</v>
      </c>
      <c r="AF81" s="347">
        <v>0.5</v>
      </c>
      <c r="AG81" s="347">
        <v>0.5</v>
      </c>
      <c r="AH81" s="347">
        <v>0.5</v>
      </c>
      <c r="AI81" s="347">
        <v>0.5</v>
      </c>
      <c r="AJ81" s="347">
        <v>0.25</v>
      </c>
      <c r="AK81" s="347">
        <v>0.25</v>
      </c>
      <c r="AL81" s="347">
        <v>0.25</v>
      </c>
      <c r="AM81" s="347">
        <v>0.25</v>
      </c>
      <c r="AN81" s="347">
        <v>0.25</v>
      </c>
      <c r="AO81" s="347">
        <v>0.25</v>
      </c>
      <c r="AP81" s="347">
        <v>0.25</v>
      </c>
      <c r="AQ81" s="347">
        <v>0.25</v>
      </c>
      <c r="AR81" s="347">
        <v>0.25</v>
      </c>
      <c r="AS81" s="347">
        <v>0.25</v>
      </c>
      <c r="AT81" s="347">
        <v>0.5</v>
      </c>
      <c r="AU81" s="347">
        <v>0.5</v>
      </c>
      <c r="AV81" s="347">
        <v>0.5</v>
      </c>
      <c r="AW81" s="347">
        <v>0.25</v>
      </c>
      <c r="AX81" s="347">
        <v>0.5</v>
      </c>
      <c r="AY81" s="347">
        <v>0.5</v>
      </c>
      <c r="AZ81" s="347">
        <v>0.5</v>
      </c>
      <c r="BA81" s="347">
        <v>0.5</v>
      </c>
      <c r="BB81" s="347">
        <v>0.5</v>
      </c>
      <c r="BC81" s="347">
        <v>0.5</v>
      </c>
      <c r="BD81" s="347">
        <v>0.5</v>
      </c>
      <c r="BE81" s="347">
        <v>0.5</v>
      </c>
      <c r="BF81" s="347">
        <v>0.5</v>
      </c>
      <c r="BG81" s="347">
        <v>0.5</v>
      </c>
      <c r="BH81" s="347">
        <v>0.5</v>
      </c>
      <c r="BI81" s="347">
        <v>0.5</v>
      </c>
      <c r="BJ81" s="347">
        <v>0.75</v>
      </c>
      <c r="BK81" s="347">
        <v>0.5</v>
      </c>
      <c r="BL81" s="347">
        <v>0.5</v>
      </c>
      <c r="BM81" s="347">
        <v>0.75</v>
      </c>
      <c r="BN81" s="347">
        <v>0.75</v>
      </c>
      <c r="BO81" s="347">
        <v>0.75</v>
      </c>
      <c r="BP81" s="347">
        <v>0.75</v>
      </c>
      <c r="BQ81" s="347">
        <v>0.75</v>
      </c>
      <c r="BR81" s="347">
        <v>1</v>
      </c>
      <c r="BS81" s="347">
        <v>0.75</v>
      </c>
      <c r="BT81" s="347">
        <v>0.75</v>
      </c>
      <c r="BU81" s="347">
        <v>0.75</v>
      </c>
      <c r="BV81" s="347">
        <v>0.75</v>
      </c>
      <c r="BW81" s="347">
        <v>0.75</v>
      </c>
      <c r="BX81" s="347">
        <v>1</v>
      </c>
      <c r="BY81" s="347">
        <v>1</v>
      </c>
      <c r="BZ81" s="347">
        <v>1</v>
      </c>
      <c r="CA81" s="347">
        <v>1</v>
      </c>
      <c r="CB81" s="347">
        <v>1</v>
      </c>
      <c r="CC81" s="347">
        <v>0.75</v>
      </c>
      <c r="CD81" s="347">
        <v>0.75</v>
      </c>
      <c r="CE81" s="347">
        <v>0.75</v>
      </c>
      <c r="CF81" s="347">
        <v>1</v>
      </c>
      <c r="CG81" s="347">
        <v>0.75</v>
      </c>
      <c r="CH81" s="347">
        <v>0.75</v>
      </c>
      <c r="CI81" s="347">
        <v>0.75</v>
      </c>
      <c r="CJ81" s="347">
        <v>0.75</v>
      </c>
      <c r="CK81" s="347">
        <v>0.75</v>
      </c>
      <c r="CL81" s="347">
        <v>0.75</v>
      </c>
      <c r="CM81" s="347">
        <v>0.75</v>
      </c>
      <c r="CN81" s="347">
        <v>0.75</v>
      </c>
      <c r="CO81" s="347">
        <v>0.75</v>
      </c>
      <c r="CP81" s="347">
        <v>1</v>
      </c>
      <c r="CQ81" s="347">
        <v>0.75</v>
      </c>
      <c r="CR81" s="347">
        <v>0.75</v>
      </c>
      <c r="CS81" s="347">
        <v>0.75</v>
      </c>
      <c r="CT81" s="347">
        <v>0.75</v>
      </c>
      <c r="CU81" s="347">
        <v>0.75</v>
      </c>
      <c r="CV81" s="347">
        <v>0.75</v>
      </c>
      <c r="CW81" s="347">
        <v>0.75</v>
      </c>
      <c r="CX81" s="347">
        <v>0.5</v>
      </c>
      <c r="CY81" s="347">
        <v>0.5</v>
      </c>
      <c r="CZ81" s="347">
        <v>0.75</v>
      </c>
    </row>
    <row r="82" spans="2:104" x14ac:dyDescent="0.25">
      <c r="B82" s="338" t="s">
        <v>659</v>
      </c>
      <c r="C82" s="346">
        <v>3</v>
      </c>
      <c r="D82" s="30"/>
      <c r="E82" s="338" t="s">
        <v>659</v>
      </c>
      <c r="F82" s="347">
        <v>0.5</v>
      </c>
      <c r="G82" s="347">
        <v>0.5</v>
      </c>
      <c r="H82" s="347">
        <v>0.5</v>
      </c>
      <c r="I82" s="347">
        <v>0.5</v>
      </c>
      <c r="J82" s="347">
        <v>0.5</v>
      </c>
      <c r="K82" s="347">
        <v>0.5</v>
      </c>
      <c r="L82" s="347">
        <v>0.75</v>
      </c>
      <c r="M82" s="347">
        <v>0.5</v>
      </c>
      <c r="N82" s="347">
        <v>0.5</v>
      </c>
      <c r="O82" s="347">
        <v>0.75</v>
      </c>
      <c r="P82" s="347">
        <v>0.75</v>
      </c>
      <c r="Q82" s="347">
        <v>0.5</v>
      </c>
      <c r="R82" s="347">
        <v>0.5</v>
      </c>
      <c r="S82" s="347">
        <v>0.75</v>
      </c>
      <c r="T82" s="347">
        <v>0.75</v>
      </c>
      <c r="U82" s="347">
        <v>0.5</v>
      </c>
      <c r="V82" s="347">
        <v>0.5</v>
      </c>
      <c r="W82" s="347">
        <v>0.5</v>
      </c>
      <c r="X82" s="347">
        <v>0.5</v>
      </c>
      <c r="Y82" s="347">
        <v>0.5</v>
      </c>
      <c r="Z82" s="347">
        <v>0.5</v>
      </c>
      <c r="AA82" s="347">
        <v>0.5</v>
      </c>
      <c r="AB82" s="347">
        <v>0.25</v>
      </c>
      <c r="AC82" s="347">
        <v>0.25</v>
      </c>
      <c r="AD82" s="347">
        <v>0.5</v>
      </c>
      <c r="AE82" s="347">
        <v>0.5</v>
      </c>
      <c r="AF82" s="347">
        <v>0.5</v>
      </c>
      <c r="AG82" s="347">
        <v>0.5</v>
      </c>
      <c r="AH82" s="347">
        <v>0.5</v>
      </c>
      <c r="AI82" s="347">
        <v>0.5</v>
      </c>
      <c r="AJ82" s="347">
        <v>0.5</v>
      </c>
      <c r="AK82" s="347">
        <v>0.5</v>
      </c>
      <c r="AL82" s="347">
        <v>0.5</v>
      </c>
      <c r="AM82" s="347">
        <v>0.25</v>
      </c>
      <c r="AN82" s="347">
        <v>0.25</v>
      </c>
      <c r="AO82" s="347">
        <v>0.25</v>
      </c>
      <c r="AP82" s="347">
        <v>0.25</v>
      </c>
      <c r="AQ82" s="347">
        <v>0.25</v>
      </c>
      <c r="AR82" s="347">
        <v>0.25</v>
      </c>
      <c r="AS82" s="347">
        <v>0.25</v>
      </c>
      <c r="AT82" s="347">
        <v>0.5</v>
      </c>
      <c r="AU82" s="347">
        <v>0.5</v>
      </c>
      <c r="AV82" s="347">
        <v>0.5</v>
      </c>
      <c r="AW82" s="347">
        <v>0.5</v>
      </c>
      <c r="AX82" s="347">
        <v>0.5</v>
      </c>
      <c r="AY82" s="347">
        <v>0.5</v>
      </c>
      <c r="AZ82" s="347">
        <v>0.5</v>
      </c>
      <c r="BA82" s="347">
        <v>0.5</v>
      </c>
      <c r="BB82" s="347">
        <v>0.5</v>
      </c>
      <c r="BC82" s="347">
        <v>0.5</v>
      </c>
      <c r="BD82" s="347">
        <v>0.75</v>
      </c>
      <c r="BE82" s="347">
        <v>0.75</v>
      </c>
      <c r="BF82" s="347">
        <v>0.75</v>
      </c>
      <c r="BG82" s="347">
        <v>0.75</v>
      </c>
      <c r="BH82" s="347">
        <v>0.75</v>
      </c>
      <c r="BI82" s="347">
        <v>0.75</v>
      </c>
      <c r="BJ82" s="347">
        <v>0.75</v>
      </c>
      <c r="BK82" s="347">
        <v>0.5</v>
      </c>
      <c r="BL82" s="347">
        <v>0.5</v>
      </c>
      <c r="BM82" s="347">
        <v>0.75</v>
      </c>
      <c r="BN82" s="347">
        <v>0.75</v>
      </c>
      <c r="BO82" s="347">
        <v>0.75</v>
      </c>
      <c r="BP82" s="347">
        <v>0.75</v>
      </c>
      <c r="BQ82" s="347">
        <v>0.75</v>
      </c>
      <c r="BR82" s="347">
        <v>1</v>
      </c>
      <c r="BS82" s="347">
        <v>0.75</v>
      </c>
      <c r="BT82" s="347">
        <v>1</v>
      </c>
      <c r="BU82" s="347">
        <v>0.75</v>
      </c>
      <c r="BV82" s="347">
        <v>0.75</v>
      </c>
      <c r="BW82" s="347">
        <v>1</v>
      </c>
      <c r="BX82" s="347">
        <v>1</v>
      </c>
      <c r="BY82" s="347">
        <v>1</v>
      </c>
      <c r="BZ82" s="347">
        <v>1</v>
      </c>
      <c r="CA82" s="347">
        <v>1</v>
      </c>
      <c r="CB82" s="347">
        <v>1</v>
      </c>
      <c r="CC82" s="347">
        <v>0.75</v>
      </c>
      <c r="CD82" s="347">
        <v>0.75</v>
      </c>
      <c r="CE82" s="347">
        <v>0.75</v>
      </c>
      <c r="CF82" s="347">
        <v>0.75</v>
      </c>
      <c r="CG82" s="347">
        <v>0.75</v>
      </c>
      <c r="CH82" s="347">
        <v>0.75</v>
      </c>
      <c r="CI82" s="347">
        <v>0.75</v>
      </c>
      <c r="CJ82" s="347">
        <v>0.75</v>
      </c>
      <c r="CK82" s="347">
        <v>0.75</v>
      </c>
      <c r="CL82" s="347">
        <v>0.75</v>
      </c>
      <c r="CM82" s="347">
        <v>0.75</v>
      </c>
      <c r="CN82" s="347">
        <v>0.75</v>
      </c>
      <c r="CO82" s="347">
        <v>0.75</v>
      </c>
      <c r="CP82" s="347">
        <v>0.75</v>
      </c>
      <c r="CQ82" s="347">
        <v>0.75</v>
      </c>
      <c r="CR82" s="347">
        <v>0.75</v>
      </c>
      <c r="CS82" s="347">
        <v>0.75</v>
      </c>
      <c r="CT82" s="347">
        <v>0.75</v>
      </c>
      <c r="CU82" s="347">
        <v>0.75</v>
      </c>
      <c r="CV82" s="347">
        <v>0.75</v>
      </c>
      <c r="CW82" s="347">
        <v>0.5</v>
      </c>
      <c r="CX82" s="347">
        <v>0.5</v>
      </c>
      <c r="CY82" s="347">
        <v>0.75</v>
      </c>
      <c r="CZ82" s="347">
        <v>0.75</v>
      </c>
    </row>
    <row r="83" spans="2:104" x14ac:dyDescent="0.25">
      <c r="B83" s="338" t="s">
        <v>660</v>
      </c>
      <c r="C83" s="346">
        <v>3.3</v>
      </c>
      <c r="D83" s="30"/>
      <c r="E83" s="338" t="s">
        <v>660</v>
      </c>
      <c r="F83" s="347">
        <v>0.5</v>
      </c>
      <c r="G83" s="347">
        <v>0.5</v>
      </c>
      <c r="H83" s="347">
        <v>0.5</v>
      </c>
      <c r="I83" s="347">
        <v>0.5</v>
      </c>
      <c r="J83" s="347">
        <v>0.5</v>
      </c>
      <c r="K83" s="347">
        <v>0.5</v>
      </c>
      <c r="L83" s="347">
        <v>0.75</v>
      </c>
      <c r="M83" s="347">
        <v>0.5</v>
      </c>
      <c r="N83" s="347">
        <v>0.5</v>
      </c>
      <c r="O83" s="347">
        <v>0.75</v>
      </c>
      <c r="P83" s="347">
        <v>0.75</v>
      </c>
      <c r="Q83" s="347">
        <v>0.75</v>
      </c>
      <c r="R83" s="347">
        <v>0.75</v>
      </c>
      <c r="S83" s="347">
        <v>0.75</v>
      </c>
      <c r="T83" s="347">
        <v>0.75</v>
      </c>
      <c r="U83" s="347">
        <v>0.5</v>
      </c>
      <c r="V83" s="347">
        <v>0.5</v>
      </c>
      <c r="W83" s="347">
        <v>0.5</v>
      </c>
      <c r="X83" s="347">
        <v>0.5</v>
      </c>
      <c r="Y83" s="347">
        <v>0.5</v>
      </c>
      <c r="Z83" s="347">
        <v>0.25</v>
      </c>
      <c r="AA83" s="347">
        <v>0.5</v>
      </c>
      <c r="AB83" s="347">
        <v>0.25</v>
      </c>
      <c r="AC83" s="347">
        <v>0.25</v>
      </c>
      <c r="AD83" s="347">
        <v>0.25</v>
      </c>
      <c r="AE83" s="347">
        <v>0.25</v>
      </c>
      <c r="AF83" s="347">
        <v>0.5</v>
      </c>
      <c r="AG83" s="347">
        <v>0.25</v>
      </c>
      <c r="AH83" s="347">
        <v>0.25</v>
      </c>
      <c r="AI83" s="347">
        <v>0.25</v>
      </c>
      <c r="AJ83" s="347">
        <v>0.25</v>
      </c>
      <c r="AK83" s="347">
        <v>0.25</v>
      </c>
      <c r="AL83" s="347">
        <v>0.25</v>
      </c>
      <c r="AM83" s="347">
        <v>0.25</v>
      </c>
      <c r="AN83" s="347">
        <v>0</v>
      </c>
      <c r="AO83" s="347">
        <v>0.25</v>
      </c>
      <c r="AP83" s="347">
        <v>0.25</v>
      </c>
      <c r="AQ83" s="347">
        <v>0.25</v>
      </c>
      <c r="AR83" s="347">
        <v>0</v>
      </c>
      <c r="AS83" s="347">
        <v>0.25</v>
      </c>
      <c r="AT83" s="347">
        <v>0.25</v>
      </c>
      <c r="AU83" s="347">
        <v>0.25</v>
      </c>
      <c r="AV83" s="347">
        <v>0.25</v>
      </c>
      <c r="AW83" s="347">
        <v>0.25</v>
      </c>
      <c r="AX83" s="347">
        <v>0.25</v>
      </c>
      <c r="AY83" s="347">
        <v>0.25</v>
      </c>
      <c r="AZ83" s="347">
        <v>0.5</v>
      </c>
      <c r="BA83" s="347">
        <v>0.25</v>
      </c>
      <c r="BB83" s="347">
        <v>0.25</v>
      </c>
      <c r="BC83" s="347">
        <v>0.5</v>
      </c>
      <c r="BD83" s="347">
        <v>0.5</v>
      </c>
      <c r="BE83" s="347">
        <v>0.5</v>
      </c>
      <c r="BF83" s="347">
        <v>0.5</v>
      </c>
      <c r="BG83" s="347">
        <v>0.5</v>
      </c>
      <c r="BH83" s="347">
        <v>0.5</v>
      </c>
      <c r="BI83" s="347">
        <v>0.5</v>
      </c>
      <c r="BJ83" s="347">
        <v>0.5</v>
      </c>
      <c r="BK83" s="347">
        <v>0.25</v>
      </c>
      <c r="BL83" s="347">
        <v>0.5</v>
      </c>
      <c r="BM83" s="347">
        <v>0.5</v>
      </c>
      <c r="BN83" s="347">
        <v>0.75</v>
      </c>
      <c r="BO83" s="347">
        <v>0.75</v>
      </c>
      <c r="BP83" s="347">
        <v>0.75</v>
      </c>
      <c r="BQ83" s="347">
        <v>0.5</v>
      </c>
      <c r="BR83" s="347">
        <v>0.75</v>
      </c>
      <c r="BS83" s="347">
        <v>0.5</v>
      </c>
      <c r="BT83" s="347">
        <v>0.75</v>
      </c>
      <c r="BU83" s="347">
        <v>0.5</v>
      </c>
      <c r="BV83" s="347">
        <v>0.5</v>
      </c>
      <c r="BW83" s="347">
        <v>0.75</v>
      </c>
      <c r="BX83" s="347">
        <v>0.75</v>
      </c>
      <c r="BY83" s="347">
        <v>0.75</v>
      </c>
      <c r="BZ83" s="347">
        <v>1</v>
      </c>
      <c r="CA83" s="347">
        <v>0.75</v>
      </c>
      <c r="CB83" s="347">
        <v>0.75</v>
      </c>
      <c r="CC83" s="347">
        <v>1</v>
      </c>
      <c r="CD83" s="347">
        <v>1</v>
      </c>
      <c r="CE83" s="347">
        <v>1</v>
      </c>
      <c r="CF83" s="347">
        <v>1</v>
      </c>
      <c r="CG83" s="347">
        <v>0.75</v>
      </c>
      <c r="CH83" s="347">
        <v>0.75</v>
      </c>
      <c r="CI83" s="347">
        <v>0.75</v>
      </c>
      <c r="CJ83" s="347">
        <v>1</v>
      </c>
      <c r="CK83" s="347">
        <v>1</v>
      </c>
      <c r="CL83" s="347">
        <v>0.75</v>
      </c>
      <c r="CM83" s="347">
        <v>0.75</v>
      </c>
      <c r="CN83" s="347">
        <v>0.75</v>
      </c>
      <c r="CO83" s="347">
        <v>0.75</v>
      </c>
      <c r="CP83" s="347">
        <v>0.75</v>
      </c>
      <c r="CQ83" s="347">
        <v>0.5</v>
      </c>
      <c r="CR83" s="347">
        <v>0.5</v>
      </c>
      <c r="CS83" s="347">
        <v>0.5</v>
      </c>
      <c r="CT83" s="347">
        <v>0.5</v>
      </c>
      <c r="CU83" s="347">
        <v>0.5</v>
      </c>
      <c r="CV83" s="347">
        <v>0.5</v>
      </c>
      <c r="CW83" s="347">
        <v>0.5</v>
      </c>
      <c r="CX83" s="347">
        <v>0.5</v>
      </c>
      <c r="CY83" s="347">
        <v>0.5</v>
      </c>
      <c r="CZ83" s="347">
        <v>0.5</v>
      </c>
    </row>
    <row r="84" spans="2:104" x14ac:dyDescent="0.25">
      <c r="B84" s="338" t="s">
        <v>661</v>
      </c>
      <c r="C84" s="346">
        <v>3.2</v>
      </c>
      <c r="D84" s="30"/>
      <c r="E84" s="338" t="s">
        <v>661</v>
      </c>
      <c r="F84" s="347">
        <v>0.5</v>
      </c>
      <c r="G84" s="347">
        <v>0.5</v>
      </c>
      <c r="H84" s="347">
        <v>0.5</v>
      </c>
      <c r="I84" s="347">
        <v>0.5</v>
      </c>
      <c r="J84" s="347">
        <v>0.5</v>
      </c>
      <c r="K84" s="347">
        <v>0.5</v>
      </c>
      <c r="L84" s="347">
        <v>0.75</v>
      </c>
      <c r="M84" s="347">
        <v>0.5</v>
      </c>
      <c r="N84" s="347">
        <v>0.5</v>
      </c>
      <c r="O84" s="347">
        <v>0.75</v>
      </c>
      <c r="P84" s="347">
        <v>0.75</v>
      </c>
      <c r="Q84" s="347">
        <v>0.75</v>
      </c>
      <c r="R84" s="347">
        <v>0.75</v>
      </c>
      <c r="S84" s="347">
        <v>0.75</v>
      </c>
      <c r="T84" s="347">
        <v>0.75</v>
      </c>
      <c r="U84" s="347">
        <v>0.5</v>
      </c>
      <c r="V84" s="347">
        <v>0.5</v>
      </c>
      <c r="W84" s="347">
        <v>0.5</v>
      </c>
      <c r="X84" s="347">
        <v>0.5</v>
      </c>
      <c r="Y84" s="347">
        <v>0.75</v>
      </c>
      <c r="Z84" s="347">
        <v>0.25</v>
      </c>
      <c r="AA84" s="347">
        <v>0.5</v>
      </c>
      <c r="AB84" s="347">
        <v>0.25</v>
      </c>
      <c r="AC84" s="347">
        <v>0.25</v>
      </c>
      <c r="AD84" s="347">
        <v>0.25</v>
      </c>
      <c r="AE84" s="347">
        <v>0.25</v>
      </c>
      <c r="AF84" s="347">
        <v>0.5</v>
      </c>
      <c r="AG84" s="347">
        <v>0.25</v>
      </c>
      <c r="AH84" s="347">
        <v>0.25</v>
      </c>
      <c r="AI84" s="347">
        <v>0.25</v>
      </c>
      <c r="AJ84" s="347">
        <v>0.25</v>
      </c>
      <c r="AK84" s="347">
        <v>0.25</v>
      </c>
      <c r="AL84" s="347">
        <v>0.25</v>
      </c>
      <c r="AM84" s="347">
        <v>0.25</v>
      </c>
      <c r="AN84" s="347">
        <v>0</v>
      </c>
      <c r="AO84" s="347">
        <v>0.25</v>
      </c>
      <c r="AP84" s="347">
        <v>0.25</v>
      </c>
      <c r="AQ84" s="347">
        <v>0.25</v>
      </c>
      <c r="AR84" s="347">
        <v>0</v>
      </c>
      <c r="AS84" s="347">
        <v>0.25</v>
      </c>
      <c r="AT84" s="347">
        <v>0.25</v>
      </c>
      <c r="AU84" s="347">
        <v>0.25</v>
      </c>
      <c r="AV84" s="347">
        <v>0.25</v>
      </c>
      <c r="AW84" s="347">
        <v>0.25</v>
      </c>
      <c r="AX84" s="347">
        <v>0.25</v>
      </c>
      <c r="AY84" s="347">
        <v>0.25</v>
      </c>
      <c r="AZ84" s="347">
        <v>0.5</v>
      </c>
      <c r="BA84" s="347">
        <v>0.25</v>
      </c>
      <c r="BB84" s="347">
        <v>0.25</v>
      </c>
      <c r="BC84" s="347">
        <v>0.25</v>
      </c>
      <c r="BD84" s="347">
        <v>0.5</v>
      </c>
      <c r="BE84" s="347">
        <v>0.5</v>
      </c>
      <c r="BF84" s="347">
        <v>0.5</v>
      </c>
      <c r="BG84" s="347">
        <v>0.5</v>
      </c>
      <c r="BH84" s="347">
        <v>0.5</v>
      </c>
      <c r="BI84" s="347">
        <v>0.5</v>
      </c>
      <c r="BJ84" s="347">
        <v>0.5</v>
      </c>
      <c r="BK84" s="347">
        <v>0.25</v>
      </c>
      <c r="BL84" s="347">
        <v>0.25</v>
      </c>
      <c r="BM84" s="347">
        <v>0.5</v>
      </c>
      <c r="BN84" s="347">
        <v>0.75</v>
      </c>
      <c r="BO84" s="347">
        <v>0.75</v>
      </c>
      <c r="BP84" s="347">
        <v>0.75</v>
      </c>
      <c r="BQ84" s="347">
        <v>0.5</v>
      </c>
      <c r="BR84" s="347">
        <v>0.75</v>
      </c>
      <c r="BS84" s="347">
        <v>0.5</v>
      </c>
      <c r="BT84" s="347">
        <v>0.75</v>
      </c>
      <c r="BU84" s="347">
        <v>0.5</v>
      </c>
      <c r="BV84" s="347">
        <v>0.5</v>
      </c>
      <c r="BW84" s="347">
        <v>0.75</v>
      </c>
      <c r="BX84" s="347">
        <v>0.75</v>
      </c>
      <c r="BY84" s="347">
        <v>0.75</v>
      </c>
      <c r="BZ84" s="347">
        <v>0.75</v>
      </c>
      <c r="CA84" s="347">
        <v>0.75</v>
      </c>
      <c r="CB84" s="347">
        <v>0.75</v>
      </c>
      <c r="CC84" s="347">
        <v>1</v>
      </c>
      <c r="CD84" s="347">
        <v>1</v>
      </c>
      <c r="CE84" s="347">
        <v>1</v>
      </c>
      <c r="CF84" s="347">
        <v>1</v>
      </c>
      <c r="CG84" s="347">
        <v>1</v>
      </c>
      <c r="CH84" s="347">
        <v>1</v>
      </c>
      <c r="CI84" s="347">
        <v>0.75</v>
      </c>
      <c r="CJ84" s="347">
        <v>1</v>
      </c>
      <c r="CK84" s="347">
        <v>1</v>
      </c>
      <c r="CL84" s="347">
        <v>0.75</v>
      </c>
      <c r="CM84" s="347">
        <v>0.75</v>
      </c>
      <c r="CN84" s="347">
        <v>0.75</v>
      </c>
      <c r="CO84" s="347">
        <v>0.75</v>
      </c>
      <c r="CP84" s="347">
        <v>0.75</v>
      </c>
      <c r="CQ84" s="347">
        <v>0.5</v>
      </c>
      <c r="CR84" s="347">
        <v>0.5</v>
      </c>
      <c r="CS84" s="347">
        <v>0.5</v>
      </c>
      <c r="CT84" s="347">
        <v>0.5</v>
      </c>
      <c r="CU84" s="347">
        <v>0.5</v>
      </c>
      <c r="CV84" s="347">
        <v>0.5</v>
      </c>
      <c r="CW84" s="347">
        <v>0.5</v>
      </c>
      <c r="CX84" s="347">
        <v>0.5</v>
      </c>
      <c r="CY84" s="347">
        <v>0.5</v>
      </c>
      <c r="CZ84" s="347">
        <v>0.5</v>
      </c>
    </row>
    <row r="85" spans="2:104" x14ac:dyDescent="0.25">
      <c r="B85" s="338" t="s">
        <v>662</v>
      </c>
      <c r="C85" s="346">
        <v>2.6</v>
      </c>
      <c r="D85" s="30"/>
      <c r="E85" s="338" t="s">
        <v>662</v>
      </c>
      <c r="F85" s="347">
        <v>0.75</v>
      </c>
      <c r="G85" s="347">
        <v>0.75</v>
      </c>
      <c r="H85" s="347">
        <v>0.75</v>
      </c>
      <c r="I85" s="347">
        <v>0.75</v>
      </c>
      <c r="J85" s="347">
        <v>0.75</v>
      </c>
      <c r="K85" s="347">
        <v>0.75</v>
      </c>
      <c r="L85" s="347">
        <v>0.75</v>
      </c>
      <c r="M85" s="347">
        <v>0.75</v>
      </c>
      <c r="N85" s="347">
        <v>0.5</v>
      </c>
      <c r="O85" s="347">
        <v>0.75</v>
      </c>
      <c r="P85" s="347">
        <v>0.75</v>
      </c>
      <c r="Q85" s="347">
        <v>0.75</v>
      </c>
      <c r="R85" s="347">
        <v>0.75</v>
      </c>
      <c r="S85" s="347">
        <v>0.75</v>
      </c>
      <c r="T85" s="347">
        <v>0.75</v>
      </c>
      <c r="U85" s="347">
        <v>0.5</v>
      </c>
      <c r="V85" s="347">
        <v>0.75</v>
      </c>
      <c r="W85" s="347">
        <v>0.5</v>
      </c>
      <c r="X85" s="347">
        <v>0.75</v>
      </c>
      <c r="Y85" s="347">
        <v>0.75</v>
      </c>
      <c r="Z85" s="347">
        <v>0.5</v>
      </c>
      <c r="AA85" s="347">
        <v>0.5</v>
      </c>
      <c r="AB85" s="347">
        <v>0.25</v>
      </c>
      <c r="AC85" s="347">
        <v>0.25</v>
      </c>
      <c r="AD85" s="347">
        <v>0.5</v>
      </c>
      <c r="AE85" s="347">
        <v>0.5</v>
      </c>
      <c r="AF85" s="347">
        <v>0.5</v>
      </c>
      <c r="AG85" s="347">
        <v>0.5</v>
      </c>
      <c r="AH85" s="347">
        <v>0.25</v>
      </c>
      <c r="AI85" s="347">
        <v>0.5</v>
      </c>
      <c r="AJ85" s="347">
        <v>0.25</v>
      </c>
      <c r="AK85" s="347">
        <v>0.25</v>
      </c>
      <c r="AL85" s="347">
        <v>0.25</v>
      </c>
      <c r="AM85" s="347">
        <v>0.25</v>
      </c>
      <c r="AN85" s="347">
        <v>0.25</v>
      </c>
      <c r="AO85" s="347">
        <v>0.25</v>
      </c>
      <c r="AP85" s="347">
        <v>0.25</v>
      </c>
      <c r="AQ85" s="347">
        <v>0.25</v>
      </c>
      <c r="AR85" s="347">
        <v>0.25</v>
      </c>
      <c r="AS85" s="347">
        <v>0.25</v>
      </c>
      <c r="AT85" s="347">
        <v>0.25</v>
      </c>
      <c r="AU85" s="347">
        <v>0.25</v>
      </c>
      <c r="AV85" s="347">
        <v>0.5</v>
      </c>
      <c r="AW85" s="347">
        <v>0.25</v>
      </c>
      <c r="AX85" s="347">
        <v>0.25</v>
      </c>
      <c r="AY85" s="347">
        <v>0.5</v>
      </c>
      <c r="AZ85" s="347">
        <v>0.5</v>
      </c>
      <c r="BA85" s="347">
        <v>0.25</v>
      </c>
      <c r="BB85" s="347">
        <v>0.5</v>
      </c>
      <c r="BC85" s="347">
        <v>0.5</v>
      </c>
      <c r="BD85" s="347">
        <v>0.5</v>
      </c>
      <c r="BE85" s="347">
        <v>0.5</v>
      </c>
      <c r="BF85" s="347">
        <v>0.5</v>
      </c>
      <c r="BG85" s="347">
        <v>0.5</v>
      </c>
      <c r="BH85" s="347">
        <v>0.5</v>
      </c>
      <c r="BI85" s="347">
        <v>0.5</v>
      </c>
      <c r="BJ85" s="347">
        <v>0.5</v>
      </c>
      <c r="BK85" s="347">
        <v>0.5</v>
      </c>
      <c r="BL85" s="347">
        <v>0.5</v>
      </c>
      <c r="BM85" s="347">
        <v>0.5</v>
      </c>
      <c r="BN85" s="347">
        <v>0.75</v>
      </c>
      <c r="BO85" s="347">
        <v>0.75</v>
      </c>
      <c r="BP85" s="347">
        <v>0.75</v>
      </c>
      <c r="BQ85" s="347">
        <v>0.75</v>
      </c>
      <c r="BR85" s="347">
        <v>0.75</v>
      </c>
      <c r="BS85" s="347">
        <v>0.75</v>
      </c>
      <c r="BT85" s="347">
        <v>0.75</v>
      </c>
      <c r="BU85" s="347">
        <v>0.75</v>
      </c>
      <c r="BV85" s="347">
        <v>0.5</v>
      </c>
      <c r="BW85" s="347">
        <v>0.75</v>
      </c>
      <c r="BX85" s="347">
        <v>0.75</v>
      </c>
      <c r="BY85" s="347">
        <v>0.75</v>
      </c>
      <c r="BZ85" s="347">
        <v>1</v>
      </c>
      <c r="CA85" s="347">
        <v>0.75</v>
      </c>
      <c r="CB85" s="347">
        <v>0.75</v>
      </c>
      <c r="CC85" s="347">
        <v>1</v>
      </c>
      <c r="CD85" s="347">
        <v>1</v>
      </c>
      <c r="CE85" s="347">
        <v>1</v>
      </c>
      <c r="CF85" s="347">
        <v>1</v>
      </c>
      <c r="CG85" s="347">
        <v>1</v>
      </c>
      <c r="CH85" s="347">
        <v>1</v>
      </c>
      <c r="CI85" s="347">
        <v>1</v>
      </c>
      <c r="CJ85" s="347">
        <v>1</v>
      </c>
      <c r="CK85" s="347">
        <v>1</v>
      </c>
      <c r="CL85" s="347">
        <v>1</v>
      </c>
      <c r="CM85" s="347">
        <v>1</v>
      </c>
      <c r="CN85" s="347">
        <v>0.75</v>
      </c>
      <c r="CO85" s="347">
        <v>0.75</v>
      </c>
      <c r="CP85" s="347">
        <v>1</v>
      </c>
      <c r="CQ85" s="347">
        <v>0.5</v>
      </c>
      <c r="CR85" s="347">
        <v>0.75</v>
      </c>
      <c r="CS85" s="347">
        <v>0.5</v>
      </c>
      <c r="CT85" s="347">
        <v>0.5</v>
      </c>
      <c r="CU85" s="347">
        <v>0.5</v>
      </c>
      <c r="CV85" s="347">
        <v>0.5</v>
      </c>
      <c r="CW85" s="347">
        <v>0.75</v>
      </c>
      <c r="CX85" s="347">
        <v>0.5</v>
      </c>
      <c r="CY85" s="347">
        <v>0.5</v>
      </c>
      <c r="CZ85" s="347">
        <v>0.75</v>
      </c>
    </row>
    <row r="86" spans="2:104" x14ac:dyDescent="0.25">
      <c r="B86" s="338" t="s">
        <v>663</v>
      </c>
      <c r="C86" s="346">
        <v>3</v>
      </c>
      <c r="D86" s="30"/>
      <c r="E86" s="338" t="s">
        <v>663</v>
      </c>
      <c r="F86" s="347">
        <v>0.5</v>
      </c>
      <c r="G86" s="347">
        <v>0.75</v>
      </c>
      <c r="H86" s="347">
        <v>0.5</v>
      </c>
      <c r="I86" s="347">
        <v>0.75</v>
      </c>
      <c r="J86" s="347">
        <v>0.5</v>
      </c>
      <c r="K86" s="347">
        <v>0.5</v>
      </c>
      <c r="L86" s="347">
        <v>0.75</v>
      </c>
      <c r="M86" s="347">
        <v>0.75</v>
      </c>
      <c r="N86" s="347">
        <v>0.5</v>
      </c>
      <c r="O86" s="347">
        <v>0.75</v>
      </c>
      <c r="P86" s="347">
        <v>0.75</v>
      </c>
      <c r="Q86" s="347">
        <v>0.75</v>
      </c>
      <c r="R86" s="347">
        <v>0.75</v>
      </c>
      <c r="S86" s="347">
        <v>0.75</v>
      </c>
      <c r="T86" s="347">
        <v>0.75</v>
      </c>
      <c r="U86" s="347">
        <v>0.5</v>
      </c>
      <c r="V86" s="347">
        <v>0.5</v>
      </c>
      <c r="W86" s="347">
        <v>0.5</v>
      </c>
      <c r="X86" s="347">
        <v>0.5</v>
      </c>
      <c r="Y86" s="347">
        <v>0.5</v>
      </c>
      <c r="Z86" s="347">
        <v>0.5</v>
      </c>
      <c r="AA86" s="347">
        <v>0.5</v>
      </c>
      <c r="AB86" s="347">
        <v>0.25</v>
      </c>
      <c r="AC86" s="347">
        <v>0.25</v>
      </c>
      <c r="AD86" s="347">
        <v>0.5</v>
      </c>
      <c r="AE86" s="347">
        <v>0.5</v>
      </c>
      <c r="AF86" s="347">
        <v>0.5</v>
      </c>
      <c r="AG86" s="347">
        <v>0.5</v>
      </c>
      <c r="AH86" s="347">
        <v>0.25</v>
      </c>
      <c r="AI86" s="347">
        <v>0.5</v>
      </c>
      <c r="AJ86" s="347">
        <v>0.25</v>
      </c>
      <c r="AK86" s="347">
        <v>0.25</v>
      </c>
      <c r="AL86" s="347">
        <v>0.25</v>
      </c>
      <c r="AM86" s="347">
        <v>0.25</v>
      </c>
      <c r="AN86" s="347">
        <v>0.25</v>
      </c>
      <c r="AO86" s="347">
        <v>0.25</v>
      </c>
      <c r="AP86" s="347">
        <v>0.25</v>
      </c>
      <c r="AQ86" s="347">
        <v>0.25</v>
      </c>
      <c r="AR86" s="347">
        <v>0.25</v>
      </c>
      <c r="AS86" s="347">
        <v>0.25</v>
      </c>
      <c r="AT86" s="347">
        <v>0.25</v>
      </c>
      <c r="AU86" s="347">
        <v>0.25</v>
      </c>
      <c r="AV86" s="347">
        <v>0.5</v>
      </c>
      <c r="AW86" s="347">
        <v>0.25</v>
      </c>
      <c r="AX86" s="347">
        <v>0.25</v>
      </c>
      <c r="AY86" s="347">
        <v>0.5</v>
      </c>
      <c r="AZ86" s="347">
        <v>0.5</v>
      </c>
      <c r="BA86" s="347">
        <v>0.5</v>
      </c>
      <c r="BB86" s="347">
        <v>0.5</v>
      </c>
      <c r="BC86" s="347">
        <v>0.5</v>
      </c>
      <c r="BD86" s="347">
        <v>0.5</v>
      </c>
      <c r="BE86" s="347">
        <v>0.5</v>
      </c>
      <c r="BF86" s="347">
        <v>0.5</v>
      </c>
      <c r="BG86" s="347">
        <v>0.5</v>
      </c>
      <c r="BH86" s="347">
        <v>0.5</v>
      </c>
      <c r="BI86" s="347">
        <v>0.5</v>
      </c>
      <c r="BJ86" s="347">
        <v>0.5</v>
      </c>
      <c r="BK86" s="347">
        <v>0.5</v>
      </c>
      <c r="BL86" s="347">
        <v>0.5</v>
      </c>
      <c r="BM86" s="347">
        <v>0.5</v>
      </c>
      <c r="BN86" s="347">
        <v>0.75</v>
      </c>
      <c r="BO86" s="347">
        <v>0.75</v>
      </c>
      <c r="BP86" s="347">
        <v>0.75</v>
      </c>
      <c r="BQ86" s="347">
        <v>0.75</v>
      </c>
      <c r="BR86" s="347">
        <v>0.75</v>
      </c>
      <c r="BS86" s="347">
        <v>0.75</v>
      </c>
      <c r="BT86" s="347">
        <v>0.75</v>
      </c>
      <c r="BU86" s="347">
        <v>0.75</v>
      </c>
      <c r="BV86" s="347">
        <v>0.75</v>
      </c>
      <c r="BW86" s="347">
        <v>0.75</v>
      </c>
      <c r="BX86" s="347">
        <v>1</v>
      </c>
      <c r="BY86" s="347">
        <v>1</v>
      </c>
      <c r="BZ86" s="347">
        <v>1</v>
      </c>
      <c r="CA86" s="347">
        <v>1</v>
      </c>
      <c r="CB86" s="347">
        <v>0.75</v>
      </c>
      <c r="CC86" s="347">
        <v>1</v>
      </c>
      <c r="CD86" s="347">
        <v>1</v>
      </c>
      <c r="CE86" s="347">
        <v>1</v>
      </c>
      <c r="CF86" s="347">
        <v>1</v>
      </c>
      <c r="CG86" s="347">
        <v>0.75</v>
      </c>
      <c r="CH86" s="347">
        <v>0.75</v>
      </c>
      <c r="CI86" s="347">
        <v>0.75</v>
      </c>
      <c r="CJ86" s="347">
        <v>0.75</v>
      </c>
      <c r="CK86" s="347">
        <v>0.75</v>
      </c>
      <c r="CL86" s="347">
        <v>0.75</v>
      </c>
      <c r="CM86" s="347">
        <v>0.75</v>
      </c>
      <c r="CN86" s="347">
        <v>0.75</v>
      </c>
      <c r="CO86" s="347">
        <v>0.75</v>
      </c>
      <c r="CP86" s="347">
        <v>1</v>
      </c>
      <c r="CQ86" s="347">
        <v>0.5</v>
      </c>
      <c r="CR86" s="347">
        <v>0.75</v>
      </c>
      <c r="CS86" s="347">
        <v>0.5</v>
      </c>
      <c r="CT86" s="347">
        <v>0.5</v>
      </c>
      <c r="CU86" s="347">
        <v>0.5</v>
      </c>
      <c r="CV86" s="347">
        <v>0.75</v>
      </c>
      <c r="CW86" s="347">
        <v>0.5</v>
      </c>
      <c r="CX86" s="347">
        <v>0.5</v>
      </c>
      <c r="CY86" s="347">
        <v>0.5</v>
      </c>
      <c r="CZ86" s="347">
        <v>0.75</v>
      </c>
    </row>
    <row r="87" spans="2:104" x14ac:dyDescent="0.25">
      <c r="B87" s="338" t="s">
        <v>664</v>
      </c>
      <c r="C87" s="346">
        <v>1.9</v>
      </c>
      <c r="D87" s="30"/>
      <c r="E87" s="338" t="s">
        <v>664</v>
      </c>
      <c r="F87" s="347">
        <v>0.5</v>
      </c>
      <c r="G87" s="347">
        <v>0.5</v>
      </c>
      <c r="H87" s="347">
        <v>0.5</v>
      </c>
      <c r="I87" s="347">
        <v>0.5</v>
      </c>
      <c r="J87" s="347">
        <v>0.5</v>
      </c>
      <c r="K87" s="347">
        <v>0.5</v>
      </c>
      <c r="L87" s="347">
        <v>0.75</v>
      </c>
      <c r="M87" s="347">
        <v>0.75</v>
      </c>
      <c r="N87" s="347">
        <v>0.5</v>
      </c>
      <c r="O87" s="347">
        <v>0.75</v>
      </c>
      <c r="P87" s="347">
        <v>0.75</v>
      </c>
      <c r="Q87" s="347">
        <v>0.75</v>
      </c>
      <c r="R87" s="347">
        <v>0.75</v>
      </c>
      <c r="S87" s="347">
        <v>0.75</v>
      </c>
      <c r="T87" s="347">
        <v>1</v>
      </c>
      <c r="U87" s="347">
        <v>0.75</v>
      </c>
      <c r="V87" s="347">
        <v>0.75</v>
      </c>
      <c r="W87" s="347">
        <v>0.5</v>
      </c>
      <c r="X87" s="347">
        <v>0.75</v>
      </c>
      <c r="Y87" s="347">
        <v>0.75</v>
      </c>
      <c r="Z87" s="347">
        <v>0.5</v>
      </c>
      <c r="AA87" s="347">
        <v>0.5</v>
      </c>
      <c r="AB87" s="347">
        <v>0.25</v>
      </c>
      <c r="AC87" s="347">
        <v>0.25</v>
      </c>
      <c r="AD87" s="347">
        <v>0.5</v>
      </c>
      <c r="AE87" s="347">
        <v>0.25</v>
      </c>
      <c r="AF87" s="347">
        <v>0.5</v>
      </c>
      <c r="AG87" s="347">
        <v>0.25</v>
      </c>
      <c r="AH87" s="347">
        <v>0.25</v>
      </c>
      <c r="AI87" s="347">
        <v>0.25</v>
      </c>
      <c r="AJ87" s="347">
        <v>0.25</v>
      </c>
      <c r="AK87" s="347">
        <v>0.25</v>
      </c>
      <c r="AL87" s="347">
        <v>0.25</v>
      </c>
      <c r="AM87" s="347">
        <v>0.25</v>
      </c>
      <c r="AN87" s="347">
        <v>0</v>
      </c>
      <c r="AO87" s="347">
        <v>0.25</v>
      </c>
      <c r="AP87" s="347">
        <v>0.25</v>
      </c>
      <c r="AQ87" s="347">
        <v>0.25</v>
      </c>
      <c r="AR87" s="347">
        <v>0</v>
      </c>
      <c r="AS87" s="347">
        <v>0.25</v>
      </c>
      <c r="AT87" s="347">
        <v>0.25</v>
      </c>
      <c r="AU87" s="347">
        <v>0.25</v>
      </c>
      <c r="AV87" s="347">
        <v>0.25</v>
      </c>
      <c r="AW87" s="347">
        <v>0.25</v>
      </c>
      <c r="AX87" s="347">
        <v>0.25</v>
      </c>
      <c r="AY87" s="347">
        <v>0.25</v>
      </c>
      <c r="AZ87" s="347">
        <v>0.5</v>
      </c>
      <c r="BA87" s="347">
        <v>0.25</v>
      </c>
      <c r="BB87" s="347">
        <v>0.25</v>
      </c>
      <c r="BC87" s="347">
        <v>0.25</v>
      </c>
      <c r="BD87" s="347">
        <v>0.5</v>
      </c>
      <c r="BE87" s="347">
        <v>0.5</v>
      </c>
      <c r="BF87" s="347">
        <v>0.5</v>
      </c>
      <c r="BG87" s="347">
        <v>0.5</v>
      </c>
      <c r="BH87" s="347">
        <v>0.5</v>
      </c>
      <c r="BI87" s="347">
        <v>0.5</v>
      </c>
      <c r="BJ87" s="347">
        <v>0.5</v>
      </c>
      <c r="BK87" s="347">
        <v>0.25</v>
      </c>
      <c r="BL87" s="347">
        <v>0.25</v>
      </c>
      <c r="BM87" s="347">
        <v>0.5</v>
      </c>
      <c r="BN87" s="347">
        <v>0.75</v>
      </c>
      <c r="BO87" s="347">
        <v>0.75</v>
      </c>
      <c r="BP87" s="347">
        <v>0.75</v>
      </c>
      <c r="BQ87" s="347">
        <v>0.5</v>
      </c>
      <c r="BR87" s="347">
        <v>0.75</v>
      </c>
      <c r="BS87" s="347">
        <v>0.5</v>
      </c>
      <c r="BT87" s="347">
        <v>0.5</v>
      </c>
      <c r="BU87" s="347">
        <v>0.5</v>
      </c>
      <c r="BV87" s="347">
        <v>0.5</v>
      </c>
      <c r="BW87" s="347">
        <v>0.5</v>
      </c>
      <c r="BX87" s="347">
        <v>0.75</v>
      </c>
      <c r="BY87" s="347">
        <v>0.75</v>
      </c>
      <c r="BZ87" s="347">
        <v>0.75</v>
      </c>
      <c r="CA87" s="347">
        <v>0.75</v>
      </c>
      <c r="CB87" s="347">
        <v>0.75</v>
      </c>
      <c r="CC87" s="347">
        <v>0.75</v>
      </c>
      <c r="CD87" s="347">
        <v>1</v>
      </c>
      <c r="CE87" s="347">
        <v>1</v>
      </c>
      <c r="CF87" s="347">
        <v>0.75</v>
      </c>
      <c r="CG87" s="347">
        <v>1</v>
      </c>
      <c r="CH87" s="347">
        <v>1</v>
      </c>
      <c r="CI87" s="347">
        <v>1</v>
      </c>
      <c r="CJ87" s="347">
        <v>1</v>
      </c>
      <c r="CK87" s="347">
        <v>1</v>
      </c>
      <c r="CL87" s="347">
        <v>0.75</v>
      </c>
      <c r="CM87" s="347">
        <v>0.75</v>
      </c>
      <c r="CN87" s="347">
        <v>0.75</v>
      </c>
      <c r="CO87" s="347">
        <v>0.75</v>
      </c>
      <c r="CP87" s="347">
        <v>0.75</v>
      </c>
      <c r="CQ87" s="347">
        <v>0.5</v>
      </c>
      <c r="CR87" s="347">
        <v>0.5</v>
      </c>
      <c r="CS87" s="347">
        <v>0.5</v>
      </c>
      <c r="CT87" s="347">
        <v>0.5</v>
      </c>
      <c r="CU87" s="347">
        <v>0.5</v>
      </c>
      <c r="CV87" s="347">
        <v>0.5</v>
      </c>
      <c r="CW87" s="347">
        <v>0.5</v>
      </c>
      <c r="CX87" s="347">
        <v>0.5</v>
      </c>
      <c r="CY87" s="347">
        <v>0.5</v>
      </c>
      <c r="CZ87" s="347">
        <v>0.5</v>
      </c>
    </row>
    <row r="88" spans="2:104" x14ac:dyDescent="0.25">
      <c r="B88" s="338" t="s">
        <v>665</v>
      </c>
      <c r="C88" s="346">
        <v>2.7</v>
      </c>
      <c r="D88" s="30"/>
      <c r="E88" s="338" t="s">
        <v>665</v>
      </c>
      <c r="F88" s="347">
        <v>0.5</v>
      </c>
      <c r="G88" s="347">
        <v>0.5</v>
      </c>
      <c r="H88" s="347">
        <v>0.5</v>
      </c>
      <c r="I88" s="347">
        <v>0.5</v>
      </c>
      <c r="J88" s="347">
        <v>0.5</v>
      </c>
      <c r="K88" s="347">
        <v>0.5</v>
      </c>
      <c r="L88" s="347">
        <v>0.75</v>
      </c>
      <c r="M88" s="347">
        <v>0.75</v>
      </c>
      <c r="N88" s="347">
        <v>0.5</v>
      </c>
      <c r="O88" s="347">
        <v>0.75</v>
      </c>
      <c r="P88" s="347">
        <v>0.75</v>
      </c>
      <c r="Q88" s="347">
        <v>0.75</v>
      </c>
      <c r="R88" s="347">
        <v>0.75</v>
      </c>
      <c r="S88" s="347">
        <v>0.75</v>
      </c>
      <c r="T88" s="347">
        <v>1</v>
      </c>
      <c r="U88" s="347">
        <v>0.75</v>
      </c>
      <c r="V88" s="347">
        <v>0.75</v>
      </c>
      <c r="W88" s="347">
        <v>0.5</v>
      </c>
      <c r="X88" s="347">
        <v>0.75</v>
      </c>
      <c r="Y88" s="347">
        <v>0.75</v>
      </c>
      <c r="Z88" s="347">
        <v>0.25</v>
      </c>
      <c r="AA88" s="347">
        <v>0.5</v>
      </c>
      <c r="AB88" s="347">
        <v>0.25</v>
      </c>
      <c r="AC88" s="347">
        <v>0.25</v>
      </c>
      <c r="AD88" s="347">
        <v>0.5</v>
      </c>
      <c r="AE88" s="347">
        <v>0.25</v>
      </c>
      <c r="AF88" s="347">
        <v>0.5</v>
      </c>
      <c r="AG88" s="347">
        <v>0.25</v>
      </c>
      <c r="AH88" s="347">
        <v>0.25</v>
      </c>
      <c r="AI88" s="347">
        <v>0.25</v>
      </c>
      <c r="AJ88" s="347">
        <v>0.25</v>
      </c>
      <c r="AK88" s="347">
        <v>0.25</v>
      </c>
      <c r="AL88" s="347">
        <v>0.25</v>
      </c>
      <c r="AM88" s="347">
        <v>0</v>
      </c>
      <c r="AN88" s="347">
        <v>0</v>
      </c>
      <c r="AO88" s="347">
        <v>0.25</v>
      </c>
      <c r="AP88" s="347">
        <v>0.25</v>
      </c>
      <c r="AQ88" s="347">
        <v>0.25</v>
      </c>
      <c r="AR88" s="347">
        <v>0</v>
      </c>
      <c r="AS88" s="347">
        <v>0.25</v>
      </c>
      <c r="AT88" s="347">
        <v>0.25</v>
      </c>
      <c r="AU88" s="347">
        <v>0.25</v>
      </c>
      <c r="AV88" s="347">
        <v>0.25</v>
      </c>
      <c r="AW88" s="347">
        <v>0.25</v>
      </c>
      <c r="AX88" s="347">
        <v>0.25</v>
      </c>
      <c r="AY88" s="347">
        <v>0.25</v>
      </c>
      <c r="AZ88" s="347">
        <v>0.25</v>
      </c>
      <c r="BA88" s="347">
        <v>0.25</v>
      </c>
      <c r="BB88" s="347">
        <v>0.25</v>
      </c>
      <c r="BC88" s="347">
        <v>0.25</v>
      </c>
      <c r="BD88" s="347">
        <v>0.5</v>
      </c>
      <c r="BE88" s="347">
        <v>0.5</v>
      </c>
      <c r="BF88" s="347">
        <v>0.5</v>
      </c>
      <c r="BG88" s="347">
        <v>0.5</v>
      </c>
      <c r="BH88" s="347">
        <v>0.5</v>
      </c>
      <c r="BI88" s="347">
        <v>0.5</v>
      </c>
      <c r="BJ88" s="347">
        <v>0.5</v>
      </c>
      <c r="BK88" s="347">
        <v>0.25</v>
      </c>
      <c r="BL88" s="347">
        <v>0.25</v>
      </c>
      <c r="BM88" s="347">
        <v>0.5</v>
      </c>
      <c r="BN88" s="347">
        <v>0.75</v>
      </c>
      <c r="BO88" s="347">
        <v>0.75</v>
      </c>
      <c r="BP88" s="347">
        <v>0.5</v>
      </c>
      <c r="BQ88" s="347">
        <v>0.5</v>
      </c>
      <c r="BR88" s="347">
        <v>0.75</v>
      </c>
      <c r="BS88" s="347">
        <v>0.5</v>
      </c>
      <c r="BT88" s="347">
        <v>0.5</v>
      </c>
      <c r="BU88" s="347">
        <v>0.5</v>
      </c>
      <c r="BV88" s="347">
        <v>0.5</v>
      </c>
      <c r="BW88" s="347">
        <v>0.5</v>
      </c>
      <c r="BX88" s="347">
        <v>0.75</v>
      </c>
      <c r="BY88" s="347">
        <v>0.75</v>
      </c>
      <c r="BZ88" s="347">
        <v>0.75</v>
      </c>
      <c r="CA88" s="347">
        <v>0.75</v>
      </c>
      <c r="CB88" s="347">
        <v>0.75</v>
      </c>
      <c r="CC88" s="347">
        <v>0.75</v>
      </c>
      <c r="CD88" s="347">
        <v>1</v>
      </c>
      <c r="CE88" s="347">
        <v>1</v>
      </c>
      <c r="CF88" s="347">
        <v>0.75</v>
      </c>
      <c r="CG88" s="347">
        <v>1</v>
      </c>
      <c r="CH88" s="347">
        <v>1</v>
      </c>
      <c r="CI88" s="347">
        <v>1</v>
      </c>
      <c r="CJ88" s="347">
        <v>1</v>
      </c>
      <c r="CK88" s="347">
        <v>1</v>
      </c>
      <c r="CL88" s="347">
        <v>0.75</v>
      </c>
      <c r="CM88" s="347">
        <v>0.75</v>
      </c>
      <c r="CN88" s="347">
        <v>0.75</v>
      </c>
      <c r="CO88" s="347">
        <v>0.75</v>
      </c>
      <c r="CP88" s="347">
        <v>0.75</v>
      </c>
      <c r="CQ88" s="347">
        <v>0.5</v>
      </c>
      <c r="CR88" s="347">
        <v>0.5</v>
      </c>
      <c r="CS88" s="347">
        <v>0.5</v>
      </c>
      <c r="CT88" s="347">
        <v>0.5</v>
      </c>
      <c r="CU88" s="347">
        <v>0.5</v>
      </c>
      <c r="CV88" s="347">
        <v>0.5</v>
      </c>
      <c r="CW88" s="347">
        <v>0.5</v>
      </c>
      <c r="CX88" s="347">
        <v>0.5</v>
      </c>
      <c r="CY88" s="347">
        <v>0.5</v>
      </c>
      <c r="CZ88" s="347">
        <v>0.5</v>
      </c>
    </row>
    <row r="89" spans="2:104" x14ac:dyDescent="0.25">
      <c r="B89" s="338" t="s">
        <v>666</v>
      </c>
      <c r="C89" s="346">
        <v>1.4</v>
      </c>
      <c r="D89" s="30"/>
      <c r="E89" s="338" t="s">
        <v>666</v>
      </c>
      <c r="F89" s="347">
        <v>0.75</v>
      </c>
      <c r="G89" s="347">
        <v>0.75</v>
      </c>
      <c r="H89" s="347">
        <v>0.75</v>
      </c>
      <c r="I89" s="347">
        <v>0.75</v>
      </c>
      <c r="J89" s="347">
        <v>0.75</v>
      </c>
      <c r="K89" s="347">
        <v>0.75</v>
      </c>
      <c r="L89" s="347">
        <v>0.75</v>
      </c>
      <c r="M89" s="347">
        <v>0.75</v>
      </c>
      <c r="N89" s="347">
        <v>0.75</v>
      </c>
      <c r="O89" s="347">
        <v>0.75</v>
      </c>
      <c r="P89" s="347">
        <v>1</v>
      </c>
      <c r="Q89" s="347">
        <v>1</v>
      </c>
      <c r="R89" s="347">
        <v>0.75</v>
      </c>
      <c r="S89" s="347">
        <v>1</v>
      </c>
      <c r="T89" s="347">
        <v>1</v>
      </c>
      <c r="U89" s="347">
        <v>0.75</v>
      </c>
      <c r="V89" s="347">
        <v>0.75</v>
      </c>
      <c r="W89" s="347">
        <v>0.75</v>
      </c>
      <c r="X89" s="347">
        <v>0.75</v>
      </c>
      <c r="Y89" s="347">
        <v>0.75</v>
      </c>
      <c r="Z89" s="347">
        <v>0.5</v>
      </c>
      <c r="AA89" s="347">
        <v>0.5</v>
      </c>
      <c r="AB89" s="347">
        <v>0.5</v>
      </c>
      <c r="AC89" s="347">
        <v>0.5</v>
      </c>
      <c r="AD89" s="347">
        <v>0.5</v>
      </c>
      <c r="AE89" s="347">
        <v>0.5</v>
      </c>
      <c r="AF89" s="347">
        <v>0.5</v>
      </c>
      <c r="AG89" s="347">
        <v>0.5</v>
      </c>
      <c r="AH89" s="347">
        <v>0.25</v>
      </c>
      <c r="AI89" s="347">
        <v>0.5</v>
      </c>
      <c r="AJ89" s="347">
        <v>0.25</v>
      </c>
      <c r="AK89" s="347">
        <v>0.25</v>
      </c>
      <c r="AL89" s="347">
        <v>0.25</v>
      </c>
      <c r="AM89" s="347">
        <v>0.25</v>
      </c>
      <c r="AN89" s="347">
        <v>0.25</v>
      </c>
      <c r="AO89" s="347">
        <v>0.25</v>
      </c>
      <c r="AP89" s="347">
        <v>0.25</v>
      </c>
      <c r="AQ89" s="347">
        <v>0.25</v>
      </c>
      <c r="AR89" s="347">
        <v>0.25</v>
      </c>
      <c r="AS89" s="347">
        <v>0.25</v>
      </c>
      <c r="AT89" s="347">
        <v>0.25</v>
      </c>
      <c r="AU89" s="347">
        <v>0.25</v>
      </c>
      <c r="AV89" s="347">
        <v>0.5</v>
      </c>
      <c r="AW89" s="347">
        <v>0.25</v>
      </c>
      <c r="AX89" s="347">
        <v>0.25</v>
      </c>
      <c r="AY89" s="347">
        <v>0.5</v>
      </c>
      <c r="AZ89" s="347">
        <v>0.5</v>
      </c>
      <c r="BA89" s="347">
        <v>0.25</v>
      </c>
      <c r="BB89" s="347">
        <v>0.25</v>
      </c>
      <c r="BC89" s="347">
        <v>0.5</v>
      </c>
      <c r="BD89" s="347">
        <v>0.5</v>
      </c>
      <c r="BE89" s="347">
        <v>0.5</v>
      </c>
      <c r="BF89" s="347">
        <v>0.5</v>
      </c>
      <c r="BG89" s="347">
        <v>0.5</v>
      </c>
      <c r="BH89" s="347">
        <v>0.5</v>
      </c>
      <c r="BI89" s="347">
        <v>0.5</v>
      </c>
      <c r="BJ89" s="347">
        <v>0.5</v>
      </c>
      <c r="BK89" s="347">
        <v>0.25</v>
      </c>
      <c r="BL89" s="347">
        <v>0.5</v>
      </c>
      <c r="BM89" s="347">
        <v>0.5</v>
      </c>
      <c r="BN89" s="347">
        <v>0.75</v>
      </c>
      <c r="BO89" s="347">
        <v>0.75</v>
      </c>
      <c r="BP89" s="347">
        <v>0.75</v>
      </c>
      <c r="BQ89" s="347">
        <v>0.5</v>
      </c>
      <c r="BR89" s="347">
        <v>0.75</v>
      </c>
      <c r="BS89" s="347">
        <v>0.5</v>
      </c>
      <c r="BT89" s="347">
        <v>0.75</v>
      </c>
      <c r="BU89" s="347">
        <v>0.5</v>
      </c>
      <c r="BV89" s="347">
        <v>0.5</v>
      </c>
      <c r="BW89" s="347">
        <v>0.5</v>
      </c>
      <c r="BX89" s="347">
        <v>0.75</v>
      </c>
      <c r="BY89" s="347">
        <v>0.75</v>
      </c>
      <c r="BZ89" s="347">
        <v>0.75</v>
      </c>
      <c r="CA89" s="347">
        <v>0.75</v>
      </c>
      <c r="CB89" s="347">
        <v>0.75</v>
      </c>
      <c r="CC89" s="347">
        <v>0.75</v>
      </c>
      <c r="CD89" s="347">
        <v>0.75</v>
      </c>
      <c r="CE89" s="347">
        <v>1</v>
      </c>
      <c r="CF89" s="347">
        <v>0.75</v>
      </c>
      <c r="CG89" s="347">
        <v>1</v>
      </c>
      <c r="CH89" s="347">
        <v>1</v>
      </c>
      <c r="CI89" s="347">
        <v>1</v>
      </c>
      <c r="CJ89" s="347">
        <v>1</v>
      </c>
      <c r="CK89" s="347">
        <v>1</v>
      </c>
      <c r="CL89" s="347">
        <v>0.75</v>
      </c>
      <c r="CM89" s="347">
        <v>1</v>
      </c>
      <c r="CN89" s="347">
        <v>0.75</v>
      </c>
      <c r="CO89" s="347">
        <v>0.75</v>
      </c>
      <c r="CP89" s="347">
        <v>1</v>
      </c>
      <c r="CQ89" s="347">
        <v>0.5</v>
      </c>
      <c r="CR89" s="347">
        <v>0.75</v>
      </c>
      <c r="CS89" s="347">
        <v>0.5</v>
      </c>
      <c r="CT89" s="347">
        <v>0.5</v>
      </c>
      <c r="CU89" s="347">
        <v>0.5</v>
      </c>
      <c r="CV89" s="347">
        <v>0.75</v>
      </c>
      <c r="CW89" s="347">
        <v>0.75</v>
      </c>
      <c r="CX89" s="347">
        <v>0.5</v>
      </c>
      <c r="CY89" s="347">
        <v>0.5</v>
      </c>
      <c r="CZ89" s="347">
        <v>0.75</v>
      </c>
    </row>
    <row r="90" spans="2:104" x14ac:dyDescent="0.25">
      <c r="B90" s="338" t="s">
        <v>667</v>
      </c>
      <c r="C90" s="346">
        <v>1.8</v>
      </c>
      <c r="D90" s="30"/>
      <c r="E90" s="338" t="s">
        <v>667</v>
      </c>
      <c r="F90" s="347">
        <v>0.75</v>
      </c>
      <c r="G90" s="347">
        <v>0.75</v>
      </c>
      <c r="H90" s="347">
        <v>0.75</v>
      </c>
      <c r="I90" s="347">
        <v>0.75</v>
      </c>
      <c r="J90" s="347">
        <v>0.75</v>
      </c>
      <c r="K90" s="347">
        <v>0.75</v>
      </c>
      <c r="L90" s="347">
        <v>0.75</v>
      </c>
      <c r="M90" s="347">
        <v>0.75</v>
      </c>
      <c r="N90" s="347">
        <v>0.5</v>
      </c>
      <c r="O90" s="347">
        <v>0.75</v>
      </c>
      <c r="P90" s="347">
        <v>0.75</v>
      </c>
      <c r="Q90" s="347">
        <v>0.75</v>
      </c>
      <c r="R90" s="347">
        <v>0.75</v>
      </c>
      <c r="S90" s="347">
        <v>0.75</v>
      </c>
      <c r="T90" s="347">
        <v>1</v>
      </c>
      <c r="U90" s="347">
        <v>0.75</v>
      </c>
      <c r="V90" s="347">
        <v>0.75</v>
      </c>
      <c r="W90" s="347">
        <v>0.5</v>
      </c>
      <c r="X90" s="347">
        <v>0.75</v>
      </c>
      <c r="Y90" s="347">
        <v>0.75</v>
      </c>
      <c r="Z90" s="347">
        <v>0.5</v>
      </c>
      <c r="AA90" s="347">
        <v>0.5</v>
      </c>
      <c r="AB90" s="347">
        <v>0.25</v>
      </c>
      <c r="AC90" s="347">
        <v>0.25</v>
      </c>
      <c r="AD90" s="347">
        <v>0.5</v>
      </c>
      <c r="AE90" s="347">
        <v>0.5</v>
      </c>
      <c r="AF90" s="347">
        <v>0.5</v>
      </c>
      <c r="AG90" s="347">
        <v>0.5</v>
      </c>
      <c r="AH90" s="347">
        <v>0.25</v>
      </c>
      <c r="AI90" s="347">
        <v>0.5</v>
      </c>
      <c r="AJ90" s="347">
        <v>0.25</v>
      </c>
      <c r="AK90" s="347">
        <v>0.25</v>
      </c>
      <c r="AL90" s="347">
        <v>0.25</v>
      </c>
      <c r="AM90" s="347">
        <v>0.25</v>
      </c>
      <c r="AN90" s="347">
        <v>0.25</v>
      </c>
      <c r="AO90" s="347">
        <v>0.25</v>
      </c>
      <c r="AP90" s="347">
        <v>0.25</v>
      </c>
      <c r="AQ90" s="347">
        <v>0.25</v>
      </c>
      <c r="AR90" s="347">
        <v>0.25</v>
      </c>
      <c r="AS90" s="347">
        <v>0.25</v>
      </c>
      <c r="AT90" s="347">
        <v>0.25</v>
      </c>
      <c r="AU90" s="347">
        <v>0.25</v>
      </c>
      <c r="AV90" s="347">
        <v>0.5</v>
      </c>
      <c r="AW90" s="347">
        <v>0.25</v>
      </c>
      <c r="AX90" s="347">
        <v>0.25</v>
      </c>
      <c r="AY90" s="347">
        <v>0.5</v>
      </c>
      <c r="AZ90" s="347">
        <v>0.5</v>
      </c>
      <c r="BA90" s="347">
        <v>0.25</v>
      </c>
      <c r="BB90" s="347">
        <v>0.25</v>
      </c>
      <c r="BC90" s="347">
        <v>0.5</v>
      </c>
      <c r="BD90" s="347">
        <v>0.5</v>
      </c>
      <c r="BE90" s="347">
        <v>0.5</v>
      </c>
      <c r="BF90" s="347">
        <v>0.5</v>
      </c>
      <c r="BG90" s="347">
        <v>0.5</v>
      </c>
      <c r="BH90" s="347">
        <v>0.5</v>
      </c>
      <c r="BI90" s="347">
        <v>0.5</v>
      </c>
      <c r="BJ90" s="347">
        <v>0.5</v>
      </c>
      <c r="BK90" s="347">
        <v>0.25</v>
      </c>
      <c r="BL90" s="347">
        <v>0.5</v>
      </c>
      <c r="BM90" s="347">
        <v>0.5</v>
      </c>
      <c r="BN90" s="347">
        <v>0.75</v>
      </c>
      <c r="BO90" s="347">
        <v>0.75</v>
      </c>
      <c r="BP90" s="347">
        <v>0.75</v>
      </c>
      <c r="BQ90" s="347">
        <v>0.5</v>
      </c>
      <c r="BR90" s="347">
        <v>0.75</v>
      </c>
      <c r="BS90" s="347">
        <v>0.5</v>
      </c>
      <c r="BT90" s="347">
        <v>0.75</v>
      </c>
      <c r="BU90" s="347">
        <v>0.5</v>
      </c>
      <c r="BV90" s="347">
        <v>0.5</v>
      </c>
      <c r="BW90" s="347">
        <v>0.75</v>
      </c>
      <c r="BX90" s="347">
        <v>0.75</v>
      </c>
      <c r="BY90" s="347">
        <v>0.75</v>
      </c>
      <c r="BZ90" s="347">
        <v>0.75</v>
      </c>
      <c r="CA90" s="347">
        <v>0.75</v>
      </c>
      <c r="CB90" s="347">
        <v>0.75</v>
      </c>
      <c r="CC90" s="347">
        <v>1</v>
      </c>
      <c r="CD90" s="347">
        <v>1</v>
      </c>
      <c r="CE90" s="347">
        <v>1</v>
      </c>
      <c r="CF90" s="347">
        <v>0.75</v>
      </c>
      <c r="CG90" s="347">
        <v>1</v>
      </c>
      <c r="CH90" s="347">
        <v>1</v>
      </c>
      <c r="CI90" s="347">
        <v>1</v>
      </c>
      <c r="CJ90" s="347">
        <v>1</v>
      </c>
      <c r="CK90" s="347">
        <v>1</v>
      </c>
      <c r="CL90" s="347">
        <v>0.75</v>
      </c>
      <c r="CM90" s="347">
        <v>1</v>
      </c>
      <c r="CN90" s="347">
        <v>0.75</v>
      </c>
      <c r="CO90" s="347">
        <v>0.75</v>
      </c>
      <c r="CP90" s="347">
        <v>1</v>
      </c>
      <c r="CQ90" s="347">
        <v>0.5</v>
      </c>
      <c r="CR90" s="347">
        <v>0.5</v>
      </c>
      <c r="CS90" s="347">
        <v>0.5</v>
      </c>
      <c r="CT90" s="347">
        <v>0.5</v>
      </c>
      <c r="CU90" s="347">
        <v>0.5</v>
      </c>
      <c r="CV90" s="347">
        <v>0.5</v>
      </c>
      <c r="CW90" s="347">
        <v>0.75</v>
      </c>
      <c r="CX90" s="347">
        <v>0.5</v>
      </c>
      <c r="CY90" s="347">
        <v>0.5</v>
      </c>
      <c r="CZ90" s="347">
        <v>0.75</v>
      </c>
    </row>
    <row r="91" spans="2:104" x14ac:dyDescent="0.25">
      <c r="B91" s="338" t="s">
        <v>668</v>
      </c>
      <c r="C91" s="346">
        <v>2.9</v>
      </c>
      <c r="D91" s="30"/>
      <c r="E91" s="338" t="s">
        <v>668</v>
      </c>
      <c r="F91" s="347">
        <v>0.5</v>
      </c>
      <c r="G91" s="347">
        <v>0.5</v>
      </c>
      <c r="H91" s="347">
        <v>0.5</v>
      </c>
      <c r="I91" s="347">
        <v>0.5</v>
      </c>
      <c r="J91" s="347">
        <v>0.5</v>
      </c>
      <c r="K91" s="347">
        <v>0.5</v>
      </c>
      <c r="L91" s="347">
        <v>0.75</v>
      </c>
      <c r="M91" s="347">
        <v>0.5</v>
      </c>
      <c r="N91" s="347">
        <v>0.5</v>
      </c>
      <c r="O91" s="347">
        <v>0.75</v>
      </c>
      <c r="P91" s="347">
        <v>0.75</v>
      </c>
      <c r="Q91" s="347">
        <v>0.75</v>
      </c>
      <c r="R91" s="347">
        <v>0.75</v>
      </c>
      <c r="S91" s="347">
        <v>0.75</v>
      </c>
      <c r="T91" s="347">
        <v>0.75</v>
      </c>
      <c r="U91" s="347">
        <v>0.5</v>
      </c>
      <c r="V91" s="347">
        <v>0.75</v>
      </c>
      <c r="W91" s="347">
        <v>0.5</v>
      </c>
      <c r="X91" s="347">
        <v>0.75</v>
      </c>
      <c r="Y91" s="347">
        <v>0.75</v>
      </c>
      <c r="Z91" s="347">
        <v>0.25</v>
      </c>
      <c r="AA91" s="347">
        <v>0.5</v>
      </c>
      <c r="AB91" s="347">
        <v>0.25</v>
      </c>
      <c r="AC91" s="347">
        <v>0.25</v>
      </c>
      <c r="AD91" s="347">
        <v>0.25</v>
      </c>
      <c r="AE91" s="347">
        <v>0.25</v>
      </c>
      <c r="AF91" s="347">
        <v>0.5</v>
      </c>
      <c r="AG91" s="347">
        <v>0.25</v>
      </c>
      <c r="AH91" s="347">
        <v>0.25</v>
      </c>
      <c r="AI91" s="347">
        <v>0.25</v>
      </c>
      <c r="AJ91" s="347">
        <v>0.25</v>
      </c>
      <c r="AK91" s="347">
        <v>0.25</v>
      </c>
      <c r="AL91" s="347">
        <v>0.25</v>
      </c>
      <c r="AM91" s="347">
        <v>0</v>
      </c>
      <c r="AN91" s="347">
        <v>0</v>
      </c>
      <c r="AO91" s="347">
        <v>0</v>
      </c>
      <c r="AP91" s="347">
        <v>0</v>
      </c>
      <c r="AQ91" s="347">
        <v>0.25</v>
      </c>
      <c r="AR91" s="347">
        <v>0</v>
      </c>
      <c r="AS91" s="347">
        <v>0.25</v>
      </c>
      <c r="AT91" s="347">
        <v>0.25</v>
      </c>
      <c r="AU91" s="347">
        <v>0.25</v>
      </c>
      <c r="AV91" s="347">
        <v>0.25</v>
      </c>
      <c r="AW91" s="347">
        <v>0.25</v>
      </c>
      <c r="AX91" s="347">
        <v>0.25</v>
      </c>
      <c r="AY91" s="347">
        <v>0.25</v>
      </c>
      <c r="AZ91" s="347">
        <v>0.25</v>
      </c>
      <c r="BA91" s="347">
        <v>0.25</v>
      </c>
      <c r="BB91" s="347">
        <v>0.25</v>
      </c>
      <c r="BC91" s="347">
        <v>0.25</v>
      </c>
      <c r="BD91" s="347">
        <v>0.25</v>
      </c>
      <c r="BE91" s="347">
        <v>0.5</v>
      </c>
      <c r="BF91" s="347">
        <v>0.25</v>
      </c>
      <c r="BG91" s="347">
        <v>0.25</v>
      </c>
      <c r="BH91" s="347">
        <v>0.5</v>
      </c>
      <c r="BI91" s="347">
        <v>0.5</v>
      </c>
      <c r="BJ91" s="347">
        <v>0.5</v>
      </c>
      <c r="BK91" s="347">
        <v>0.25</v>
      </c>
      <c r="BL91" s="347">
        <v>0.25</v>
      </c>
      <c r="BM91" s="347">
        <v>0.5</v>
      </c>
      <c r="BN91" s="347">
        <v>0.5</v>
      </c>
      <c r="BO91" s="347">
        <v>0.5</v>
      </c>
      <c r="BP91" s="347">
        <v>0.5</v>
      </c>
      <c r="BQ91" s="347">
        <v>0.5</v>
      </c>
      <c r="BR91" s="347">
        <v>0.75</v>
      </c>
      <c r="BS91" s="347">
        <v>0.5</v>
      </c>
      <c r="BT91" s="347">
        <v>0.5</v>
      </c>
      <c r="BU91" s="347">
        <v>0.5</v>
      </c>
      <c r="BV91" s="347">
        <v>0.5</v>
      </c>
      <c r="BW91" s="347">
        <v>0.5</v>
      </c>
      <c r="BX91" s="347">
        <v>0.75</v>
      </c>
      <c r="BY91" s="347">
        <v>0.75</v>
      </c>
      <c r="BZ91" s="347">
        <v>0.75</v>
      </c>
      <c r="CA91" s="347">
        <v>0.75</v>
      </c>
      <c r="CB91" s="347">
        <v>0.75</v>
      </c>
      <c r="CC91" s="347">
        <v>1</v>
      </c>
      <c r="CD91" s="347">
        <v>1</v>
      </c>
      <c r="CE91" s="347">
        <v>1</v>
      </c>
      <c r="CF91" s="347">
        <v>0.75</v>
      </c>
      <c r="CG91" s="347">
        <v>1</v>
      </c>
      <c r="CH91" s="347">
        <v>1</v>
      </c>
      <c r="CI91" s="347">
        <v>1</v>
      </c>
      <c r="CJ91" s="347">
        <v>1</v>
      </c>
      <c r="CK91" s="347">
        <v>1</v>
      </c>
      <c r="CL91" s="347">
        <v>0.75</v>
      </c>
      <c r="CM91" s="347">
        <v>0.75</v>
      </c>
      <c r="CN91" s="347">
        <v>0.75</v>
      </c>
      <c r="CO91" s="347">
        <v>0.75</v>
      </c>
      <c r="CP91" s="347">
        <v>0.75</v>
      </c>
      <c r="CQ91" s="347">
        <v>0.5</v>
      </c>
      <c r="CR91" s="347">
        <v>0.5</v>
      </c>
      <c r="CS91" s="347">
        <v>0.5</v>
      </c>
      <c r="CT91" s="347">
        <v>0.5</v>
      </c>
      <c r="CU91" s="347">
        <v>0.5</v>
      </c>
      <c r="CV91" s="347">
        <v>0.5</v>
      </c>
      <c r="CW91" s="347">
        <v>0.5</v>
      </c>
      <c r="CX91" s="347">
        <v>0.5</v>
      </c>
      <c r="CY91" s="347">
        <v>0.5</v>
      </c>
      <c r="CZ91" s="347">
        <v>0.5</v>
      </c>
    </row>
    <row r="92" spans="2:104" x14ac:dyDescent="0.25">
      <c r="B92" s="338" t="s">
        <v>669</v>
      </c>
      <c r="C92" s="346">
        <v>1.5</v>
      </c>
      <c r="D92" s="30"/>
      <c r="E92" s="338" t="s">
        <v>669</v>
      </c>
      <c r="F92" s="347">
        <v>0.75</v>
      </c>
      <c r="G92" s="347">
        <v>0.75</v>
      </c>
      <c r="H92" s="347">
        <v>0.75</v>
      </c>
      <c r="I92" s="347">
        <v>0.75</v>
      </c>
      <c r="J92" s="347">
        <v>0.75</v>
      </c>
      <c r="K92" s="347">
        <v>0.75</v>
      </c>
      <c r="L92" s="347">
        <v>0.75</v>
      </c>
      <c r="M92" s="347">
        <v>0.75</v>
      </c>
      <c r="N92" s="347">
        <v>0.75</v>
      </c>
      <c r="O92" s="347">
        <v>1</v>
      </c>
      <c r="P92" s="347">
        <v>0.75</v>
      </c>
      <c r="Q92" s="347">
        <v>0.75</v>
      </c>
      <c r="R92" s="347">
        <v>0.75</v>
      </c>
      <c r="S92" s="347">
        <v>1</v>
      </c>
      <c r="T92" s="347">
        <v>0.75</v>
      </c>
      <c r="U92" s="347">
        <v>0.75</v>
      </c>
      <c r="V92" s="347">
        <v>0.75</v>
      </c>
      <c r="W92" s="347">
        <v>0.75</v>
      </c>
      <c r="X92" s="347">
        <v>0.75</v>
      </c>
      <c r="Y92" s="347">
        <v>0.75</v>
      </c>
      <c r="Z92" s="347">
        <v>0.5</v>
      </c>
      <c r="AA92" s="347">
        <v>0.75</v>
      </c>
      <c r="AB92" s="347">
        <v>0.5</v>
      </c>
      <c r="AC92" s="347">
        <v>0.5</v>
      </c>
      <c r="AD92" s="347">
        <v>0.5</v>
      </c>
      <c r="AE92" s="347">
        <v>0.5</v>
      </c>
      <c r="AF92" s="347">
        <v>0.75</v>
      </c>
      <c r="AG92" s="347">
        <v>0.5</v>
      </c>
      <c r="AH92" s="347">
        <v>0.5</v>
      </c>
      <c r="AI92" s="347">
        <v>0.5</v>
      </c>
      <c r="AJ92" s="347">
        <v>0.5</v>
      </c>
      <c r="AK92" s="347">
        <v>0.5</v>
      </c>
      <c r="AL92" s="347">
        <v>0.5</v>
      </c>
      <c r="AM92" s="347">
        <v>0.5</v>
      </c>
      <c r="AN92" s="347">
        <v>0.25</v>
      </c>
      <c r="AO92" s="347">
        <v>0.5</v>
      </c>
      <c r="AP92" s="347">
        <v>0.5</v>
      </c>
      <c r="AQ92" s="347">
        <v>0.5</v>
      </c>
      <c r="AR92" s="347">
        <v>0.25</v>
      </c>
      <c r="AS92" s="347">
        <v>0.5</v>
      </c>
      <c r="AT92" s="347">
        <v>0.5</v>
      </c>
      <c r="AU92" s="347">
        <v>0.5</v>
      </c>
      <c r="AV92" s="347">
        <v>0.5</v>
      </c>
      <c r="AW92" s="347">
        <v>0.5</v>
      </c>
      <c r="AX92" s="347">
        <v>0.5</v>
      </c>
      <c r="AY92" s="347">
        <v>0.5</v>
      </c>
      <c r="AZ92" s="347">
        <v>0.5</v>
      </c>
      <c r="BA92" s="347">
        <v>0.5</v>
      </c>
      <c r="BB92" s="347">
        <v>0.5</v>
      </c>
      <c r="BC92" s="347">
        <v>0.5</v>
      </c>
      <c r="BD92" s="347">
        <v>0.75</v>
      </c>
      <c r="BE92" s="347">
        <v>0.75</v>
      </c>
      <c r="BF92" s="347">
        <v>0.75</v>
      </c>
      <c r="BG92" s="347">
        <v>0.75</v>
      </c>
      <c r="BH92" s="347">
        <v>0.75</v>
      </c>
      <c r="BI92" s="347">
        <v>0.75</v>
      </c>
      <c r="BJ92" s="347">
        <v>0.75</v>
      </c>
      <c r="BK92" s="347">
        <v>0.5</v>
      </c>
      <c r="BL92" s="347">
        <v>0.5</v>
      </c>
      <c r="BM92" s="347">
        <v>0.75</v>
      </c>
      <c r="BN92" s="347">
        <v>0.75</v>
      </c>
      <c r="BO92" s="347">
        <v>0.75</v>
      </c>
      <c r="BP92" s="347">
        <v>0.75</v>
      </c>
      <c r="BQ92" s="347">
        <v>0.75</v>
      </c>
      <c r="BR92" s="347">
        <v>1</v>
      </c>
      <c r="BS92" s="347">
        <v>0.75</v>
      </c>
      <c r="BT92" s="347">
        <v>0.75</v>
      </c>
      <c r="BU92" s="347">
        <v>0.75</v>
      </c>
      <c r="BV92" s="347">
        <v>0.75</v>
      </c>
      <c r="BW92" s="347">
        <v>0.75</v>
      </c>
      <c r="BX92" s="347">
        <v>0.75</v>
      </c>
      <c r="BY92" s="347">
        <v>0.75</v>
      </c>
      <c r="BZ92" s="347">
        <v>0.75</v>
      </c>
      <c r="CA92" s="347">
        <v>0.75</v>
      </c>
      <c r="CB92" s="347">
        <v>0.75</v>
      </c>
      <c r="CC92" s="347">
        <v>0.75</v>
      </c>
      <c r="CD92" s="347">
        <v>0.75</v>
      </c>
      <c r="CE92" s="347">
        <v>1</v>
      </c>
      <c r="CF92" s="347">
        <v>0.75</v>
      </c>
      <c r="CG92" s="347">
        <v>0.75</v>
      </c>
      <c r="CH92" s="347">
        <v>0.75</v>
      </c>
      <c r="CI92" s="347">
        <v>0.75</v>
      </c>
      <c r="CJ92" s="347">
        <v>0.75</v>
      </c>
      <c r="CK92" s="347">
        <v>0.75</v>
      </c>
      <c r="CL92" s="347">
        <v>1</v>
      </c>
      <c r="CM92" s="347">
        <v>1</v>
      </c>
      <c r="CN92" s="347">
        <v>1</v>
      </c>
      <c r="CO92" s="347">
        <v>1</v>
      </c>
      <c r="CP92" s="347">
        <v>1</v>
      </c>
      <c r="CQ92" s="347">
        <v>0.75</v>
      </c>
      <c r="CR92" s="347">
        <v>0.75</v>
      </c>
      <c r="CS92" s="347">
        <v>0.75</v>
      </c>
      <c r="CT92" s="347">
        <v>0.75</v>
      </c>
      <c r="CU92" s="347">
        <v>0.75</v>
      </c>
      <c r="CV92" s="347">
        <v>0.75</v>
      </c>
      <c r="CW92" s="347">
        <v>0.75</v>
      </c>
      <c r="CX92" s="347">
        <v>0.75</v>
      </c>
      <c r="CY92" s="347">
        <v>0.75</v>
      </c>
      <c r="CZ92" s="347">
        <v>0.75</v>
      </c>
    </row>
    <row r="93" spans="2:104" x14ac:dyDescent="0.25">
      <c r="B93" s="338" t="s">
        <v>670</v>
      </c>
      <c r="C93" s="346">
        <v>1.5</v>
      </c>
      <c r="D93" s="30"/>
      <c r="E93" s="338" t="s">
        <v>670</v>
      </c>
      <c r="F93" s="347">
        <v>0.75</v>
      </c>
      <c r="G93" s="347">
        <v>0.75</v>
      </c>
      <c r="H93" s="347">
        <v>0.75</v>
      </c>
      <c r="I93" s="347">
        <v>0.75</v>
      </c>
      <c r="J93" s="347">
        <v>0.75</v>
      </c>
      <c r="K93" s="347">
        <v>0.75</v>
      </c>
      <c r="L93" s="347">
        <v>0.75</v>
      </c>
      <c r="M93" s="347">
        <v>0.75</v>
      </c>
      <c r="N93" s="347">
        <v>0.75</v>
      </c>
      <c r="O93" s="347">
        <v>0.75</v>
      </c>
      <c r="P93" s="347">
        <v>0.75</v>
      </c>
      <c r="Q93" s="347">
        <v>0.75</v>
      </c>
      <c r="R93" s="347">
        <v>0.75</v>
      </c>
      <c r="S93" s="347">
        <v>1</v>
      </c>
      <c r="T93" s="347">
        <v>1</v>
      </c>
      <c r="U93" s="347">
        <v>0.75</v>
      </c>
      <c r="V93" s="347">
        <v>0.75</v>
      </c>
      <c r="W93" s="347">
        <v>0.75</v>
      </c>
      <c r="X93" s="347">
        <v>0.75</v>
      </c>
      <c r="Y93" s="347">
        <v>0.75</v>
      </c>
      <c r="Z93" s="347">
        <v>0.5</v>
      </c>
      <c r="AA93" s="347">
        <v>0.5</v>
      </c>
      <c r="AB93" s="347">
        <v>0.5</v>
      </c>
      <c r="AC93" s="347">
        <v>0.5</v>
      </c>
      <c r="AD93" s="347">
        <v>0.5</v>
      </c>
      <c r="AE93" s="347">
        <v>0.5</v>
      </c>
      <c r="AF93" s="347">
        <v>0.5</v>
      </c>
      <c r="AG93" s="347">
        <v>0.5</v>
      </c>
      <c r="AH93" s="347">
        <v>0.5</v>
      </c>
      <c r="AI93" s="347">
        <v>0.5</v>
      </c>
      <c r="AJ93" s="347">
        <v>0.5</v>
      </c>
      <c r="AK93" s="347">
        <v>0.5</v>
      </c>
      <c r="AL93" s="347">
        <v>0.5</v>
      </c>
      <c r="AM93" s="347">
        <v>0.25</v>
      </c>
      <c r="AN93" s="347">
        <v>0.25</v>
      </c>
      <c r="AO93" s="347">
        <v>0.25</v>
      </c>
      <c r="AP93" s="347">
        <v>0.25</v>
      </c>
      <c r="AQ93" s="347">
        <v>0.25</v>
      </c>
      <c r="AR93" s="347">
        <v>0.25</v>
      </c>
      <c r="AS93" s="347">
        <v>0.5</v>
      </c>
      <c r="AT93" s="347">
        <v>0.5</v>
      </c>
      <c r="AU93" s="347">
        <v>0.5</v>
      </c>
      <c r="AV93" s="347">
        <v>0.5</v>
      </c>
      <c r="AW93" s="347">
        <v>0.5</v>
      </c>
      <c r="AX93" s="347">
        <v>0.5</v>
      </c>
      <c r="AY93" s="347">
        <v>0.5</v>
      </c>
      <c r="AZ93" s="347">
        <v>0.5</v>
      </c>
      <c r="BA93" s="347">
        <v>0.5</v>
      </c>
      <c r="BB93" s="347">
        <v>0.5</v>
      </c>
      <c r="BC93" s="347">
        <v>0.5</v>
      </c>
      <c r="BD93" s="347">
        <v>0.5</v>
      </c>
      <c r="BE93" s="347">
        <v>0.5</v>
      </c>
      <c r="BF93" s="347">
        <v>0.5</v>
      </c>
      <c r="BG93" s="347">
        <v>0.5</v>
      </c>
      <c r="BH93" s="347">
        <v>0.5</v>
      </c>
      <c r="BI93" s="347">
        <v>0.5</v>
      </c>
      <c r="BJ93" s="347">
        <v>0.75</v>
      </c>
      <c r="BK93" s="347">
        <v>0.5</v>
      </c>
      <c r="BL93" s="347">
        <v>0.5</v>
      </c>
      <c r="BM93" s="347">
        <v>0.5</v>
      </c>
      <c r="BN93" s="347">
        <v>0.75</v>
      </c>
      <c r="BO93" s="347">
        <v>0.75</v>
      </c>
      <c r="BP93" s="347">
        <v>0.75</v>
      </c>
      <c r="BQ93" s="347">
        <v>0.75</v>
      </c>
      <c r="BR93" s="347">
        <v>0.75</v>
      </c>
      <c r="BS93" s="347">
        <v>0.75</v>
      </c>
      <c r="BT93" s="347">
        <v>0.75</v>
      </c>
      <c r="BU93" s="347">
        <v>0.75</v>
      </c>
      <c r="BV93" s="347">
        <v>0.75</v>
      </c>
      <c r="BW93" s="347">
        <v>0.75</v>
      </c>
      <c r="BX93" s="347">
        <v>0.75</v>
      </c>
      <c r="BY93" s="347">
        <v>0.75</v>
      </c>
      <c r="BZ93" s="347">
        <v>0.75</v>
      </c>
      <c r="CA93" s="347">
        <v>0.75</v>
      </c>
      <c r="CB93" s="347">
        <v>0.75</v>
      </c>
      <c r="CC93" s="347">
        <v>0.75</v>
      </c>
      <c r="CD93" s="347">
        <v>0.75</v>
      </c>
      <c r="CE93" s="347">
        <v>1</v>
      </c>
      <c r="CF93" s="347">
        <v>0.75</v>
      </c>
      <c r="CG93" s="347">
        <v>0.75</v>
      </c>
      <c r="CH93" s="347">
        <v>0.75</v>
      </c>
      <c r="CI93" s="347">
        <v>1</v>
      </c>
      <c r="CJ93" s="347">
        <v>1</v>
      </c>
      <c r="CK93" s="347">
        <v>0.75</v>
      </c>
      <c r="CL93" s="347">
        <v>1</v>
      </c>
      <c r="CM93" s="347">
        <v>1</v>
      </c>
      <c r="CN93" s="347">
        <v>1</v>
      </c>
      <c r="CO93" s="347">
        <v>1</v>
      </c>
      <c r="CP93" s="347">
        <v>1</v>
      </c>
      <c r="CQ93" s="347">
        <v>0.75</v>
      </c>
      <c r="CR93" s="347">
        <v>0.75</v>
      </c>
      <c r="CS93" s="347">
        <v>0.75</v>
      </c>
      <c r="CT93" s="347">
        <v>0.75</v>
      </c>
      <c r="CU93" s="347">
        <v>0.75</v>
      </c>
      <c r="CV93" s="347">
        <v>0.75</v>
      </c>
      <c r="CW93" s="347">
        <v>0.75</v>
      </c>
      <c r="CX93" s="347">
        <v>0.75</v>
      </c>
      <c r="CY93" s="347">
        <v>0.75</v>
      </c>
      <c r="CZ93" s="347">
        <v>0.75</v>
      </c>
    </row>
    <row r="94" spans="2:104" x14ac:dyDescent="0.25">
      <c r="B94" s="338" t="s">
        <v>671</v>
      </c>
      <c r="C94" s="346">
        <v>1.2</v>
      </c>
      <c r="D94" s="30"/>
      <c r="E94" s="338" t="s">
        <v>671</v>
      </c>
      <c r="F94" s="347">
        <v>0.75</v>
      </c>
      <c r="G94" s="347">
        <v>0.75</v>
      </c>
      <c r="H94" s="347">
        <v>0.75</v>
      </c>
      <c r="I94" s="347">
        <v>0.75</v>
      </c>
      <c r="J94" s="347">
        <v>0.75</v>
      </c>
      <c r="K94" s="347">
        <v>0.75</v>
      </c>
      <c r="L94" s="347">
        <v>1</v>
      </c>
      <c r="M94" s="347">
        <v>0.75</v>
      </c>
      <c r="N94" s="347">
        <v>0.75</v>
      </c>
      <c r="O94" s="347">
        <v>1</v>
      </c>
      <c r="P94" s="347">
        <v>0.75</v>
      </c>
      <c r="Q94" s="347">
        <v>0.75</v>
      </c>
      <c r="R94" s="347">
        <v>0.75</v>
      </c>
      <c r="S94" s="347">
        <v>1</v>
      </c>
      <c r="T94" s="347">
        <v>0.75</v>
      </c>
      <c r="U94" s="347">
        <v>0.75</v>
      </c>
      <c r="V94" s="347">
        <v>0.75</v>
      </c>
      <c r="W94" s="347">
        <v>0.75</v>
      </c>
      <c r="X94" s="347">
        <v>0.75</v>
      </c>
      <c r="Y94" s="347">
        <v>0.75</v>
      </c>
      <c r="Z94" s="347">
        <v>0.75</v>
      </c>
      <c r="AA94" s="347">
        <v>0.75</v>
      </c>
      <c r="AB94" s="347">
        <v>0.5</v>
      </c>
      <c r="AC94" s="347">
        <v>0.5</v>
      </c>
      <c r="AD94" s="347">
        <v>0.75</v>
      </c>
      <c r="AE94" s="347">
        <v>0.75</v>
      </c>
      <c r="AF94" s="347">
        <v>0.75</v>
      </c>
      <c r="AG94" s="347">
        <v>0.75</v>
      </c>
      <c r="AH94" s="347">
        <v>0.5</v>
      </c>
      <c r="AI94" s="347">
        <v>0.75</v>
      </c>
      <c r="AJ94" s="347">
        <v>0.5</v>
      </c>
      <c r="AK94" s="347">
        <v>0.5</v>
      </c>
      <c r="AL94" s="347">
        <v>0.5</v>
      </c>
      <c r="AM94" s="347">
        <v>0.5</v>
      </c>
      <c r="AN94" s="347">
        <v>0.5</v>
      </c>
      <c r="AO94" s="347">
        <v>0.5</v>
      </c>
      <c r="AP94" s="347">
        <v>0.5</v>
      </c>
      <c r="AQ94" s="347">
        <v>0.5</v>
      </c>
      <c r="AR94" s="347">
        <v>0.25</v>
      </c>
      <c r="AS94" s="347">
        <v>0.5</v>
      </c>
      <c r="AT94" s="347">
        <v>0.5</v>
      </c>
      <c r="AU94" s="347">
        <v>0.5</v>
      </c>
      <c r="AV94" s="347">
        <v>0.5</v>
      </c>
      <c r="AW94" s="347">
        <v>0.5</v>
      </c>
      <c r="AX94" s="347">
        <v>0.5</v>
      </c>
      <c r="AY94" s="347">
        <v>0.5</v>
      </c>
      <c r="AZ94" s="347">
        <v>0.75</v>
      </c>
      <c r="BA94" s="347">
        <v>0.5</v>
      </c>
      <c r="BB94" s="347">
        <v>0.5</v>
      </c>
      <c r="BC94" s="347">
        <v>0.5</v>
      </c>
      <c r="BD94" s="347">
        <v>0.75</v>
      </c>
      <c r="BE94" s="347">
        <v>0.75</v>
      </c>
      <c r="BF94" s="347">
        <v>0.75</v>
      </c>
      <c r="BG94" s="347">
        <v>0.75</v>
      </c>
      <c r="BH94" s="347">
        <v>0.75</v>
      </c>
      <c r="BI94" s="347">
        <v>0.75</v>
      </c>
      <c r="BJ94" s="347">
        <v>0.75</v>
      </c>
      <c r="BK94" s="347">
        <v>0.5</v>
      </c>
      <c r="BL94" s="347">
        <v>0.5</v>
      </c>
      <c r="BM94" s="347">
        <v>0.75</v>
      </c>
      <c r="BN94" s="347">
        <v>0.75</v>
      </c>
      <c r="BO94" s="347">
        <v>0.75</v>
      </c>
      <c r="BP94" s="347">
        <v>1</v>
      </c>
      <c r="BQ94" s="347">
        <v>0.75</v>
      </c>
      <c r="BR94" s="347">
        <v>0.75</v>
      </c>
      <c r="BS94" s="347">
        <v>0.75</v>
      </c>
      <c r="BT94" s="347">
        <v>0.75</v>
      </c>
      <c r="BU94" s="347">
        <v>0.75</v>
      </c>
      <c r="BV94" s="347">
        <v>0.75</v>
      </c>
      <c r="BW94" s="347">
        <v>0.75</v>
      </c>
      <c r="BX94" s="347">
        <v>0.75</v>
      </c>
      <c r="BY94" s="347">
        <v>0.75</v>
      </c>
      <c r="BZ94" s="347">
        <v>0.75</v>
      </c>
      <c r="CA94" s="347">
        <v>0.75</v>
      </c>
      <c r="CB94" s="347">
        <v>0.75</v>
      </c>
      <c r="CC94" s="347">
        <v>0.75</v>
      </c>
      <c r="CD94" s="347">
        <v>0.75</v>
      </c>
      <c r="CE94" s="347">
        <v>0.75</v>
      </c>
      <c r="CF94" s="347">
        <v>0.75</v>
      </c>
      <c r="CG94" s="347">
        <v>0.75</v>
      </c>
      <c r="CH94" s="347">
        <v>0.75</v>
      </c>
      <c r="CI94" s="347">
        <v>0.75</v>
      </c>
      <c r="CJ94" s="347">
        <v>0.75</v>
      </c>
      <c r="CK94" s="347">
        <v>0.75</v>
      </c>
      <c r="CL94" s="347">
        <v>1</v>
      </c>
      <c r="CM94" s="347">
        <v>1</v>
      </c>
      <c r="CN94" s="347">
        <v>1</v>
      </c>
      <c r="CO94" s="347">
        <v>1</v>
      </c>
      <c r="CP94" s="347">
        <v>1</v>
      </c>
      <c r="CQ94" s="347">
        <v>0.75</v>
      </c>
      <c r="CR94" s="347">
        <v>0.75</v>
      </c>
      <c r="CS94" s="347">
        <v>0.75</v>
      </c>
      <c r="CT94" s="347">
        <v>0.75</v>
      </c>
      <c r="CU94" s="347">
        <v>0.75</v>
      </c>
      <c r="CV94" s="347">
        <v>0.75</v>
      </c>
      <c r="CW94" s="347">
        <v>0.75</v>
      </c>
      <c r="CX94" s="347">
        <v>0.75</v>
      </c>
      <c r="CY94" s="347">
        <v>0.75</v>
      </c>
      <c r="CZ94" s="347">
        <v>0.75</v>
      </c>
    </row>
    <row r="95" spans="2:104" x14ac:dyDescent="0.25">
      <c r="B95" s="338" t="s">
        <v>672</v>
      </c>
      <c r="C95" s="346">
        <v>1.4</v>
      </c>
      <c r="D95" s="30"/>
      <c r="E95" s="338" t="s">
        <v>672</v>
      </c>
      <c r="F95" s="347">
        <v>0.75</v>
      </c>
      <c r="G95" s="347">
        <v>0.75</v>
      </c>
      <c r="H95" s="347">
        <v>0.75</v>
      </c>
      <c r="I95" s="347">
        <v>0.75</v>
      </c>
      <c r="J95" s="347">
        <v>0.75</v>
      </c>
      <c r="K95" s="347">
        <v>0.75</v>
      </c>
      <c r="L95" s="347">
        <v>0.75</v>
      </c>
      <c r="M95" s="347">
        <v>0.75</v>
      </c>
      <c r="N95" s="347">
        <v>0.75</v>
      </c>
      <c r="O95" s="347">
        <v>1</v>
      </c>
      <c r="P95" s="347">
        <v>0.75</v>
      </c>
      <c r="Q95" s="347">
        <v>0.75</v>
      </c>
      <c r="R95" s="347">
        <v>0.75</v>
      </c>
      <c r="S95" s="347">
        <v>0.75</v>
      </c>
      <c r="T95" s="347">
        <v>0.75</v>
      </c>
      <c r="U95" s="347">
        <v>0.75</v>
      </c>
      <c r="V95" s="347">
        <v>0.75</v>
      </c>
      <c r="W95" s="347">
        <v>0.75</v>
      </c>
      <c r="X95" s="347">
        <v>0.75</v>
      </c>
      <c r="Y95" s="347">
        <v>0.75</v>
      </c>
      <c r="Z95" s="347">
        <v>0.75</v>
      </c>
      <c r="AA95" s="347">
        <v>0.75</v>
      </c>
      <c r="AB95" s="347">
        <v>0.5</v>
      </c>
      <c r="AC95" s="347">
        <v>0.5</v>
      </c>
      <c r="AD95" s="347">
        <v>0.75</v>
      </c>
      <c r="AE95" s="347">
        <v>0.75</v>
      </c>
      <c r="AF95" s="347">
        <v>0.75</v>
      </c>
      <c r="AG95" s="347">
        <v>0.75</v>
      </c>
      <c r="AH95" s="347">
        <v>0.5</v>
      </c>
      <c r="AI95" s="347">
        <v>0.75</v>
      </c>
      <c r="AJ95" s="347">
        <v>0.5</v>
      </c>
      <c r="AK95" s="347">
        <v>0.5</v>
      </c>
      <c r="AL95" s="347">
        <v>0.5</v>
      </c>
      <c r="AM95" s="347">
        <v>0.5</v>
      </c>
      <c r="AN95" s="347">
        <v>0.5</v>
      </c>
      <c r="AO95" s="347">
        <v>0.5</v>
      </c>
      <c r="AP95" s="347">
        <v>0.5</v>
      </c>
      <c r="AQ95" s="347">
        <v>0.5</v>
      </c>
      <c r="AR95" s="347">
        <v>0.5</v>
      </c>
      <c r="AS95" s="347">
        <v>0.5</v>
      </c>
      <c r="AT95" s="347">
        <v>0.5</v>
      </c>
      <c r="AU95" s="347">
        <v>0.5</v>
      </c>
      <c r="AV95" s="347">
        <v>0.75</v>
      </c>
      <c r="AW95" s="347">
        <v>0.5</v>
      </c>
      <c r="AX95" s="347">
        <v>0.5</v>
      </c>
      <c r="AY95" s="347">
        <v>0.75</v>
      </c>
      <c r="AZ95" s="347">
        <v>0.75</v>
      </c>
      <c r="BA95" s="347">
        <v>0.5</v>
      </c>
      <c r="BB95" s="347">
        <v>0.5</v>
      </c>
      <c r="BC95" s="347">
        <v>0.75</v>
      </c>
      <c r="BD95" s="347">
        <v>0.75</v>
      </c>
      <c r="BE95" s="347">
        <v>0.75</v>
      </c>
      <c r="BF95" s="347">
        <v>0.75</v>
      </c>
      <c r="BG95" s="347">
        <v>0.75</v>
      </c>
      <c r="BH95" s="347">
        <v>0.75</v>
      </c>
      <c r="BI95" s="347">
        <v>0.75</v>
      </c>
      <c r="BJ95" s="347">
        <v>0.75</v>
      </c>
      <c r="BK95" s="347">
        <v>0.5</v>
      </c>
      <c r="BL95" s="347">
        <v>0.75</v>
      </c>
      <c r="BM95" s="347">
        <v>0.75</v>
      </c>
      <c r="BN95" s="347">
        <v>1</v>
      </c>
      <c r="BO95" s="347">
        <v>1</v>
      </c>
      <c r="BP95" s="347">
        <v>1</v>
      </c>
      <c r="BQ95" s="347">
        <v>0.75</v>
      </c>
      <c r="BR95" s="347">
        <v>1</v>
      </c>
      <c r="BS95" s="347">
        <v>0.75</v>
      </c>
      <c r="BT95" s="347">
        <v>0.75</v>
      </c>
      <c r="BU95" s="347">
        <v>0.75</v>
      </c>
      <c r="BV95" s="347">
        <v>0.75</v>
      </c>
      <c r="BW95" s="347">
        <v>0.75</v>
      </c>
      <c r="BX95" s="347">
        <v>0.75</v>
      </c>
      <c r="BY95" s="347">
        <v>0.75</v>
      </c>
      <c r="BZ95" s="347">
        <v>0.75</v>
      </c>
      <c r="CA95" s="347">
        <v>0.75</v>
      </c>
      <c r="CB95" s="347">
        <v>0.75</v>
      </c>
      <c r="CC95" s="347">
        <v>0.75</v>
      </c>
      <c r="CD95" s="347">
        <v>0.75</v>
      </c>
      <c r="CE95" s="347">
        <v>0.75</v>
      </c>
      <c r="CF95" s="347">
        <v>0.75</v>
      </c>
      <c r="CG95" s="347">
        <v>0.75</v>
      </c>
      <c r="CH95" s="347">
        <v>0.75</v>
      </c>
      <c r="CI95" s="347">
        <v>0.75</v>
      </c>
      <c r="CJ95" s="347">
        <v>0.75</v>
      </c>
      <c r="CK95" s="347">
        <v>0.75</v>
      </c>
      <c r="CL95" s="347">
        <v>1</v>
      </c>
      <c r="CM95" s="347">
        <v>1</v>
      </c>
      <c r="CN95" s="347">
        <v>1</v>
      </c>
      <c r="CO95" s="347">
        <v>1</v>
      </c>
      <c r="CP95" s="347">
        <v>1</v>
      </c>
      <c r="CQ95" s="347">
        <v>0.75</v>
      </c>
      <c r="CR95" s="347">
        <v>0.75</v>
      </c>
      <c r="CS95" s="347">
        <v>0.75</v>
      </c>
      <c r="CT95" s="347">
        <v>0.75</v>
      </c>
      <c r="CU95" s="347">
        <v>0.75</v>
      </c>
      <c r="CV95" s="347">
        <v>0.75</v>
      </c>
      <c r="CW95" s="347">
        <v>0.75</v>
      </c>
      <c r="CX95" s="347">
        <v>0.75</v>
      </c>
      <c r="CY95" s="347">
        <v>0.75</v>
      </c>
      <c r="CZ95" s="347">
        <v>1</v>
      </c>
    </row>
    <row r="96" spans="2:104" x14ac:dyDescent="0.25">
      <c r="B96" s="338" t="s">
        <v>673</v>
      </c>
      <c r="C96" s="346">
        <v>1.9</v>
      </c>
      <c r="D96" s="30"/>
      <c r="E96" s="338" t="s">
        <v>673</v>
      </c>
      <c r="F96" s="347">
        <v>0.75</v>
      </c>
      <c r="G96" s="347">
        <v>0.75</v>
      </c>
      <c r="H96" s="347">
        <v>0.75</v>
      </c>
      <c r="I96" s="347">
        <v>0.75</v>
      </c>
      <c r="J96" s="347">
        <v>0.75</v>
      </c>
      <c r="K96" s="347">
        <v>0.75</v>
      </c>
      <c r="L96" s="347">
        <v>0.75</v>
      </c>
      <c r="M96" s="347">
        <v>0.75</v>
      </c>
      <c r="N96" s="347">
        <v>0.75</v>
      </c>
      <c r="O96" s="347">
        <v>0.75</v>
      </c>
      <c r="P96" s="347">
        <v>0.75</v>
      </c>
      <c r="Q96" s="347">
        <v>0.75</v>
      </c>
      <c r="R96" s="347">
        <v>0.75</v>
      </c>
      <c r="S96" s="347">
        <v>0.75</v>
      </c>
      <c r="T96" s="347">
        <v>0.75</v>
      </c>
      <c r="U96" s="347">
        <v>0.75</v>
      </c>
      <c r="V96" s="347">
        <v>0.75</v>
      </c>
      <c r="W96" s="347">
        <v>0.75</v>
      </c>
      <c r="X96" s="347">
        <v>0.75</v>
      </c>
      <c r="Y96" s="347">
        <v>0.75</v>
      </c>
      <c r="Z96" s="347">
        <v>0.5</v>
      </c>
      <c r="AA96" s="347">
        <v>0.5</v>
      </c>
      <c r="AB96" s="347">
        <v>0.5</v>
      </c>
      <c r="AC96" s="347">
        <v>0.5</v>
      </c>
      <c r="AD96" s="347">
        <v>0.5</v>
      </c>
      <c r="AE96" s="347">
        <v>0.5</v>
      </c>
      <c r="AF96" s="347">
        <v>0.5</v>
      </c>
      <c r="AG96" s="347">
        <v>0.5</v>
      </c>
      <c r="AH96" s="347">
        <v>0.5</v>
      </c>
      <c r="AI96" s="347">
        <v>0.5</v>
      </c>
      <c r="AJ96" s="347">
        <v>0.5</v>
      </c>
      <c r="AK96" s="347">
        <v>0.5</v>
      </c>
      <c r="AL96" s="347">
        <v>0.5</v>
      </c>
      <c r="AM96" s="347">
        <v>0.25</v>
      </c>
      <c r="AN96" s="347">
        <v>0.25</v>
      </c>
      <c r="AO96" s="347">
        <v>0.25</v>
      </c>
      <c r="AP96" s="347">
        <v>0.25</v>
      </c>
      <c r="AQ96" s="347">
        <v>0.25</v>
      </c>
      <c r="AR96" s="347">
        <v>0.25</v>
      </c>
      <c r="AS96" s="347">
        <v>0.5</v>
      </c>
      <c r="AT96" s="347">
        <v>0.5</v>
      </c>
      <c r="AU96" s="347">
        <v>0.5</v>
      </c>
      <c r="AV96" s="347">
        <v>0.5</v>
      </c>
      <c r="AW96" s="347">
        <v>0.25</v>
      </c>
      <c r="AX96" s="347">
        <v>0.5</v>
      </c>
      <c r="AY96" s="347">
        <v>0.5</v>
      </c>
      <c r="AZ96" s="347">
        <v>0.5</v>
      </c>
      <c r="BA96" s="347">
        <v>0.5</v>
      </c>
      <c r="BB96" s="347">
        <v>0.5</v>
      </c>
      <c r="BC96" s="347">
        <v>0.5</v>
      </c>
      <c r="BD96" s="347">
        <v>0.5</v>
      </c>
      <c r="BE96" s="347">
        <v>0.5</v>
      </c>
      <c r="BF96" s="347">
        <v>0.5</v>
      </c>
      <c r="BG96" s="347">
        <v>0.5</v>
      </c>
      <c r="BH96" s="347">
        <v>0.5</v>
      </c>
      <c r="BI96" s="347">
        <v>0.5</v>
      </c>
      <c r="BJ96" s="347">
        <v>0.75</v>
      </c>
      <c r="BK96" s="347">
        <v>0.5</v>
      </c>
      <c r="BL96" s="347">
        <v>0.5</v>
      </c>
      <c r="BM96" s="347">
        <v>0.5</v>
      </c>
      <c r="BN96" s="347">
        <v>0.75</v>
      </c>
      <c r="BO96" s="347">
        <v>0.75</v>
      </c>
      <c r="BP96" s="347">
        <v>0.75</v>
      </c>
      <c r="BQ96" s="347">
        <v>0.75</v>
      </c>
      <c r="BR96" s="347">
        <v>0.75</v>
      </c>
      <c r="BS96" s="347">
        <v>0.75</v>
      </c>
      <c r="BT96" s="347">
        <v>0.75</v>
      </c>
      <c r="BU96" s="347">
        <v>0.75</v>
      </c>
      <c r="BV96" s="347">
        <v>0.75</v>
      </c>
      <c r="BW96" s="347">
        <v>0.75</v>
      </c>
      <c r="BX96" s="347">
        <v>0.75</v>
      </c>
      <c r="BY96" s="347">
        <v>0.75</v>
      </c>
      <c r="BZ96" s="347">
        <v>0.75</v>
      </c>
      <c r="CA96" s="347">
        <v>1</v>
      </c>
      <c r="CB96" s="347">
        <v>0.75</v>
      </c>
      <c r="CC96" s="347">
        <v>0.75</v>
      </c>
      <c r="CD96" s="347">
        <v>0.75</v>
      </c>
      <c r="CE96" s="347">
        <v>1</v>
      </c>
      <c r="CF96" s="347">
        <v>1</v>
      </c>
      <c r="CG96" s="347">
        <v>0.75</v>
      </c>
      <c r="CH96" s="347">
        <v>0.75</v>
      </c>
      <c r="CI96" s="347">
        <v>1</v>
      </c>
      <c r="CJ96" s="347">
        <v>1</v>
      </c>
      <c r="CK96" s="347">
        <v>0.75</v>
      </c>
      <c r="CL96" s="347">
        <v>1</v>
      </c>
      <c r="CM96" s="347">
        <v>1</v>
      </c>
      <c r="CN96" s="347">
        <v>1</v>
      </c>
      <c r="CO96" s="347">
        <v>1</v>
      </c>
      <c r="CP96" s="347">
        <v>1</v>
      </c>
      <c r="CQ96" s="347">
        <v>0.75</v>
      </c>
      <c r="CR96" s="347">
        <v>0.75</v>
      </c>
      <c r="CS96" s="347">
        <v>0.75</v>
      </c>
      <c r="CT96" s="347">
        <v>0.75</v>
      </c>
      <c r="CU96" s="347">
        <v>0.75</v>
      </c>
      <c r="CV96" s="347">
        <v>0.75</v>
      </c>
      <c r="CW96" s="347">
        <v>0.75</v>
      </c>
      <c r="CX96" s="347">
        <v>0.5</v>
      </c>
      <c r="CY96" s="347">
        <v>0.75</v>
      </c>
      <c r="CZ96" s="347">
        <v>0.75</v>
      </c>
    </row>
    <row r="97" spans="2:104" x14ac:dyDescent="0.25">
      <c r="B97" s="338" t="s">
        <v>674</v>
      </c>
      <c r="C97" s="346">
        <v>0.8</v>
      </c>
      <c r="D97" s="30"/>
      <c r="E97" s="338" t="s">
        <v>674</v>
      </c>
      <c r="F97" s="347">
        <v>1</v>
      </c>
      <c r="G97" s="347">
        <v>1</v>
      </c>
      <c r="H97" s="347">
        <v>1</v>
      </c>
      <c r="I97" s="347">
        <v>1</v>
      </c>
      <c r="J97" s="347">
        <v>1</v>
      </c>
      <c r="K97" s="347">
        <v>1</v>
      </c>
      <c r="L97" s="347">
        <v>0.75</v>
      </c>
      <c r="M97" s="347">
        <v>0.75</v>
      </c>
      <c r="N97" s="347">
        <v>0.75</v>
      </c>
      <c r="O97" s="347">
        <v>0.75</v>
      </c>
      <c r="P97" s="347">
        <v>0.75</v>
      </c>
      <c r="Q97" s="347">
        <v>0.5</v>
      </c>
      <c r="R97" s="347">
        <v>0.75</v>
      </c>
      <c r="S97" s="347">
        <v>0.75</v>
      </c>
      <c r="T97" s="347">
        <v>0.75</v>
      </c>
      <c r="U97" s="347">
        <v>0.75</v>
      </c>
      <c r="V97" s="347">
        <v>0.5</v>
      </c>
      <c r="W97" s="347">
        <v>0.75</v>
      </c>
      <c r="X97" s="347">
        <v>0.75</v>
      </c>
      <c r="Y97" s="347">
        <v>0.5</v>
      </c>
      <c r="Z97" s="347">
        <v>0.75</v>
      </c>
      <c r="AA97" s="347">
        <v>0.75</v>
      </c>
      <c r="AB97" s="347">
        <v>0.75</v>
      </c>
      <c r="AC97" s="347">
        <v>0.75</v>
      </c>
      <c r="AD97" s="347">
        <v>0.75</v>
      </c>
      <c r="AE97" s="347">
        <v>0.75</v>
      </c>
      <c r="AF97" s="347">
        <v>1</v>
      </c>
      <c r="AG97" s="347">
        <v>0.75</v>
      </c>
      <c r="AH97" s="347">
        <v>0.75</v>
      </c>
      <c r="AI97" s="347">
        <v>0.75</v>
      </c>
      <c r="AJ97" s="347">
        <v>0.75</v>
      </c>
      <c r="AK97" s="347">
        <v>0.75</v>
      </c>
      <c r="AL97" s="347">
        <v>0.75</v>
      </c>
      <c r="AM97" s="347">
        <v>0.75</v>
      </c>
      <c r="AN97" s="347">
        <v>0.75</v>
      </c>
      <c r="AO97" s="347">
        <v>0.75</v>
      </c>
      <c r="AP97" s="347">
        <v>0.75</v>
      </c>
      <c r="AQ97" s="347">
        <v>0.75</v>
      </c>
      <c r="AR97" s="347">
        <v>0.5</v>
      </c>
      <c r="AS97" s="347">
        <v>0.75</v>
      </c>
      <c r="AT97" s="347">
        <v>0.75</v>
      </c>
      <c r="AU97" s="347">
        <v>0.75</v>
      </c>
      <c r="AV97" s="347">
        <v>0.75</v>
      </c>
      <c r="AW97" s="347">
        <v>0.75</v>
      </c>
      <c r="AX97" s="347">
        <v>0.75</v>
      </c>
      <c r="AY97" s="347">
        <v>0.75</v>
      </c>
      <c r="AZ97" s="347">
        <v>0.75</v>
      </c>
      <c r="BA97" s="347">
        <v>0.75</v>
      </c>
      <c r="BB97" s="347">
        <v>0.75</v>
      </c>
      <c r="BC97" s="347">
        <v>0.75</v>
      </c>
      <c r="BD97" s="347">
        <v>0.75</v>
      </c>
      <c r="BE97" s="347">
        <v>0.75</v>
      </c>
      <c r="BF97" s="347">
        <v>0.75</v>
      </c>
      <c r="BG97" s="347">
        <v>0.75</v>
      </c>
      <c r="BH97" s="347">
        <v>0.75</v>
      </c>
      <c r="BI97" s="347">
        <v>0.75</v>
      </c>
      <c r="BJ97" s="347">
        <v>0.75</v>
      </c>
      <c r="BK97" s="347">
        <v>0.75</v>
      </c>
      <c r="BL97" s="347">
        <v>0.75</v>
      </c>
      <c r="BM97" s="347">
        <v>0.75</v>
      </c>
      <c r="BN97" s="347">
        <v>0.75</v>
      </c>
      <c r="BO97" s="347">
        <v>0.75</v>
      </c>
      <c r="BP97" s="347">
        <v>1</v>
      </c>
      <c r="BQ97" s="347">
        <v>1</v>
      </c>
      <c r="BR97" s="347">
        <v>0.75</v>
      </c>
      <c r="BS97" s="347">
        <v>0.75</v>
      </c>
      <c r="BT97" s="347">
        <v>0.75</v>
      </c>
      <c r="BU97" s="347">
        <v>0.75</v>
      </c>
      <c r="BV97" s="347">
        <v>0.75</v>
      </c>
      <c r="BW97" s="347">
        <v>0.75</v>
      </c>
      <c r="BX97" s="347">
        <v>0.5</v>
      </c>
      <c r="BY97" s="347">
        <v>0.5</v>
      </c>
      <c r="BZ97" s="347">
        <v>0.5</v>
      </c>
      <c r="CA97" s="347">
        <v>0.75</v>
      </c>
      <c r="CB97" s="347">
        <v>0.75</v>
      </c>
      <c r="CC97" s="347">
        <v>0.5</v>
      </c>
      <c r="CD97" s="347">
        <v>0.5</v>
      </c>
      <c r="CE97" s="347">
        <v>0.5</v>
      </c>
      <c r="CF97" s="347">
        <v>0.5</v>
      </c>
      <c r="CG97" s="347">
        <v>0.5</v>
      </c>
      <c r="CH97" s="347">
        <v>0.5</v>
      </c>
      <c r="CI97" s="347">
        <v>0.5</v>
      </c>
      <c r="CJ97" s="347">
        <v>0.5</v>
      </c>
      <c r="CK97" s="347">
        <v>0.5</v>
      </c>
      <c r="CL97" s="347">
        <v>0.75</v>
      </c>
      <c r="CM97" s="347">
        <v>0.75</v>
      </c>
      <c r="CN97" s="347">
        <v>0.75</v>
      </c>
      <c r="CO97" s="347">
        <v>0.75</v>
      </c>
      <c r="CP97" s="347">
        <v>0.75</v>
      </c>
      <c r="CQ97" s="347">
        <v>1</v>
      </c>
      <c r="CR97" s="347">
        <v>1</v>
      </c>
      <c r="CS97" s="347">
        <v>1</v>
      </c>
      <c r="CT97" s="347">
        <v>1</v>
      </c>
      <c r="CU97" s="347">
        <v>1</v>
      </c>
      <c r="CV97" s="347">
        <v>1</v>
      </c>
      <c r="CW97" s="347">
        <v>1</v>
      </c>
      <c r="CX97" s="347">
        <v>1</v>
      </c>
      <c r="CY97" s="347">
        <v>1</v>
      </c>
      <c r="CZ97" s="347">
        <v>1</v>
      </c>
    </row>
    <row r="98" spans="2:104" x14ac:dyDescent="0.25">
      <c r="B98" s="338" t="s">
        <v>675</v>
      </c>
      <c r="C98" s="346">
        <v>0.8</v>
      </c>
      <c r="D98" s="30"/>
      <c r="E98" s="338" t="s">
        <v>675</v>
      </c>
      <c r="F98" s="347">
        <v>1</v>
      </c>
      <c r="G98" s="347">
        <v>1</v>
      </c>
      <c r="H98" s="347">
        <v>1</v>
      </c>
      <c r="I98" s="347">
        <v>1</v>
      </c>
      <c r="J98" s="347">
        <v>1</v>
      </c>
      <c r="K98" s="347">
        <v>1</v>
      </c>
      <c r="L98" s="347">
        <v>0.75</v>
      </c>
      <c r="M98" s="347">
        <v>0.75</v>
      </c>
      <c r="N98" s="347">
        <v>0.75</v>
      </c>
      <c r="O98" s="347">
        <v>0.75</v>
      </c>
      <c r="P98" s="347">
        <v>0.75</v>
      </c>
      <c r="Q98" s="347">
        <v>0.5</v>
      </c>
      <c r="R98" s="347">
        <v>0.75</v>
      </c>
      <c r="S98" s="347">
        <v>0.75</v>
      </c>
      <c r="T98" s="347">
        <v>0.75</v>
      </c>
      <c r="U98" s="347">
        <v>0.75</v>
      </c>
      <c r="V98" s="347">
        <v>0.5</v>
      </c>
      <c r="W98" s="347">
        <v>0.75</v>
      </c>
      <c r="X98" s="347">
        <v>0.75</v>
      </c>
      <c r="Y98" s="347">
        <v>0.5</v>
      </c>
      <c r="Z98" s="347">
        <v>0.75</v>
      </c>
      <c r="AA98" s="347">
        <v>0.75</v>
      </c>
      <c r="AB98" s="347">
        <v>0.75</v>
      </c>
      <c r="AC98" s="347">
        <v>0.75</v>
      </c>
      <c r="AD98" s="347">
        <v>0.75</v>
      </c>
      <c r="AE98" s="347">
        <v>0.75</v>
      </c>
      <c r="AF98" s="347">
        <v>1</v>
      </c>
      <c r="AG98" s="347">
        <v>0.75</v>
      </c>
      <c r="AH98" s="347">
        <v>0.75</v>
      </c>
      <c r="AI98" s="347">
        <v>0.75</v>
      </c>
      <c r="AJ98" s="347">
        <v>0.75</v>
      </c>
      <c r="AK98" s="347">
        <v>0.75</v>
      </c>
      <c r="AL98" s="347">
        <v>0.75</v>
      </c>
      <c r="AM98" s="347">
        <v>0.75</v>
      </c>
      <c r="AN98" s="347">
        <v>0.5</v>
      </c>
      <c r="AO98" s="347">
        <v>0.75</v>
      </c>
      <c r="AP98" s="347">
        <v>0.75</v>
      </c>
      <c r="AQ98" s="347">
        <v>0.75</v>
      </c>
      <c r="AR98" s="347">
        <v>0.5</v>
      </c>
      <c r="AS98" s="347">
        <v>0.75</v>
      </c>
      <c r="AT98" s="347">
        <v>0.75</v>
      </c>
      <c r="AU98" s="347">
        <v>0.75</v>
      </c>
      <c r="AV98" s="347">
        <v>0.75</v>
      </c>
      <c r="AW98" s="347">
        <v>0.75</v>
      </c>
      <c r="AX98" s="347">
        <v>0.75</v>
      </c>
      <c r="AY98" s="347">
        <v>0.75</v>
      </c>
      <c r="AZ98" s="347">
        <v>0.75</v>
      </c>
      <c r="BA98" s="347">
        <v>0.75</v>
      </c>
      <c r="BB98" s="347">
        <v>0.75</v>
      </c>
      <c r="BC98" s="347">
        <v>0.75</v>
      </c>
      <c r="BD98" s="347">
        <v>0.75</v>
      </c>
      <c r="BE98" s="347">
        <v>0.75</v>
      </c>
      <c r="BF98" s="347">
        <v>0.75</v>
      </c>
      <c r="BG98" s="347">
        <v>0.75</v>
      </c>
      <c r="BH98" s="347">
        <v>0.75</v>
      </c>
      <c r="BI98" s="347">
        <v>0.75</v>
      </c>
      <c r="BJ98" s="347">
        <v>0.75</v>
      </c>
      <c r="BK98" s="347">
        <v>0.75</v>
      </c>
      <c r="BL98" s="347">
        <v>0.75</v>
      </c>
      <c r="BM98" s="347">
        <v>0.75</v>
      </c>
      <c r="BN98" s="347">
        <v>0.75</v>
      </c>
      <c r="BO98" s="347">
        <v>0.75</v>
      </c>
      <c r="BP98" s="347">
        <v>1</v>
      </c>
      <c r="BQ98" s="347">
        <v>1</v>
      </c>
      <c r="BR98" s="347">
        <v>0.75</v>
      </c>
      <c r="BS98" s="347">
        <v>0.75</v>
      </c>
      <c r="BT98" s="347">
        <v>0.75</v>
      </c>
      <c r="BU98" s="347">
        <v>0.75</v>
      </c>
      <c r="BV98" s="347">
        <v>0.75</v>
      </c>
      <c r="BW98" s="347">
        <v>0.75</v>
      </c>
      <c r="BX98" s="347">
        <v>0.5</v>
      </c>
      <c r="BY98" s="347">
        <v>0.5</v>
      </c>
      <c r="BZ98" s="347">
        <v>0.5</v>
      </c>
      <c r="CA98" s="347">
        <v>0.75</v>
      </c>
      <c r="CB98" s="347">
        <v>0.75</v>
      </c>
      <c r="CC98" s="347">
        <v>0.5</v>
      </c>
      <c r="CD98" s="347">
        <v>0.5</v>
      </c>
      <c r="CE98" s="347">
        <v>0.75</v>
      </c>
      <c r="CF98" s="347">
        <v>0.75</v>
      </c>
      <c r="CG98" s="347">
        <v>0.5</v>
      </c>
      <c r="CH98" s="347">
        <v>0.5</v>
      </c>
      <c r="CI98" s="347">
        <v>0.75</v>
      </c>
      <c r="CJ98" s="347">
        <v>0.5</v>
      </c>
      <c r="CK98" s="347">
        <v>0.5</v>
      </c>
      <c r="CL98" s="347">
        <v>0.75</v>
      </c>
      <c r="CM98" s="347">
        <v>0.75</v>
      </c>
      <c r="CN98" s="347">
        <v>0.75</v>
      </c>
      <c r="CO98" s="347">
        <v>0.75</v>
      </c>
      <c r="CP98" s="347">
        <v>0.75</v>
      </c>
      <c r="CQ98" s="347">
        <v>1</v>
      </c>
      <c r="CR98" s="347">
        <v>1</v>
      </c>
      <c r="CS98" s="347">
        <v>1</v>
      </c>
      <c r="CT98" s="347">
        <v>1</v>
      </c>
      <c r="CU98" s="347">
        <v>1</v>
      </c>
      <c r="CV98" s="347">
        <v>1</v>
      </c>
      <c r="CW98" s="347">
        <v>1</v>
      </c>
      <c r="CX98" s="347">
        <v>1</v>
      </c>
      <c r="CY98" s="347">
        <v>1</v>
      </c>
      <c r="CZ98" s="347">
        <v>1</v>
      </c>
    </row>
    <row r="99" spans="2:104" x14ac:dyDescent="0.25">
      <c r="B99" s="338" t="s">
        <v>676</v>
      </c>
      <c r="C99" s="346">
        <v>0.8</v>
      </c>
      <c r="D99" s="30"/>
      <c r="E99" s="338" t="s">
        <v>676</v>
      </c>
      <c r="F99" s="347">
        <v>1</v>
      </c>
      <c r="G99" s="347">
        <v>1</v>
      </c>
      <c r="H99" s="347">
        <v>1</v>
      </c>
      <c r="I99" s="347">
        <v>1</v>
      </c>
      <c r="J99" s="347">
        <v>1</v>
      </c>
      <c r="K99" s="347">
        <v>1</v>
      </c>
      <c r="L99" s="347">
        <v>0.75</v>
      </c>
      <c r="M99" s="347">
        <v>0.75</v>
      </c>
      <c r="N99" s="347">
        <v>0.75</v>
      </c>
      <c r="O99" s="347">
        <v>0.75</v>
      </c>
      <c r="P99" s="347">
        <v>0.75</v>
      </c>
      <c r="Q99" s="347">
        <v>0.5</v>
      </c>
      <c r="R99" s="347">
        <v>0.75</v>
      </c>
      <c r="S99" s="347">
        <v>0.75</v>
      </c>
      <c r="T99" s="347">
        <v>0.75</v>
      </c>
      <c r="U99" s="347">
        <v>0.75</v>
      </c>
      <c r="V99" s="347">
        <v>0.5</v>
      </c>
      <c r="W99" s="347">
        <v>0.75</v>
      </c>
      <c r="X99" s="347">
        <v>0.75</v>
      </c>
      <c r="Y99" s="347">
        <v>0.5</v>
      </c>
      <c r="Z99" s="347">
        <v>0.75</v>
      </c>
      <c r="AA99" s="347">
        <v>0.75</v>
      </c>
      <c r="AB99" s="347">
        <v>0.75</v>
      </c>
      <c r="AC99" s="347">
        <v>0.75</v>
      </c>
      <c r="AD99" s="347">
        <v>0.75</v>
      </c>
      <c r="AE99" s="347">
        <v>0.75</v>
      </c>
      <c r="AF99" s="347">
        <v>1</v>
      </c>
      <c r="AG99" s="347">
        <v>0.75</v>
      </c>
      <c r="AH99" s="347">
        <v>0.75</v>
      </c>
      <c r="AI99" s="347">
        <v>0.75</v>
      </c>
      <c r="AJ99" s="347">
        <v>0.75</v>
      </c>
      <c r="AK99" s="347">
        <v>0.75</v>
      </c>
      <c r="AL99" s="347">
        <v>0.75</v>
      </c>
      <c r="AM99" s="347">
        <v>0.75</v>
      </c>
      <c r="AN99" s="347">
        <v>0.75</v>
      </c>
      <c r="AO99" s="347">
        <v>0.75</v>
      </c>
      <c r="AP99" s="347">
        <v>0.75</v>
      </c>
      <c r="AQ99" s="347">
        <v>0.75</v>
      </c>
      <c r="AR99" s="347">
        <v>0.5</v>
      </c>
      <c r="AS99" s="347">
        <v>0.75</v>
      </c>
      <c r="AT99" s="347">
        <v>0.75</v>
      </c>
      <c r="AU99" s="347">
        <v>0.75</v>
      </c>
      <c r="AV99" s="347">
        <v>0.75</v>
      </c>
      <c r="AW99" s="347">
        <v>0.75</v>
      </c>
      <c r="AX99" s="347">
        <v>0.75</v>
      </c>
      <c r="AY99" s="347">
        <v>0.75</v>
      </c>
      <c r="AZ99" s="347">
        <v>0.75</v>
      </c>
      <c r="BA99" s="347">
        <v>0.75</v>
      </c>
      <c r="BB99" s="347">
        <v>0.75</v>
      </c>
      <c r="BC99" s="347">
        <v>0.75</v>
      </c>
      <c r="BD99" s="347">
        <v>0.75</v>
      </c>
      <c r="BE99" s="347">
        <v>0.75</v>
      </c>
      <c r="BF99" s="347">
        <v>0.75</v>
      </c>
      <c r="BG99" s="347">
        <v>0.75</v>
      </c>
      <c r="BH99" s="347">
        <v>0.75</v>
      </c>
      <c r="BI99" s="347">
        <v>0.75</v>
      </c>
      <c r="BJ99" s="347">
        <v>0.75</v>
      </c>
      <c r="BK99" s="347">
        <v>0.75</v>
      </c>
      <c r="BL99" s="347">
        <v>0.75</v>
      </c>
      <c r="BM99" s="347">
        <v>0.75</v>
      </c>
      <c r="BN99" s="347">
        <v>0.75</v>
      </c>
      <c r="BO99" s="347">
        <v>0.75</v>
      </c>
      <c r="BP99" s="347">
        <v>0.75</v>
      </c>
      <c r="BQ99" s="347">
        <v>1</v>
      </c>
      <c r="BR99" s="347">
        <v>0.75</v>
      </c>
      <c r="BS99" s="347">
        <v>0.75</v>
      </c>
      <c r="BT99" s="347">
        <v>0.75</v>
      </c>
      <c r="BU99" s="347">
        <v>0.75</v>
      </c>
      <c r="BV99" s="347">
        <v>0.75</v>
      </c>
      <c r="BW99" s="347">
        <v>0.75</v>
      </c>
      <c r="BX99" s="347">
        <v>0.5</v>
      </c>
      <c r="BY99" s="347">
        <v>0.5</v>
      </c>
      <c r="BZ99" s="347">
        <v>0.5</v>
      </c>
      <c r="CA99" s="347">
        <v>0.75</v>
      </c>
      <c r="CB99" s="347">
        <v>0.75</v>
      </c>
      <c r="CC99" s="347">
        <v>0.5</v>
      </c>
      <c r="CD99" s="347">
        <v>0.5</v>
      </c>
      <c r="CE99" s="347">
        <v>0.5</v>
      </c>
      <c r="CF99" s="347">
        <v>0.5</v>
      </c>
      <c r="CG99" s="347">
        <v>0.5</v>
      </c>
      <c r="CH99" s="347">
        <v>0.5</v>
      </c>
      <c r="CI99" s="347">
        <v>0.5</v>
      </c>
      <c r="CJ99" s="347">
        <v>0.5</v>
      </c>
      <c r="CK99" s="347">
        <v>0.5</v>
      </c>
      <c r="CL99" s="347">
        <v>0.75</v>
      </c>
      <c r="CM99" s="347">
        <v>0.75</v>
      </c>
      <c r="CN99" s="347">
        <v>0.75</v>
      </c>
      <c r="CO99" s="347">
        <v>0.75</v>
      </c>
      <c r="CP99" s="347">
        <v>0.75</v>
      </c>
      <c r="CQ99" s="347">
        <v>1</v>
      </c>
      <c r="CR99" s="347">
        <v>1</v>
      </c>
      <c r="CS99" s="347">
        <v>1</v>
      </c>
      <c r="CT99" s="347">
        <v>1</v>
      </c>
      <c r="CU99" s="347">
        <v>1</v>
      </c>
      <c r="CV99" s="347">
        <v>1</v>
      </c>
      <c r="CW99" s="347">
        <v>1</v>
      </c>
      <c r="CX99" s="347">
        <v>1</v>
      </c>
      <c r="CY99" s="347">
        <v>1</v>
      </c>
      <c r="CZ99" s="347">
        <v>1</v>
      </c>
    </row>
    <row r="100" spans="2:104" x14ac:dyDescent="0.25">
      <c r="B100" s="338" t="s">
        <v>677</v>
      </c>
      <c r="C100" s="346">
        <v>0.8</v>
      </c>
      <c r="D100" s="30"/>
      <c r="E100" s="338" t="s">
        <v>677</v>
      </c>
      <c r="F100" s="347">
        <v>1</v>
      </c>
      <c r="G100" s="347">
        <v>1</v>
      </c>
      <c r="H100" s="347">
        <v>1</v>
      </c>
      <c r="I100" s="347">
        <v>1</v>
      </c>
      <c r="J100" s="347">
        <v>1</v>
      </c>
      <c r="K100" s="347">
        <v>1</v>
      </c>
      <c r="L100" s="347">
        <v>0.75</v>
      </c>
      <c r="M100" s="347">
        <v>0.75</v>
      </c>
      <c r="N100" s="347">
        <v>0.75</v>
      </c>
      <c r="O100" s="347">
        <v>0.75</v>
      </c>
      <c r="P100" s="347">
        <v>0.75</v>
      </c>
      <c r="Q100" s="347">
        <v>0.5</v>
      </c>
      <c r="R100" s="347">
        <v>0.75</v>
      </c>
      <c r="S100" s="347">
        <v>0.75</v>
      </c>
      <c r="T100" s="347">
        <v>0.75</v>
      </c>
      <c r="U100" s="347">
        <v>0.75</v>
      </c>
      <c r="V100" s="347">
        <v>0.5</v>
      </c>
      <c r="W100" s="347">
        <v>0.75</v>
      </c>
      <c r="X100" s="347">
        <v>0.75</v>
      </c>
      <c r="Y100" s="347">
        <v>0.5</v>
      </c>
      <c r="Z100" s="347">
        <v>0.75</v>
      </c>
      <c r="AA100" s="347">
        <v>0.75</v>
      </c>
      <c r="AB100" s="347">
        <v>0.75</v>
      </c>
      <c r="AC100" s="347">
        <v>0.75</v>
      </c>
      <c r="AD100" s="347">
        <v>0.75</v>
      </c>
      <c r="AE100" s="347">
        <v>0.75</v>
      </c>
      <c r="AF100" s="347">
        <v>1</v>
      </c>
      <c r="AG100" s="347">
        <v>0.75</v>
      </c>
      <c r="AH100" s="347">
        <v>0.75</v>
      </c>
      <c r="AI100" s="347">
        <v>0.75</v>
      </c>
      <c r="AJ100" s="347">
        <v>0.75</v>
      </c>
      <c r="AK100" s="347">
        <v>0.75</v>
      </c>
      <c r="AL100" s="347">
        <v>0.75</v>
      </c>
      <c r="AM100" s="347">
        <v>0.75</v>
      </c>
      <c r="AN100" s="347">
        <v>0.75</v>
      </c>
      <c r="AO100" s="347">
        <v>0.75</v>
      </c>
      <c r="AP100" s="347">
        <v>0.75</v>
      </c>
      <c r="AQ100" s="347">
        <v>0.75</v>
      </c>
      <c r="AR100" s="347">
        <v>0.5</v>
      </c>
      <c r="AS100" s="347">
        <v>0.75</v>
      </c>
      <c r="AT100" s="347">
        <v>0.75</v>
      </c>
      <c r="AU100" s="347">
        <v>0.75</v>
      </c>
      <c r="AV100" s="347">
        <v>0.75</v>
      </c>
      <c r="AW100" s="347">
        <v>0.75</v>
      </c>
      <c r="AX100" s="347">
        <v>0.75</v>
      </c>
      <c r="AY100" s="347">
        <v>0.75</v>
      </c>
      <c r="AZ100" s="347">
        <v>0.75</v>
      </c>
      <c r="BA100" s="347">
        <v>0.75</v>
      </c>
      <c r="BB100" s="347">
        <v>0.75</v>
      </c>
      <c r="BC100" s="347">
        <v>0.75</v>
      </c>
      <c r="BD100" s="347">
        <v>0.75</v>
      </c>
      <c r="BE100" s="347">
        <v>0.75</v>
      </c>
      <c r="BF100" s="347">
        <v>0.75</v>
      </c>
      <c r="BG100" s="347">
        <v>0.75</v>
      </c>
      <c r="BH100" s="347">
        <v>0.75</v>
      </c>
      <c r="BI100" s="347">
        <v>0.75</v>
      </c>
      <c r="BJ100" s="347">
        <v>0.75</v>
      </c>
      <c r="BK100" s="347">
        <v>0.75</v>
      </c>
      <c r="BL100" s="347">
        <v>0.75</v>
      </c>
      <c r="BM100" s="347">
        <v>0.75</v>
      </c>
      <c r="BN100" s="347">
        <v>0.75</v>
      </c>
      <c r="BO100" s="347">
        <v>0.75</v>
      </c>
      <c r="BP100" s="347">
        <v>0.75</v>
      </c>
      <c r="BQ100" s="347">
        <v>1</v>
      </c>
      <c r="BR100" s="347">
        <v>0.75</v>
      </c>
      <c r="BS100" s="347">
        <v>0.75</v>
      </c>
      <c r="BT100" s="347">
        <v>0.75</v>
      </c>
      <c r="BU100" s="347">
        <v>0.75</v>
      </c>
      <c r="BV100" s="347">
        <v>0.75</v>
      </c>
      <c r="BW100" s="347">
        <v>0.75</v>
      </c>
      <c r="BX100" s="347">
        <v>0.5</v>
      </c>
      <c r="BY100" s="347">
        <v>0.5</v>
      </c>
      <c r="BZ100" s="347">
        <v>0.5</v>
      </c>
      <c r="CA100" s="347">
        <v>0.75</v>
      </c>
      <c r="CB100" s="347">
        <v>0.75</v>
      </c>
      <c r="CC100" s="347">
        <v>0.5</v>
      </c>
      <c r="CD100" s="347">
        <v>0.5</v>
      </c>
      <c r="CE100" s="347">
        <v>0.5</v>
      </c>
      <c r="CF100" s="347">
        <v>0.5</v>
      </c>
      <c r="CG100" s="347">
        <v>0.5</v>
      </c>
      <c r="CH100" s="347">
        <v>0.5</v>
      </c>
      <c r="CI100" s="347">
        <v>0.5</v>
      </c>
      <c r="CJ100" s="347">
        <v>0.5</v>
      </c>
      <c r="CK100" s="347">
        <v>0.5</v>
      </c>
      <c r="CL100" s="347">
        <v>0.75</v>
      </c>
      <c r="CM100" s="347">
        <v>0.75</v>
      </c>
      <c r="CN100" s="347">
        <v>0.75</v>
      </c>
      <c r="CO100" s="347">
        <v>0.75</v>
      </c>
      <c r="CP100" s="347">
        <v>0.75</v>
      </c>
      <c r="CQ100" s="347">
        <v>1</v>
      </c>
      <c r="CR100" s="347">
        <v>1</v>
      </c>
      <c r="CS100" s="347">
        <v>1</v>
      </c>
      <c r="CT100" s="347">
        <v>1</v>
      </c>
      <c r="CU100" s="347">
        <v>1</v>
      </c>
      <c r="CV100" s="347">
        <v>1</v>
      </c>
      <c r="CW100" s="347">
        <v>1</v>
      </c>
      <c r="CX100" s="347">
        <v>1</v>
      </c>
      <c r="CY100" s="347">
        <v>1</v>
      </c>
      <c r="CZ100" s="347">
        <v>1</v>
      </c>
    </row>
    <row r="101" spans="2:104" x14ac:dyDescent="0.25">
      <c r="B101" s="338" t="s">
        <v>678</v>
      </c>
      <c r="C101" s="346">
        <v>0.8</v>
      </c>
      <c r="D101" s="30"/>
      <c r="E101" s="338" t="s">
        <v>678</v>
      </c>
      <c r="F101" s="347">
        <v>1</v>
      </c>
      <c r="G101" s="347">
        <v>1</v>
      </c>
      <c r="H101" s="347">
        <v>1</v>
      </c>
      <c r="I101" s="347">
        <v>1</v>
      </c>
      <c r="J101" s="347">
        <v>1</v>
      </c>
      <c r="K101" s="347">
        <v>1</v>
      </c>
      <c r="L101" s="347">
        <v>0.75</v>
      </c>
      <c r="M101" s="347">
        <v>0.75</v>
      </c>
      <c r="N101" s="347">
        <v>0.75</v>
      </c>
      <c r="O101" s="347">
        <v>0.75</v>
      </c>
      <c r="P101" s="347">
        <v>0.75</v>
      </c>
      <c r="Q101" s="347">
        <v>0.5</v>
      </c>
      <c r="R101" s="347">
        <v>0.75</v>
      </c>
      <c r="S101" s="347">
        <v>0.75</v>
      </c>
      <c r="T101" s="347">
        <v>0.75</v>
      </c>
      <c r="U101" s="347">
        <v>0.75</v>
      </c>
      <c r="V101" s="347">
        <v>0.5</v>
      </c>
      <c r="W101" s="347">
        <v>0.75</v>
      </c>
      <c r="X101" s="347">
        <v>0.75</v>
      </c>
      <c r="Y101" s="347">
        <v>0.5</v>
      </c>
      <c r="Z101" s="347">
        <v>0.75</v>
      </c>
      <c r="AA101" s="347">
        <v>0.75</v>
      </c>
      <c r="AB101" s="347">
        <v>0.75</v>
      </c>
      <c r="AC101" s="347">
        <v>0.75</v>
      </c>
      <c r="AD101" s="347">
        <v>0.75</v>
      </c>
      <c r="AE101" s="347">
        <v>0.75</v>
      </c>
      <c r="AF101" s="347">
        <v>1</v>
      </c>
      <c r="AG101" s="347">
        <v>0.75</v>
      </c>
      <c r="AH101" s="347">
        <v>0.75</v>
      </c>
      <c r="AI101" s="347">
        <v>0.75</v>
      </c>
      <c r="AJ101" s="347">
        <v>0.75</v>
      </c>
      <c r="AK101" s="347">
        <v>0.75</v>
      </c>
      <c r="AL101" s="347">
        <v>0.75</v>
      </c>
      <c r="AM101" s="347">
        <v>0.75</v>
      </c>
      <c r="AN101" s="347">
        <v>0.75</v>
      </c>
      <c r="AO101" s="347">
        <v>0.75</v>
      </c>
      <c r="AP101" s="347">
        <v>0.75</v>
      </c>
      <c r="AQ101" s="347">
        <v>0.75</v>
      </c>
      <c r="AR101" s="347">
        <v>0.5</v>
      </c>
      <c r="AS101" s="347">
        <v>0.75</v>
      </c>
      <c r="AT101" s="347">
        <v>0.75</v>
      </c>
      <c r="AU101" s="347">
        <v>0.75</v>
      </c>
      <c r="AV101" s="347">
        <v>0.75</v>
      </c>
      <c r="AW101" s="347">
        <v>0.75</v>
      </c>
      <c r="AX101" s="347">
        <v>0.75</v>
      </c>
      <c r="AY101" s="347">
        <v>0.75</v>
      </c>
      <c r="AZ101" s="347">
        <v>0.75</v>
      </c>
      <c r="BA101" s="347">
        <v>0.75</v>
      </c>
      <c r="BB101" s="347">
        <v>0.75</v>
      </c>
      <c r="BC101" s="347">
        <v>0.75</v>
      </c>
      <c r="BD101" s="347">
        <v>0.75</v>
      </c>
      <c r="BE101" s="347">
        <v>0.75</v>
      </c>
      <c r="BF101" s="347">
        <v>0.75</v>
      </c>
      <c r="BG101" s="347">
        <v>0.75</v>
      </c>
      <c r="BH101" s="347">
        <v>0.75</v>
      </c>
      <c r="BI101" s="347">
        <v>0.75</v>
      </c>
      <c r="BJ101" s="347">
        <v>0.75</v>
      </c>
      <c r="BK101" s="347">
        <v>0.75</v>
      </c>
      <c r="BL101" s="347">
        <v>0.75</v>
      </c>
      <c r="BM101" s="347">
        <v>0.75</v>
      </c>
      <c r="BN101" s="347">
        <v>0.75</v>
      </c>
      <c r="BO101" s="347">
        <v>0.75</v>
      </c>
      <c r="BP101" s="347">
        <v>1</v>
      </c>
      <c r="BQ101" s="347">
        <v>1</v>
      </c>
      <c r="BR101" s="347">
        <v>0.75</v>
      </c>
      <c r="BS101" s="347">
        <v>0.75</v>
      </c>
      <c r="BT101" s="347">
        <v>0.75</v>
      </c>
      <c r="BU101" s="347">
        <v>0.75</v>
      </c>
      <c r="BV101" s="347">
        <v>0.75</v>
      </c>
      <c r="BW101" s="347">
        <v>0.75</v>
      </c>
      <c r="BX101" s="347">
        <v>0.5</v>
      </c>
      <c r="BY101" s="347">
        <v>0.5</v>
      </c>
      <c r="BZ101" s="347">
        <v>0.5</v>
      </c>
      <c r="CA101" s="347">
        <v>0.75</v>
      </c>
      <c r="CB101" s="347">
        <v>0.75</v>
      </c>
      <c r="CC101" s="347">
        <v>0.5</v>
      </c>
      <c r="CD101" s="347">
        <v>0.5</v>
      </c>
      <c r="CE101" s="347">
        <v>0.5</v>
      </c>
      <c r="CF101" s="347">
        <v>0.5</v>
      </c>
      <c r="CG101" s="347">
        <v>0.5</v>
      </c>
      <c r="CH101" s="347">
        <v>0.5</v>
      </c>
      <c r="CI101" s="347">
        <v>0.5</v>
      </c>
      <c r="CJ101" s="347">
        <v>0.5</v>
      </c>
      <c r="CK101" s="347">
        <v>0.5</v>
      </c>
      <c r="CL101" s="347">
        <v>0.75</v>
      </c>
      <c r="CM101" s="347">
        <v>0.75</v>
      </c>
      <c r="CN101" s="347">
        <v>0.75</v>
      </c>
      <c r="CO101" s="347">
        <v>0.75</v>
      </c>
      <c r="CP101" s="347">
        <v>0.75</v>
      </c>
      <c r="CQ101" s="347">
        <v>1</v>
      </c>
      <c r="CR101" s="347">
        <v>1</v>
      </c>
      <c r="CS101" s="347">
        <v>1</v>
      </c>
      <c r="CT101" s="347">
        <v>1</v>
      </c>
      <c r="CU101" s="347">
        <v>1</v>
      </c>
      <c r="CV101" s="347">
        <v>1</v>
      </c>
      <c r="CW101" s="347">
        <v>1</v>
      </c>
      <c r="CX101" s="347">
        <v>1</v>
      </c>
      <c r="CY101" s="347">
        <v>1</v>
      </c>
      <c r="CZ101" s="347">
        <v>1</v>
      </c>
    </row>
    <row r="102" spans="2:104" x14ac:dyDescent="0.25">
      <c r="B102" s="338" t="s">
        <v>679</v>
      </c>
      <c r="C102" s="346">
        <v>0.8</v>
      </c>
      <c r="D102" s="30"/>
      <c r="E102" s="338" t="s">
        <v>679</v>
      </c>
      <c r="F102" s="347">
        <v>1</v>
      </c>
      <c r="G102" s="347">
        <v>1</v>
      </c>
      <c r="H102" s="347">
        <v>1</v>
      </c>
      <c r="I102" s="347">
        <v>1</v>
      </c>
      <c r="J102" s="347">
        <v>1</v>
      </c>
      <c r="K102" s="347">
        <v>1</v>
      </c>
      <c r="L102" s="347">
        <v>0.75</v>
      </c>
      <c r="M102" s="347">
        <v>0.75</v>
      </c>
      <c r="N102" s="347">
        <v>0.75</v>
      </c>
      <c r="O102" s="347">
        <v>0.75</v>
      </c>
      <c r="P102" s="347">
        <v>0.75</v>
      </c>
      <c r="Q102" s="347">
        <v>0.5</v>
      </c>
      <c r="R102" s="347">
        <v>0.75</v>
      </c>
      <c r="S102" s="347">
        <v>0.75</v>
      </c>
      <c r="T102" s="347">
        <v>0.75</v>
      </c>
      <c r="U102" s="347">
        <v>0.75</v>
      </c>
      <c r="V102" s="347">
        <v>0.5</v>
      </c>
      <c r="W102" s="347">
        <v>0.75</v>
      </c>
      <c r="X102" s="347">
        <v>0.75</v>
      </c>
      <c r="Y102" s="347">
        <v>0.5</v>
      </c>
      <c r="Z102" s="347">
        <v>0.75</v>
      </c>
      <c r="AA102" s="347">
        <v>0.75</v>
      </c>
      <c r="AB102" s="347">
        <v>0.75</v>
      </c>
      <c r="AC102" s="347">
        <v>0.75</v>
      </c>
      <c r="AD102" s="347">
        <v>0.75</v>
      </c>
      <c r="AE102" s="347">
        <v>0.75</v>
      </c>
      <c r="AF102" s="347">
        <v>1</v>
      </c>
      <c r="AG102" s="347">
        <v>0.75</v>
      </c>
      <c r="AH102" s="347">
        <v>0.75</v>
      </c>
      <c r="AI102" s="347">
        <v>0.75</v>
      </c>
      <c r="AJ102" s="347">
        <v>0.75</v>
      </c>
      <c r="AK102" s="347">
        <v>0.75</v>
      </c>
      <c r="AL102" s="347">
        <v>0.75</v>
      </c>
      <c r="AM102" s="347">
        <v>0.75</v>
      </c>
      <c r="AN102" s="347">
        <v>0.75</v>
      </c>
      <c r="AO102" s="347">
        <v>0.75</v>
      </c>
      <c r="AP102" s="347">
        <v>0.75</v>
      </c>
      <c r="AQ102" s="347">
        <v>0.75</v>
      </c>
      <c r="AR102" s="347">
        <v>0.5</v>
      </c>
      <c r="AS102" s="347">
        <v>0.75</v>
      </c>
      <c r="AT102" s="347">
        <v>0.75</v>
      </c>
      <c r="AU102" s="347">
        <v>0.75</v>
      </c>
      <c r="AV102" s="347">
        <v>0.75</v>
      </c>
      <c r="AW102" s="347">
        <v>0.75</v>
      </c>
      <c r="AX102" s="347">
        <v>0.75</v>
      </c>
      <c r="AY102" s="347">
        <v>0.75</v>
      </c>
      <c r="AZ102" s="347">
        <v>0.75</v>
      </c>
      <c r="BA102" s="347">
        <v>0.75</v>
      </c>
      <c r="BB102" s="347">
        <v>0.75</v>
      </c>
      <c r="BC102" s="347">
        <v>0.75</v>
      </c>
      <c r="BD102" s="347">
        <v>0.75</v>
      </c>
      <c r="BE102" s="347">
        <v>0.75</v>
      </c>
      <c r="BF102" s="347">
        <v>0.75</v>
      </c>
      <c r="BG102" s="347">
        <v>0.75</v>
      </c>
      <c r="BH102" s="347">
        <v>0.75</v>
      </c>
      <c r="BI102" s="347">
        <v>0.75</v>
      </c>
      <c r="BJ102" s="347">
        <v>0.75</v>
      </c>
      <c r="BK102" s="347">
        <v>0.75</v>
      </c>
      <c r="BL102" s="347">
        <v>0.75</v>
      </c>
      <c r="BM102" s="347">
        <v>0.75</v>
      </c>
      <c r="BN102" s="347">
        <v>0.75</v>
      </c>
      <c r="BO102" s="347">
        <v>0.75</v>
      </c>
      <c r="BP102" s="347">
        <v>1</v>
      </c>
      <c r="BQ102" s="347">
        <v>1</v>
      </c>
      <c r="BR102" s="347">
        <v>0.75</v>
      </c>
      <c r="BS102" s="347">
        <v>0.75</v>
      </c>
      <c r="BT102" s="347">
        <v>0.75</v>
      </c>
      <c r="BU102" s="347">
        <v>0.75</v>
      </c>
      <c r="BV102" s="347">
        <v>0.75</v>
      </c>
      <c r="BW102" s="347">
        <v>0.75</v>
      </c>
      <c r="BX102" s="347">
        <v>0.5</v>
      </c>
      <c r="BY102" s="347">
        <v>0.5</v>
      </c>
      <c r="BZ102" s="347">
        <v>0.5</v>
      </c>
      <c r="CA102" s="347">
        <v>0.75</v>
      </c>
      <c r="CB102" s="347">
        <v>0.75</v>
      </c>
      <c r="CC102" s="347">
        <v>0.5</v>
      </c>
      <c r="CD102" s="347">
        <v>0.5</v>
      </c>
      <c r="CE102" s="347">
        <v>0.5</v>
      </c>
      <c r="CF102" s="347">
        <v>0.75</v>
      </c>
      <c r="CG102" s="347">
        <v>0.5</v>
      </c>
      <c r="CH102" s="347">
        <v>0.5</v>
      </c>
      <c r="CI102" s="347">
        <v>0.75</v>
      </c>
      <c r="CJ102" s="347">
        <v>0.5</v>
      </c>
      <c r="CK102" s="347">
        <v>0.5</v>
      </c>
      <c r="CL102" s="347">
        <v>0.75</v>
      </c>
      <c r="CM102" s="347">
        <v>0.75</v>
      </c>
      <c r="CN102" s="347">
        <v>0.75</v>
      </c>
      <c r="CO102" s="347">
        <v>0.75</v>
      </c>
      <c r="CP102" s="347">
        <v>0.75</v>
      </c>
      <c r="CQ102" s="347">
        <v>1</v>
      </c>
      <c r="CR102" s="347">
        <v>1</v>
      </c>
      <c r="CS102" s="347">
        <v>1</v>
      </c>
      <c r="CT102" s="347">
        <v>1</v>
      </c>
      <c r="CU102" s="347">
        <v>1</v>
      </c>
      <c r="CV102" s="347">
        <v>1</v>
      </c>
      <c r="CW102" s="347">
        <v>1</v>
      </c>
      <c r="CX102" s="347">
        <v>1</v>
      </c>
      <c r="CY102" s="347">
        <v>1</v>
      </c>
      <c r="CZ102" s="347">
        <v>1</v>
      </c>
    </row>
    <row r="103" spans="2:104" x14ac:dyDescent="0.25">
      <c r="B103" s="338" t="s">
        <v>680</v>
      </c>
      <c r="C103" s="346">
        <v>0.7</v>
      </c>
      <c r="D103" s="30"/>
      <c r="E103" s="338" t="s">
        <v>680</v>
      </c>
      <c r="F103" s="347">
        <v>1</v>
      </c>
      <c r="G103" s="347">
        <v>1</v>
      </c>
      <c r="H103" s="347">
        <v>1</v>
      </c>
      <c r="I103" s="347">
        <v>1</v>
      </c>
      <c r="J103" s="347">
        <v>1</v>
      </c>
      <c r="K103" s="347">
        <v>1</v>
      </c>
      <c r="L103" s="347">
        <v>0.75</v>
      </c>
      <c r="M103" s="347">
        <v>0.75</v>
      </c>
      <c r="N103" s="347">
        <v>1</v>
      </c>
      <c r="O103" s="347">
        <v>1</v>
      </c>
      <c r="P103" s="347">
        <v>0.75</v>
      </c>
      <c r="Q103" s="347">
        <v>0.75</v>
      </c>
      <c r="R103" s="347">
        <v>0.75</v>
      </c>
      <c r="S103" s="347">
        <v>0.75</v>
      </c>
      <c r="T103" s="347">
        <v>0.75</v>
      </c>
      <c r="U103" s="347">
        <v>0.75</v>
      </c>
      <c r="V103" s="347">
        <v>0.75</v>
      </c>
      <c r="W103" s="347">
        <v>0.75</v>
      </c>
      <c r="X103" s="347">
        <v>0.75</v>
      </c>
      <c r="Y103" s="347">
        <v>0.75</v>
      </c>
      <c r="Z103" s="347">
        <v>0.75</v>
      </c>
      <c r="AA103" s="347">
        <v>0.75</v>
      </c>
      <c r="AB103" s="347">
        <v>0.75</v>
      </c>
      <c r="AC103" s="347">
        <v>0.75</v>
      </c>
      <c r="AD103" s="347">
        <v>0.75</v>
      </c>
      <c r="AE103" s="347">
        <v>0.75</v>
      </c>
      <c r="AF103" s="347">
        <v>1</v>
      </c>
      <c r="AG103" s="347">
        <v>0.75</v>
      </c>
      <c r="AH103" s="347">
        <v>0.75</v>
      </c>
      <c r="AI103" s="347">
        <v>0.75</v>
      </c>
      <c r="AJ103" s="347">
        <v>0.75</v>
      </c>
      <c r="AK103" s="347">
        <v>0.75</v>
      </c>
      <c r="AL103" s="347">
        <v>0.75</v>
      </c>
      <c r="AM103" s="347">
        <v>0.75</v>
      </c>
      <c r="AN103" s="347">
        <v>0.5</v>
      </c>
      <c r="AO103" s="347">
        <v>0.75</v>
      </c>
      <c r="AP103" s="347">
        <v>0.75</v>
      </c>
      <c r="AQ103" s="347">
        <v>0.75</v>
      </c>
      <c r="AR103" s="347">
        <v>0.5</v>
      </c>
      <c r="AS103" s="347">
        <v>0.75</v>
      </c>
      <c r="AT103" s="347">
        <v>0.75</v>
      </c>
      <c r="AU103" s="347">
        <v>0.75</v>
      </c>
      <c r="AV103" s="347">
        <v>0.75</v>
      </c>
      <c r="AW103" s="347">
        <v>0.75</v>
      </c>
      <c r="AX103" s="347">
        <v>0.75</v>
      </c>
      <c r="AY103" s="347">
        <v>0.75</v>
      </c>
      <c r="AZ103" s="347">
        <v>0.75</v>
      </c>
      <c r="BA103" s="347">
        <v>0.75</v>
      </c>
      <c r="BB103" s="347">
        <v>0.75</v>
      </c>
      <c r="BC103" s="347">
        <v>0.75</v>
      </c>
      <c r="BD103" s="347">
        <v>0.75</v>
      </c>
      <c r="BE103" s="347">
        <v>0.75</v>
      </c>
      <c r="BF103" s="347">
        <v>0.75</v>
      </c>
      <c r="BG103" s="347">
        <v>0.75</v>
      </c>
      <c r="BH103" s="347">
        <v>0.75</v>
      </c>
      <c r="BI103" s="347">
        <v>0.75</v>
      </c>
      <c r="BJ103" s="347">
        <v>0.75</v>
      </c>
      <c r="BK103" s="347">
        <v>0.75</v>
      </c>
      <c r="BL103" s="347">
        <v>0.75</v>
      </c>
      <c r="BM103" s="347">
        <v>0.75</v>
      </c>
      <c r="BN103" s="347">
        <v>0.75</v>
      </c>
      <c r="BO103" s="347">
        <v>0.75</v>
      </c>
      <c r="BP103" s="347">
        <v>0.75</v>
      </c>
      <c r="BQ103" s="347">
        <v>0.75</v>
      </c>
      <c r="BR103" s="347">
        <v>0.75</v>
      </c>
      <c r="BS103" s="347">
        <v>0.75</v>
      </c>
      <c r="BT103" s="347">
        <v>0.75</v>
      </c>
      <c r="BU103" s="347">
        <v>0.75</v>
      </c>
      <c r="BV103" s="347">
        <v>0.75</v>
      </c>
      <c r="BW103" s="347">
        <v>0.75</v>
      </c>
      <c r="BX103" s="347">
        <v>0.5</v>
      </c>
      <c r="BY103" s="347">
        <v>0.5</v>
      </c>
      <c r="BZ103" s="347">
        <v>0.5</v>
      </c>
      <c r="CA103" s="347">
        <v>0.75</v>
      </c>
      <c r="CB103" s="347">
        <v>0.5</v>
      </c>
      <c r="CC103" s="347">
        <v>0.5</v>
      </c>
      <c r="CD103" s="347">
        <v>0.5</v>
      </c>
      <c r="CE103" s="347">
        <v>0.75</v>
      </c>
      <c r="CF103" s="347">
        <v>0.5</v>
      </c>
      <c r="CG103" s="347">
        <v>0.5</v>
      </c>
      <c r="CH103" s="347">
        <v>0.5</v>
      </c>
      <c r="CI103" s="347">
        <v>0.75</v>
      </c>
      <c r="CJ103" s="347">
        <v>0.75</v>
      </c>
      <c r="CK103" s="347">
        <v>0.5</v>
      </c>
      <c r="CL103" s="347">
        <v>0.75</v>
      </c>
      <c r="CM103" s="347">
        <v>0.75</v>
      </c>
      <c r="CN103" s="347">
        <v>0.75</v>
      </c>
      <c r="CO103" s="347">
        <v>0.75</v>
      </c>
      <c r="CP103" s="347">
        <v>0.75</v>
      </c>
      <c r="CQ103" s="347">
        <v>1</v>
      </c>
      <c r="CR103" s="347">
        <v>1</v>
      </c>
      <c r="CS103" s="347">
        <v>1</v>
      </c>
      <c r="CT103" s="347">
        <v>1</v>
      </c>
      <c r="CU103" s="347">
        <v>1</v>
      </c>
      <c r="CV103" s="347">
        <v>1</v>
      </c>
      <c r="CW103" s="347">
        <v>1</v>
      </c>
      <c r="CX103" s="347">
        <v>1</v>
      </c>
      <c r="CY103" s="347">
        <v>1</v>
      </c>
      <c r="CZ103" s="347">
        <v>1</v>
      </c>
    </row>
    <row r="104" spans="2:104" x14ac:dyDescent="0.25">
      <c r="B104" s="338" t="s">
        <v>681</v>
      </c>
      <c r="C104" s="346">
        <v>0.7</v>
      </c>
      <c r="D104" s="30"/>
      <c r="E104" s="338" t="s">
        <v>681</v>
      </c>
      <c r="F104" s="347">
        <v>0.75</v>
      </c>
      <c r="G104" s="347">
        <v>0.75</v>
      </c>
      <c r="H104" s="347">
        <v>0.75</v>
      </c>
      <c r="I104" s="347">
        <v>0.75</v>
      </c>
      <c r="J104" s="347">
        <v>0.75</v>
      </c>
      <c r="K104" s="347">
        <v>0.75</v>
      </c>
      <c r="L104" s="347">
        <v>0.75</v>
      </c>
      <c r="M104" s="347">
        <v>0.75</v>
      </c>
      <c r="N104" s="347">
        <v>0.75</v>
      </c>
      <c r="O104" s="347">
        <v>0.75</v>
      </c>
      <c r="P104" s="347">
        <v>0.5</v>
      </c>
      <c r="Q104" s="347">
        <v>0.5</v>
      </c>
      <c r="R104" s="347">
        <v>0.5</v>
      </c>
      <c r="S104" s="347">
        <v>0.75</v>
      </c>
      <c r="T104" s="347">
        <v>0.5</v>
      </c>
      <c r="U104" s="347">
        <v>0.75</v>
      </c>
      <c r="V104" s="347">
        <v>0.5</v>
      </c>
      <c r="W104" s="347">
        <v>0.75</v>
      </c>
      <c r="X104" s="347">
        <v>0.75</v>
      </c>
      <c r="Y104" s="347">
        <v>0.5</v>
      </c>
      <c r="Z104" s="347">
        <v>0.75</v>
      </c>
      <c r="AA104" s="347">
        <v>0.75</v>
      </c>
      <c r="AB104" s="347">
        <v>0.75</v>
      </c>
      <c r="AC104" s="347">
        <v>0.75</v>
      </c>
      <c r="AD104" s="347">
        <v>0.75</v>
      </c>
      <c r="AE104" s="347">
        <v>1</v>
      </c>
      <c r="AF104" s="347">
        <v>1</v>
      </c>
      <c r="AG104" s="347">
        <v>1</v>
      </c>
      <c r="AH104" s="347">
        <v>0.75</v>
      </c>
      <c r="AI104" s="347">
        <v>1</v>
      </c>
      <c r="AJ104" s="347">
        <v>0.75</v>
      </c>
      <c r="AK104" s="347">
        <v>0.75</v>
      </c>
      <c r="AL104" s="347">
        <v>0.75</v>
      </c>
      <c r="AM104" s="347">
        <v>0.75</v>
      </c>
      <c r="AN104" s="347">
        <v>0.75</v>
      </c>
      <c r="AO104" s="347">
        <v>0.75</v>
      </c>
      <c r="AP104" s="347">
        <v>0.75</v>
      </c>
      <c r="AQ104" s="347">
        <v>0.75</v>
      </c>
      <c r="AR104" s="347">
        <v>0.75</v>
      </c>
      <c r="AS104" s="347">
        <v>0.75</v>
      </c>
      <c r="AT104" s="347">
        <v>0.75</v>
      </c>
      <c r="AU104" s="347">
        <v>0.75</v>
      </c>
      <c r="AV104" s="347">
        <v>1</v>
      </c>
      <c r="AW104" s="347">
        <v>0.75</v>
      </c>
      <c r="AX104" s="347">
        <v>0.75</v>
      </c>
      <c r="AY104" s="347">
        <v>0.75</v>
      </c>
      <c r="AZ104" s="347">
        <v>1</v>
      </c>
      <c r="BA104" s="347">
        <v>0.75</v>
      </c>
      <c r="BB104" s="347">
        <v>0.75</v>
      </c>
      <c r="BC104" s="347">
        <v>0.75</v>
      </c>
      <c r="BD104" s="347">
        <v>0.75</v>
      </c>
      <c r="BE104" s="347">
        <v>0.75</v>
      </c>
      <c r="BF104" s="347">
        <v>0.75</v>
      </c>
      <c r="BG104" s="347">
        <v>0.75</v>
      </c>
      <c r="BH104" s="347">
        <v>0.75</v>
      </c>
      <c r="BI104" s="347">
        <v>0.75</v>
      </c>
      <c r="BJ104" s="347">
        <v>0.75</v>
      </c>
      <c r="BK104" s="347">
        <v>0.75</v>
      </c>
      <c r="BL104" s="347">
        <v>0.75</v>
      </c>
      <c r="BM104" s="347">
        <v>0.75</v>
      </c>
      <c r="BN104" s="347">
        <v>0.75</v>
      </c>
      <c r="BO104" s="347">
        <v>0.75</v>
      </c>
      <c r="BP104" s="347">
        <v>0.75</v>
      </c>
      <c r="BQ104" s="347">
        <v>0.75</v>
      </c>
      <c r="BR104" s="347">
        <v>0.75</v>
      </c>
      <c r="BS104" s="347">
        <v>0.75</v>
      </c>
      <c r="BT104" s="347">
        <v>0.75</v>
      </c>
      <c r="BU104" s="347">
        <v>0.75</v>
      </c>
      <c r="BV104" s="347">
        <v>0.75</v>
      </c>
      <c r="BW104" s="347">
        <v>0.75</v>
      </c>
      <c r="BX104" s="347">
        <v>0.5</v>
      </c>
      <c r="BY104" s="347">
        <v>0.5</v>
      </c>
      <c r="BZ104" s="347">
        <v>0.5</v>
      </c>
      <c r="CA104" s="347">
        <v>0.5</v>
      </c>
      <c r="CB104" s="347">
        <v>0.5</v>
      </c>
      <c r="CC104" s="347">
        <v>0.5</v>
      </c>
      <c r="CD104" s="347">
        <v>0.5</v>
      </c>
      <c r="CE104" s="347">
        <v>0.5</v>
      </c>
      <c r="CF104" s="347">
        <v>0.5</v>
      </c>
      <c r="CG104" s="347">
        <v>0.5</v>
      </c>
      <c r="CH104" s="347">
        <v>0.5</v>
      </c>
      <c r="CI104" s="347">
        <v>0.5</v>
      </c>
      <c r="CJ104" s="347">
        <v>0.5</v>
      </c>
      <c r="CK104" s="347">
        <v>0.5</v>
      </c>
      <c r="CL104" s="347">
        <v>0.75</v>
      </c>
      <c r="CM104" s="347">
        <v>0.75</v>
      </c>
      <c r="CN104" s="347">
        <v>0.75</v>
      </c>
      <c r="CO104" s="347">
        <v>0.75</v>
      </c>
      <c r="CP104" s="347">
        <v>0.5</v>
      </c>
      <c r="CQ104" s="347">
        <v>1</v>
      </c>
      <c r="CR104" s="347">
        <v>1</v>
      </c>
      <c r="CS104" s="347">
        <v>1</v>
      </c>
      <c r="CT104" s="347">
        <v>1</v>
      </c>
      <c r="CU104" s="347">
        <v>1</v>
      </c>
      <c r="CV104" s="347">
        <v>1</v>
      </c>
      <c r="CW104" s="347">
        <v>1</v>
      </c>
      <c r="CX104" s="347">
        <v>1</v>
      </c>
      <c r="CY104" s="347">
        <v>1</v>
      </c>
      <c r="CZ104" s="347">
        <v>1</v>
      </c>
    </row>
    <row r="105" spans="2:104" x14ac:dyDescent="0.25">
      <c r="B105" s="338" t="s">
        <v>682</v>
      </c>
      <c r="C105" s="346">
        <v>0.9</v>
      </c>
      <c r="D105" s="30"/>
      <c r="E105" s="338" t="s">
        <v>682</v>
      </c>
      <c r="F105" s="347">
        <v>0.75</v>
      </c>
      <c r="G105" s="347">
        <v>0.75</v>
      </c>
      <c r="H105" s="347">
        <v>0.75</v>
      </c>
      <c r="I105" s="347">
        <v>0.75</v>
      </c>
      <c r="J105" s="347">
        <v>0.75</v>
      </c>
      <c r="K105" s="347">
        <v>0.75</v>
      </c>
      <c r="L105" s="347">
        <v>0.75</v>
      </c>
      <c r="M105" s="347">
        <v>0.75</v>
      </c>
      <c r="N105" s="347">
        <v>0.75</v>
      </c>
      <c r="O105" s="347">
        <v>0.75</v>
      </c>
      <c r="P105" s="347">
        <v>0.5</v>
      </c>
      <c r="Q105" s="347">
        <v>0.5</v>
      </c>
      <c r="R105" s="347">
        <v>0.5</v>
      </c>
      <c r="S105" s="347">
        <v>0.75</v>
      </c>
      <c r="T105" s="347">
        <v>0.5</v>
      </c>
      <c r="U105" s="347">
        <v>0.5</v>
      </c>
      <c r="V105" s="347">
        <v>0.5</v>
      </c>
      <c r="W105" s="347">
        <v>0.75</v>
      </c>
      <c r="X105" s="347">
        <v>0.75</v>
      </c>
      <c r="Y105" s="347">
        <v>0.5</v>
      </c>
      <c r="Z105" s="347">
        <v>0.75</v>
      </c>
      <c r="AA105" s="347">
        <v>0.75</v>
      </c>
      <c r="AB105" s="347">
        <v>0.75</v>
      </c>
      <c r="AC105" s="347">
        <v>0.75</v>
      </c>
      <c r="AD105" s="347">
        <v>0.75</v>
      </c>
      <c r="AE105" s="347">
        <v>0.75</v>
      </c>
      <c r="AF105" s="347">
        <v>1</v>
      </c>
      <c r="AG105" s="347">
        <v>0.75</v>
      </c>
      <c r="AH105" s="347">
        <v>0.75</v>
      </c>
      <c r="AI105" s="347">
        <v>1</v>
      </c>
      <c r="AJ105" s="347">
        <v>0.75</v>
      </c>
      <c r="AK105" s="347">
        <v>0.75</v>
      </c>
      <c r="AL105" s="347">
        <v>0.75</v>
      </c>
      <c r="AM105" s="347">
        <v>0.75</v>
      </c>
      <c r="AN105" s="347">
        <v>0.75</v>
      </c>
      <c r="AO105" s="347">
        <v>0.75</v>
      </c>
      <c r="AP105" s="347">
        <v>0.75</v>
      </c>
      <c r="AQ105" s="347">
        <v>0.75</v>
      </c>
      <c r="AR105" s="347">
        <v>0.75</v>
      </c>
      <c r="AS105" s="347">
        <v>0.75</v>
      </c>
      <c r="AT105" s="347">
        <v>0.75</v>
      </c>
      <c r="AU105" s="347">
        <v>0.75</v>
      </c>
      <c r="AV105" s="347">
        <v>1</v>
      </c>
      <c r="AW105" s="347">
        <v>0.75</v>
      </c>
      <c r="AX105" s="347">
        <v>0.75</v>
      </c>
      <c r="AY105" s="347">
        <v>1</v>
      </c>
      <c r="AZ105" s="347">
        <v>1</v>
      </c>
      <c r="BA105" s="347">
        <v>0.75</v>
      </c>
      <c r="BB105" s="347">
        <v>0.75</v>
      </c>
      <c r="BC105" s="347">
        <v>1</v>
      </c>
      <c r="BD105" s="347">
        <v>1</v>
      </c>
      <c r="BE105" s="347">
        <v>1</v>
      </c>
      <c r="BF105" s="347">
        <v>1</v>
      </c>
      <c r="BG105" s="347">
        <v>1</v>
      </c>
      <c r="BH105" s="347">
        <v>1</v>
      </c>
      <c r="BI105" s="347">
        <v>1</v>
      </c>
      <c r="BJ105" s="347">
        <v>1</v>
      </c>
      <c r="BK105" s="347">
        <v>0.75</v>
      </c>
      <c r="BL105" s="347">
        <v>0.75</v>
      </c>
      <c r="BM105" s="347">
        <v>0.75</v>
      </c>
      <c r="BN105" s="347">
        <v>0.75</v>
      </c>
      <c r="BO105" s="347">
        <v>0.75</v>
      </c>
      <c r="BP105" s="347">
        <v>0.75</v>
      </c>
      <c r="BQ105" s="347">
        <v>1</v>
      </c>
      <c r="BR105" s="347">
        <v>0.75</v>
      </c>
      <c r="BS105" s="347">
        <v>0.75</v>
      </c>
      <c r="BT105" s="347">
        <v>0.75</v>
      </c>
      <c r="BU105" s="347">
        <v>0.75</v>
      </c>
      <c r="BV105" s="347">
        <v>0.75</v>
      </c>
      <c r="BW105" s="347">
        <v>0.75</v>
      </c>
      <c r="BX105" s="347">
        <v>0.5</v>
      </c>
      <c r="BY105" s="347">
        <v>0.5</v>
      </c>
      <c r="BZ105" s="347">
        <v>0.5</v>
      </c>
      <c r="CA105" s="347">
        <v>0.5</v>
      </c>
      <c r="CB105" s="347">
        <v>0.75</v>
      </c>
      <c r="CC105" s="347">
        <v>0.5</v>
      </c>
      <c r="CD105" s="347">
        <v>0.5</v>
      </c>
      <c r="CE105" s="347">
        <v>0.5</v>
      </c>
      <c r="CF105" s="347">
        <v>0.5</v>
      </c>
      <c r="CG105" s="347">
        <v>0.5</v>
      </c>
      <c r="CH105" s="347">
        <v>0.5</v>
      </c>
      <c r="CI105" s="347">
        <v>0.5</v>
      </c>
      <c r="CJ105" s="347">
        <v>0.5</v>
      </c>
      <c r="CK105" s="347">
        <v>0.5</v>
      </c>
      <c r="CL105" s="347">
        <v>0.75</v>
      </c>
      <c r="CM105" s="347">
        <v>0.75</v>
      </c>
      <c r="CN105" s="347">
        <v>0.75</v>
      </c>
      <c r="CO105" s="347">
        <v>0.75</v>
      </c>
      <c r="CP105" s="347">
        <v>0.75</v>
      </c>
      <c r="CQ105" s="347">
        <v>1</v>
      </c>
      <c r="CR105" s="347">
        <v>1</v>
      </c>
      <c r="CS105" s="347">
        <v>1</v>
      </c>
      <c r="CT105" s="347">
        <v>1</v>
      </c>
      <c r="CU105" s="347">
        <v>1</v>
      </c>
      <c r="CV105" s="347">
        <v>1</v>
      </c>
      <c r="CW105" s="347">
        <v>1</v>
      </c>
      <c r="CX105" s="347">
        <v>1</v>
      </c>
      <c r="CY105" s="347">
        <v>1</v>
      </c>
      <c r="CZ105" s="347">
        <v>1</v>
      </c>
    </row>
    <row r="106" spans="2:104" x14ac:dyDescent="0.25">
      <c r="B106" s="338" t="s">
        <v>683</v>
      </c>
      <c r="C106" s="346">
        <v>0.9</v>
      </c>
      <c r="D106" s="30"/>
      <c r="E106" s="338" t="s">
        <v>683</v>
      </c>
      <c r="F106" s="347">
        <v>1</v>
      </c>
      <c r="G106" s="347">
        <v>1</v>
      </c>
      <c r="H106" s="347">
        <v>1</v>
      </c>
      <c r="I106" s="347">
        <v>1</v>
      </c>
      <c r="J106" s="347">
        <v>1</v>
      </c>
      <c r="K106" s="347">
        <v>1</v>
      </c>
      <c r="L106" s="347">
        <v>0.75</v>
      </c>
      <c r="M106" s="347">
        <v>0.75</v>
      </c>
      <c r="N106" s="347">
        <v>0.75</v>
      </c>
      <c r="O106" s="347">
        <v>1</v>
      </c>
      <c r="P106" s="347">
        <v>0.75</v>
      </c>
      <c r="Q106" s="347">
        <v>0.75</v>
      </c>
      <c r="R106" s="347">
        <v>0.75</v>
      </c>
      <c r="S106" s="347">
        <v>0.75</v>
      </c>
      <c r="T106" s="347">
        <v>0.75</v>
      </c>
      <c r="U106" s="347">
        <v>0.75</v>
      </c>
      <c r="V106" s="347">
        <v>0.75</v>
      </c>
      <c r="W106" s="347">
        <v>0.75</v>
      </c>
      <c r="X106" s="347">
        <v>0.75</v>
      </c>
      <c r="Y106" s="347">
        <v>0.75</v>
      </c>
      <c r="Z106" s="347">
        <v>0.75</v>
      </c>
      <c r="AA106" s="347">
        <v>0.75</v>
      </c>
      <c r="AB106" s="347">
        <v>0.75</v>
      </c>
      <c r="AC106" s="347">
        <v>0.75</v>
      </c>
      <c r="AD106" s="347">
        <v>0.75</v>
      </c>
      <c r="AE106" s="347">
        <v>0.75</v>
      </c>
      <c r="AF106" s="347">
        <v>0.75</v>
      </c>
      <c r="AG106" s="347">
        <v>0.75</v>
      </c>
      <c r="AH106" s="347">
        <v>0.75</v>
      </c>
      <c r="AI106" s="347">
        <v>0.75</v>
      </c>
      <c r="AJ106" s="347">
        <v>0.75</v>
      </c>
      <c r="AK106" s="347">
        <v>0.75</v>
      </c>
      <c r="AL106" s="347">
        <v>0.75</v>
      </c>
      <c r="AM106" s="347">
        <v>0.5</v>
      </c>
      <c r="AN106" s="347">
        <v>0.5</v>
      </c>
      <c r="AO106" s="347">
        <v>0.5</v>
      </c>
      <c r="AP106" s="347">
        <v>0.5</v>
      </c>
      <c r="AQ106" s="347">
        <v>0.5</v>
      </c>
      <c r="AR106" s="347">
        <v>0.5</v>
      </c>
      <c r="AS106" s="347">
        <v>0.75</v>
      </c>
      <c r="AT106" s="347">
        <v>0.75</v>
      </c>
      <c r="AU106" s="347">
        <v>0.75</v>
      </c>
      <c r="AV106" s="347">
        <v>0.75</v>
      </c>
      <c r="AW106" s="347">
        <v>0.75</v>
      </c>
      <c r="AX106" s="347">
        <v>0.75</v>
      </c>
      <c r="AY106" s="347">
        <v>0.75</v>
      </c>
      <c r="AZ106" s="347">
        <v>0.75</v>
      </c>
      <c r="BA106" s="347">
        <v>0.75</v>
      </c>
      <c r="BB106" s="347">
        <v>0.75</v>
      </c>
      <c r="BC106" s="347">
        <v>0.75</v>
      </c>
      <c r="BD106" s="347">
        <v>0.75</v>
      </c>
      <c r="BE106" s="347">
        <v>0.75</v>
      </c>
      <c r="BF106" s="347">
        <v>0.75</v>
      </c>
      <c r="BG106" s="347">
        <v>0.75</v>
      </c>
      <c r="BH106" s="347">
        <v>0.75</v>
      </c>
      <c r="BI106" s="347">
        <v>0.75</v>
      </c>
      <c r="BJ106" s="347">
        <v>0.75</v>
      </c>
      <c r="BK106" s="347">
        <v>0.75</v>
      </c>
      <c r="BL106" s="347">
        <v>0.75</v>
      </c>
      <c r="BM106" s="347">
        <v>0.75</v>
      </c>
      <c r="BN106" s="347">
        <v>0.75</v>
      </c>
      <c r="BO106" s="347">
        <v>0.75</v>
      </c>
      <c r="BP106" s="347">
        <v>1</v>
      </c>
      <c r="BQ106" s="347">
        <v>1</v>
      </c>
      <c r="BR106" s="347">
        <v>0.75</v>
      </c>
      <c r="BS106" s="347">
        <v>0.75</v>
      </c>
      <c r="BT106" s="347">
        <v>0.75</v>
      </c>
      <c r="BU106" s="347">
        <v>0.75</v>
      </c>
      <c r="BV106" s="347">
        <v>0.75</v>
      </c>
      <c r="BW106" s="347">
        <v>0.75</v>
      </c>
      <c r="BX106" s="347">
        <v>0.75</v>
      </c>
      <c r="BY106" s="347">
        <v>0.75</v>
      </c>
      <c r="BZ106" s="347">
        <v>0.5</v>
      </c>
      <c r="CA106" s="347">
        <v>0.75</v>
      </c>
      <c r="CB106" s="347">
        <v>0.75</v>
      </c>
      <c r="CC106" s="347">
        <v>0.5</v>
      </c>
      <c r="CD106" s="347">
        <v>0.5</v>
      </c>
      <c r="CE106" s="347">
        <v>0.75</v>
      </c>
      <c r="CF106" s="347">
        <v>0.75</v>
      </c>
      <c r="CG106" s="347">
        <v>0.5</v>
      </c>
      <c r="CH106" s="347">
        <v>0.5</v>
      </c>
      <c r="CI106" s="347">
        <v>0.75</v>
      </c>
      <c r="CJ106" s="347">
        <v>0.75</v>
      </c>
      <c r="CK106" s="347">
        <v>0.5</v>
      </c>
      <c r="CL106" s="347">
        <v>0.75</v>
      </c>
      <c r="CM106" s="347">
        <v>0.75</v>
      </c>
      <c r="CN106" s="347">
        <v>0.75</v>
      </c>
      <c r="CO106" s="347">
        <v>1</v>
      </c>
      <c r="CP106" s="347">
        <v>0.75</v>
      </c>
      <c r="CQ106" s="347">
        <v>1</v>
      </c>
      <c r="CR106" s="347">
        <v>1</v>
      </c>
      <c r="CS106" s="347">
        <v>1</v>
      </c>
      <c r="CT106" s="347">
        <v>1</v>
      </c>
      <c r="CU106" s="347">
        <v>1</v>
      </c>
      <c r="CV106" s="347">
        <v>1</v>
      </c>
      <c r="CW106" s="347">
        <v>1</v>
      </c>
      <c r="CX106" s="347">
        <v>1</v>
      </c>
      <c r="CY106" s="347">
        <v>1</v>
      </c>
      <c r="CZ106" s="347">
        <v>1</v>
      </c>
    </row>
  </sheetData>
  <hyperlinks>
    <hyperlink ref="A1" location="Indeks!A1" display="Indeks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03"/>
  <sheetViews>
    <sheetView workbookViewId="0"/>
  </sheetViews>
  <sheetFormatPr defaultRowHeight="15" x14ac:dyDescent="0.25"/>
  <cols>
    <col min="2" max="2" width="35.85546875" customWidth="1"/>
    <col min="3" max="3" width="38.85546875" customWidth="1"/>
    <col min="4" max="4" width="36.28515625" customWidth="1"/>
    <col min="6" max="6" width="10.7109375" customWidth="1"/>
  </cols>
  <sheetData>
    <row r="1" spans="2:6" x14ac:dyDescent="0.25">
      <c r="B1" s="267" t="str">
        <f>NAZWA_ZU</f>
        <v>NAZWA ZAKŁADU</v>
      </c>
      <c r="C1" s="268" t="s">
        <v>525</v>
      </c>
      <c r="F1" s="423">
        <f>IF(Language="EN",English,IF(Language="PL",Polski,))</f>
        <v>0</v>
      </c>
    </row>
    <row r="2" spans="2:6" ht="15.75" thickBot="1" x14ac:dyDescent="0.3"/>
    <row r="3" spans="2:6" ht="15.75" thickBot="1" x14ac:dyDescent="0.3">
      <c r="B3" s="420" t="str">
        <f>$B$43</f>
        <v>Język</v>
      </c>
      <c r="C3" s="417" t="s">
        <v>810</v>
      </c>
    </row>
    <row r="4" spans="2:6" ht="15.75" thickBot="1" x14ac:dyDescent="0.3"/>
    <row r="5" spans="2:6" ht="15.75" thickBot="1" x14ac:dyDescent="0.3">
      <c r="B5" s="418" t="s">
        <v>811</v>
      </c>
      <c r="C5" s="419" t="s">
        <v>810</v>
      </c>
      <c r="D5" s="419" t="s">
        <v>807</v>
      </c>
      <c r="E5" s="418" t="s">
        <v>809</v>
      </c>
    </row>
    <row r="6" spans="2:6" x14ac:dyDescent="0.25">
      <c r="B6" s="421" t="str">
        <f>IF($C$3=$C$5,C6,D6)</f>
        <v>Instrukcje</v>
      </c>
      <c r="C6" s="421" t="s">
        <v>139</v>
      </c>
      <c r="D6" s="421" t="s">
        <v>833</v>
      </c>
      <c r="E6" s="421" t="s">
        <v>525</v>
      </c>
    </row>
    <row r="7" spans="2:6" x14ac:dyDescent="0.25">
      <c r="B7" s="421" t="str">
        <f t="shared" ref="B7:B70" si="0">IF($C$3=$C$5,C7,D7)</f>
        <v>Dane liczbowe prosimy podawać w tysiącach PLN</v>
      </c>
      <c r="C7" s="421" t="s">
        <v>786</v>
      </c>
      <c r="D7" s="421" t="s">
        <v>820</v>
      </c>
      <c r="E7" s="421" t="s">
        <v>525</v>
      </c>
    </row>
    <row r="8" spans="2:6" x14ac:dyDescent="0.25">
      <c r="B8" s="421" t="str">
        <f t="shared" si="0"/>
        <v>Legenda</v>
      </c>
      <c r="C8" s="421" t="s">
        <v>103</v>
      </c>
      <c r="D8" s="421" t="s">
        <v>11</v>
      </c>
      <c r="E8" s="421" t="s">
        <v>525</v>
      </c>
    </row>
    <row r="9" spans="2:6" x14ac:dyDescent="0.25">
      <c r="B9" s="421" t="str">
        <f t="shared" si="0"/>
        <v>Dane wejściowe</v>
      </c>
      <c r="C9" s="421" t="s">
        <v>62</v>
      </c>
      <c r="D9" s="421" t="s">
        <v>257</v>
      </c>
      <c r="E9" s="421" t="s">
        <v>525</v>
      </c>
    </row>
    <row r="10" spans="2:6" x14ac:dyDescent="0.25">
      <c r="B10" s="421" t="str">
        <f t="shared" si="0"/>
        <v>Dane z innych komórek</v>
      </c>
      <c r="C10" s="421" t="s">
        <v>812</v>
      </c>
      <c r="D10" s="421" t="s">
        <v>384</v>
      </c>
      <c r="E10" s="421" t="s">
        <v>525</v>
      </c>
    </row>
    <row r="11" spans="2:6" x14ac:dyDescent="0.25">
      <c r="B11" s="421" t="str">
        <f t="shared" si="0"/>
        <v>Formuły</v>
      </c>
      <c r="C11" s="421" t="s">
        <v>104</v>
      </c>
      <c r="D11" s="421" t="s">
        <v>259</v>
      </c>
      <c r="E11" s="421" t="s">
        <v>525</v>
      </c>
    </row>
    <row r="12" spans="2:6" x14ac:dyDescent="0.25">
      <c r="B12" s="421" t="str">
        <f t="shared" si="0"/>
        <v>Dane wynikowe</v>
      </c>
      <c r="C12" s="421" t="s">
        <v>105</v>
      </c>
      <c r="D12" s="421" t="s">
        <v>260</v>
      </c>
      <c r="E12" s="421" t="s">
        <v>525</v>
      </c>
    </row>
    <row r="13" spans="2:6" x14ac:dyDescent="0.25">
      <c r="B13" s="421" t="str">
        <f t="shared" si="0"/>
        <v>Zakładka</v>
      </c>
      <c r="C13" s="421" t="s">
        <v>101</v>
      </c>
      <c r="D13" s="421" t="s">
        <v>809</v>
      </c>
      <c r="E13" s="421" t="s">
        <v>525</v>
      </c>
    </row>
    <row r="14" spans="2:6" x14ac:dyDescent="0.25">
      <c r="B14" s="421" t="str">
        <f t="shared" si="0"/>
        <v>Link</v>
      </c>
      <c r="C14" s="421" t="s">
        <v>100</v>
      </c>
      <c r="D14" s="421" t="s">
        <v>100</v>
      </c>
      <c r="E14" s="421" t="s">
        <v>525</v>
      </c>
    </row>
    <row r="15" spans="2:6" x14ac:dyDescent="0.25">
      <c r="B15" s="421" t="str">
        <f t="shared" si="0"/>
        <v>Opis</v>
      </c>
      <c r="C15" s="421" t="s">
        <v>102</v>
      </c>
      <c r="D15" s="421" t="s">
        <v>821</v>
      </c>
      <c r="E15" s="421" t="s">
        <v>525</v>
      </c>
    </row>
    <row r="16" spans="2:6" x14ac:dyDescent="0.25">
      <c r="B16" s="421" t="str">
        <f t="shared" si="0"/>
        <v>Bilans zakładu ubezpieczeń/reasekuracji</v>
      </c>
      <c r="C16" s="421" t="s">
        <v>966</v>
      </c>
      <c r="D16" s="421" t="s">
        <v>143</v>
      </c>
      <c r="E16" s="421" t="s">
        <v>525</v>
      </c>
    </row>
    <row r="17" spans="2:5" x14ac:dyDescent="0.25">
      <c r="B17" s="421" t="str">
        <f t="shared" si="0"/>
        <v>Środki własne zakładów ubezpieczeń/reasekuracji</v>
      </c>
      <c r="C17" s="421" t="s">
        <v>108</v>
      </c>
      <c r="D17" s="421" t="s">
        <v>256</v>
      </c>
      <c r="E17" s="421" t="s">
        <v>525</v>
      </c>
    </row>
    <row r="18" spans="2:5" x14ac:dyDescent="0.25">
      <c r="B18" s="421" t="str">
        <f t="shared" si="0"/>
        <v>Kapitałowy Wymóg Wypłacalności (SCR)</v>
      </c>
      <c r="C18" s="421" t="s">
        <v>110</v>
      </c>
      <c r="D18" s="421" t="s">
        <v>13</v>
      </c>
      <c r="E18" s="421" t="s">
        <v>525</v>
      </c>
    </row>
    <row r="19" spans="2:5" x14ac:dyDescent="0.25">
      <c r="B19" s="421" t="str">
        <f t="shared" si="0"/>
        <v>Minimalny Wymóg Kapitałowy (MCR)</v>
      </c>
      <c r="C19" s="421" t="s">
        <v>109</v>
      </c>
      <c r="D19" s="421" t="s">
        <v>824</v>
      </c>
      <c r="E19" s="421" t="s">
        <v>525</v>
      </c>
    </row>
    <row r="20" spans="2:5" x14ac:dyDescent="0.25">
      <c r="B20" s="421" t="str">
        <f t="shared" si="0"/>
        <v>Zagadnienia do konsultacji i standaryzacji</v>
      </c>
      <c r="C20" s="421" t="s">
        <v>580</v>
      </c>
      <c r="D20" s="421" t="s">
        <v>834</v>
      </c>
      <c r="E20" s="421" t="s">
        <v>525</v>
      </c>
    </row>
    <row r="21" spans="2:5" x14ac:dyDescent="0.25">
      <c r="B21" s="421" t="str">
        <f t="shared" si="0"/>
        <v>Parametry wykorzystywane w badaniu</v>
      </c>
      <c r="C21" s="421" t="s">
        <v>111</v>
      </c>
      <c r="D21" s="421" t="s">
        <v>825</v>
      </c>
      <c r="E21" s="421" t="s">
        <v>525</v>
      </c>
    </row>
    <row r="22" spans="2:5" x14ac:dyDescent="0.25">
      <c r="B22" s="421" t="str">
        <f t="shared" si="0"/>
        <v>Struktura terminowa stopy procentowej</v>
      </c>
      <c r="C22" s="421" t="s">
        <v>141</v>
      </c>
      <c r="D22" s="421" t="s">
        <v>838</v>
      </c>
      <c r="E22" s="421" t="s">
        <v>525</v>
      </c>
    </row>
    <row r="23" spans="2:5" x14ac:dyDescent="0.25">
      <c r="B23" s="421" t="str">
        <f t="shared" si="0"/>
        <v>Parametry dla ryzyka powodzi w Polsce</v>
      </c>
      <c r="C23" s="421" t="s">
        <v>785</v>
      </c>
      <c r="D23" s="421" t="s">
        <v>983</v>
      </c>
      <c r="E23" s="421" t="s">
        <v>525</v>
      </c>
    </row>
    <row r="24" spans="2:5" x14ac:dyDescent="0.25">
      <c r="B24" s="421" t="str">
        <f t="shared" si="0"/>
        <v>Parametry dla ryzyka huraganuw Polsce</v>
      </c>
      <c r="C24" s="421" t="s">
        <v>989</v>
      </c>
      <c r="D24" s="421" t="s">
        <v>984</v>
      </c>
      <c r="E24" s="421" t="s">
        <v>525</v>
      </c>
    </row>
    <row r="25" spans="2:5" x14ac:dyDescent="0.25">
      <c r="B25" s="421" t="str">
        <f t="shared" si="0"/>
        <v>Słownik i wersja językowa arkusza</v>
      </c>
      <c r="C25" s="421" t="s">
        <v>835</v>
      </c>
      <c r="D25" s="421" t="s">
        <v>836</v>
      </c>
      <c r="E25" s="421" t="s">
        <v>525</v>
      </c>
    </row>
    <row r="26" spans="2:5" x14ac:dyDescent="0.25">
      <c r="B26" s="421" t="str">
        <f t="shared" si="0"/>
        <v>Waluta</v>
      </c>
      <c r="C26" s="421" t="s">
        <v>77</v>
      </c>
      <c r="D26" s="421" t="s">
        <v>822</v>
      </c>
      <c r="E26" s="421" t="s">
        <v>525</v>
      </c>
    </row>
    <row r="27" spans="2:5" x14ac:dyDescent="0.25">
      <c r="B27" s="421" t="str">
        <f t="shared" si="0"/>
        <v>Jednostka</v>
      </c>
      <c r="C27" s="421" t="s">
        <v>539</v>
      </c>
      <c r="D27" s="421" t="s">
        <v>823</v>
      </c>
      <c r="E27" s="421" t="s">
        <v>525</v>
      </c>
    </row>
    <row r="28" spans="2:5" x14ac:dyDescent="0.25">
      <c r="B28" s="421" t="str">
        <f t="shared" si="0"/>
        <v>Informacje o uczestniku badania</v>
      </c>
      <c r="C28" s="421" t="s">
        <v>140</v>
      </c>
      <c r="D28" s="421" t="s">
        <v>826</v>
      </c>
      <c r="E28" s="421" t="s">
        <v>525</v>
      </c>
    </row>
    <row r="29" spans="2:5" x14ac:dyDescent="0.25">
      <c r="B29" s="421" t="str">
        <f t="shared" si="0"/>
        <v>Nazwa zakładu ubezpieczeń</v>
      </c>
      <c r="C29" s="421" t="s">
        <v>106</v>
      </c>
      <c r="D29" s="421" t="s">
        <v>827</v>
      </c>
      <c r="E29" s="421" t="s">
        <v>525</v>
      </c>
    </row>
    <row r="30" spans="2:5" x14ac:dyDescent="0.25">
      <c r="B30" s="421" t="str">
        <f t="shared" si="0"/>
        <v>Typ zakładu</v>
      </c>
      <c r="C30" s="421" t="s">
        <v>452</v>
      </c>
      <c r="D30" s="421" t="s">
        <v>818</v>
      </c>
      <c r="E30" s="421" t="s">
        <v>525</v>
      </c>
    </row>
    <row r="31" spans="2:5" x14ac:dyDescent="0.25">
      <c r="B31" s="421" t="str">
        <f t="shared" si="0"/>
        <v>Wewnętrzny</v>
      </c>
      <c r="C31" s="421" t="s">
        <v>806</v>
      </c>
      <c r="D31" s="421" t="s">
        <v>819</v>
      </c>
      <c r="E31" s="421" t="s">
        <v>525</v>
      </c>
    </row>
    <row r="32" spans="2:5" x14ac:dyDescent="0.25">
      <c r="B32" s="421" t="str">
        <f t="shared" si="0"/>
        <v>Dział I</v>
      </c>
      <c r="C32" s="421" t="s">
        <v>815</v>
      </c>
      <c r="D32" s="421" t="s">
        <v>445</v>
      </c>
      <c r="E32" s="421" t="s">
        <v>525</v>
      </c>
    </row>
    <row r="33" spans="2:5" x14ac:dyDescent="0.25">
      <c r="B33" s="421" t="str">
        <f t="shared" si="0"/>
        <v>Dział II</v>
      </c>
      <c r="C33" s="421" t="s">
        <v>816</v>
      </c>
      <c r="D33" s="421" t="s">
        <v>446</v>
      </c>
      <c r="E33" s="421" t="s">
        <v>525</v>
      </c>
    </row>
    <row r="34" spans="2:5" x14ac:dyDescent="0.25">
      <c r="B34" s="421" t="str">
        <f t="shared" si="0"/>
        <v>Reasekurator</v>
      </c>
      <c r="C34" s="421" t="s">
        <v>817</v>
      </c>
      <c r="D34" s="421" t="s">
        <v>447</v>
      </c>
      <c r="E34" s="421" t="s">
        <v>525</v>
      </c>
    </row>
    <row r="35" spans="2:5" x14ac:dyDescent="0.25">
      <c r="B35" s="421" t="str">
        <f t="shared" si="0"/>
        <v>Tak</v>
      </c>
      <c r="C35" s="421" t="s">
        <v>813</v>
      </c>
      <c r="D35" s="421" t="s">
        <v>385</v>
      </c>
      <c r="E35" s="421" t="s">
        <v>525</v>
      </c>
    </row>
    <row r="36" spans="2:5" x14ac:dyDescent="0.25">
      <c r="B36" s="421" t="str">
        <f t="shared" si="0"/>
        <v>Nie</v>
      </c>
      <c r="C36" s="421" t="s">
        <v>814</v>
      </c>
      <c r="D36" s="421" t="s">
        <v>386</v>
      </c>
      <c r="E36" s="421" t="s">
        <v>525</v>
      </c>
    </row>
    <row r="37" spans="2:5" x14ac:dyDescent="0.25">
      <c r="B37" s="421" t="str">
        <f t="shared" si="0"/>
        <v>Dane osoby do kontaktu 1</v>
      </c>
      <c r="C37" s="421" t="s">
        <v>112</v>
      </c>
      <c r="D37" s="421" t="s">
        <v>828</v>
      </c>
      <c r="E37" s="421" t="s">
        <v>525</v>
      </c>
    </row>
    <row r="38" spans="2:5" x14ac:dyDescent="0.25">
      <c r="B38" s="421" t="str">
        <f t="shared" si="0"/>
        <v>Dane osoby do kontaktu 2</v>
      </c>
      <c r="C38" s="421" t="s">
        <v>116</v>
      </c>
      <c r="D38" s="421" t="s">
        <v>829</v>
      </c>
      <c r="E38" s="421" t="s">
        <v>525</v>
      </c>
    </row>
    <row r="39" spans="2:5" x14ac:dyDescent="0.25">
      <c r="B39" s="421" t="str">
        <f t="shared" si="0"/>
        <v>Imię i nazwisko</v>
      </c>
      <c r="C39" s="421" t="s">
        <v>117</v>
      </c>
      <c r="D39" s="421" t="s">
        <v>985</v>
      </c>
      <c r="E39" s="421" t="s">
        <v>525</v>
      </c>
    </row>
    <row r="40" spans="2:5" x14ac:dyDescent="0.25">
      <c r="B40" s="421" t="str">
        <f t="shared" si="0"/>
        <v>Stanowisko</v>
      </c>
      <c r="C40" s="421" t="s">
        <v>113</v>
      </c>
      <c r="D40" s="421" t="s">
        <v>830</v>
      </c>
      <c r="E40" s="421" t="s">
        <v>525</v>
      </c>
    </row>
    <row r="41" spans="2:5" x14ac:dyDescent="0.25">
      <c r="B41" s="421" t="str">
        <f t="shared" si="0"/>
        <v>Numer telefonu</v>
      </c>
      <c r="C41" s="421" t="s">
        <v>114</v>
      </c>
      <c r="D41" s="421" t="s">
        <v>831</v>
      </c>
      <c r="E41" s="421" t="s">
        <v>525</v>
      </c>
    </row>
    <row r="42" spans="2:5" x14ac:dyDescent="0.25">
      <c r="B42" s="421" t="str">
        <f t="shared" si="0"/>
        <v>Adres e-mail</v>
      </c>
      <c r="C42" s="421" t="s">
        <v>115</v>
      </c>
      <c r="D42" s="421" t="s">
        <v>832</v>
      </c>
      <c r="E42" s="421" t="s">
        <v>525</v>
      </c>
    </row>
    <row r="43" spans="2:5" x14ac:dyDescent="0.25">
      <c r="B43" s="421" t="str">
        <f t="shared" si="0"/>
        <v>Język</v>
      </c>
      <c r="C43" s="421" t="s">
        <v>839</v>
      </c>
      <c r="D43" s="421" t="s">
        <v>808</v>
      </c>
      <c r="E43" s="421" t="s">
        <v>525</v>
      </c>
    </row>
    <row r="44" spans="2:5" x14ac:dyDescent="0.25">
      <c r="B44" s="421" t="str">
        <f t="shared" si="0"/>
        <v>Bilans</v>
      </c>
      <c r="C44" s="421" t="s">
        <v>840</v>
      </c>
      <c r="D44" s="421" t="s">
        <v>143</v>
      </c>
      <c r="E44" s="421" t="s">
        <v>61</v>
      </c>
    </row>
    <row r="45" spans="2:5" x14ac:dyDescent="0.25">
      <c r="B45" s="421" t="str">
        <f t="shared" si="0"/>
        <v>Aktywa</v>
      </c>
      <c r="C45" s="421" t="s">
        <v>841</v>
      </c>
      <c r="D45" s="421" t="s">
        <v>144</v>
      </c>
      <c r="E45" s="421" t="s">
        <v>61</v>
      </c>
    </row>
    <row r="46" spans="2:5" x14ac:dyDescent="0.25">
      <c r="B46" s="421" t="str">
        <f t="shared" si="0"/>
        <v>Wartość firmy</v>
      </c>
      <c r="C46" s="421" t="s">
        <v>842</v>
      </c>
      <c r="D46" s="421" t="s">
        <v>147</v>
      </c>
      <c r="E46" s="421" t="s">
        <v>61</v>
      </c>
    </row>
    <row r="47" spans="2:5" x14ac:dyDescent="0.25">
      <c r="B47" s="421" t="str">
        <f t="shared" si="0"/>
        <v>Aktywowane koszty akwizycji</v>
      </c>
      <c r="C47" s="421" t="s">
        <v>843</v>
      </c>
      <c r="D47" s="421" t="s">
        <v>149</v>
      </c>
      <c r="E47" s="421" t="s">
        <v>61</v>
      </c>
    </row>
    <row r="48" spans="2:5" x14ac:dyDescent="0.25">
      <c r="B48" s="421" t="str">
        <f t="shared" si="0"/>
        <v>Wartości niematerialne i prawne</v>
      </c>
      <c r="C48" s="421" t="s">
        <v>844</v>
      </c>
      <c r="D48" s="421" t="s">
        <v>151</v>
      </c>
      <c r="E48" s="421" t="s">
        <v>61</v>
      </c>
    </row>
    <row r="49" spans="2:5" x14ac:dyDescent="0.25">
      <c r="B49" s="421" t="str">
        <f t="shared" si="0"/>
        <v>Aktywa z tytułu odroczonego podatku dochodowego</v>
      </c>
      <c r="C49" s="421" t="s">
        <v>845</v>
      </c>
      <c r="D49" s="421" t="s">
        <v>154</v>
      </c>
      <c r="E49" s="421" t="s">
        <v>61</v>
      </c>
    </row>
    <row r="50" spans="2:5" x14ac:dyDescent="0.25">
      <c r="B50" s="421" t="str">
        <f t="shared" si="0"/>
        <v>Nadwyżka na funduszu świadczeń emerytalnych</v>
      </c>
      <c r="C50" s="421" t="s">
        <v>996</v>
      </c>
      <c r="D50" s="421" t="s">
        <v>157</v>
      </c>
      <c r="E50" s="421" t="s">
        <v>61</v>
      </c>
    </row>
    <row r="51" spans="2:5" x14ac:dyDescent="0.25">
      <c r="B51" s="421" t="str">
        <f t="shared" si="0"/>
        <v>Nieruchomości, maszyny i urządzenia wykorzystywane na własne potrzeby</v>
      </c>
      <c r="C51" s="421" t="s">
        <v>846</v>
      </c>
      <c r="D51" s="421" t="s">
        <v>986</v>
      </c>
      <c r="E51" s="421" t="s">
        <v>61</v>
      </c>
    </row>
    <row r="52" spans="2:5" x14ac:dyDescent="0.25">
      <c r="B52" s="421" t="str">
        <f t="shared" si="0"/>
        <v>Lokaty (inne niż aktywa dla ubezpieczeniowych funduszy kapitałowych i dla umów opartych o indeksy)</v>
      </c>
      <c r="C52" s="421" t="s">
        <v>847</v>
      </c>
      <c r="D52" s="421" t="s">
        <v>161</v>
      </c>
      <c r="E52" s="421" t="s">
        <v>61</v>
      </c>
    </row>
    <row r="53" spans="2:5" x14ac:dyDescent="0.25">
      <c r="B53" s="421" t="str">
        <f t="shared" si="0"/>
        <v xml:space="preserve"> Nieruchomości (inne niż wykorzystywane na własne potrzeby)</v>
      </c>
      <c r="C53" s="421" t="s">
        <v>848</v>
      </c>
      <c r="D53" s="421" t="s">
        <v>163</v>
      </c>
      <c r="E53" s="421" t="s">
        <v>61</v>
      </c>
    </row>
    <row r="54" spans="2:5" x14ac:dyDescent="0.25">
      <c r="B54" s="421" t="str">
        <f t="shared" si="0"/>
        <v xml:space="preserve"> Lokaty w jednostkach podporządkowanych (udziały kapitałowe)</v>
      </c>
      <c r="C54" s="421" t="s">
        <v>849</v>
      </c>
      <c r="D54" s="421" t="s">
        <v>165</v>
      </c>
      <c r="E54" s="421" t="s">
        <v>61</v>
      </c>
    </row>
    <row r="55" spans="2:5" x14ac:dyDescent="0.25">
      <c r="B55" s="421" t="str">
        <f t="shared" si="0"/>
        <v xml:space="preserve"> Akcje - notowane</v>
      </c>
      <c r="C55" s="421" t="s">
        <v>850</v>
      </c>
      <c r="D55" s="421" t="s">
        <v>168</v>
      </c>
      <c r="E55" s="421" t="s">
        <v>61</v>
      </c>
    </row>
    <row r="56" spans="2:5" x14ac:dyDescent="0.25">
      <c r="B56" s="421" t="str">
        <f t="shared" si="0"/>
        <v xml:space="preserve"> Akcje - nienotowane</v>
      </c>
      <c r="C56" s="421" t="s">
        <v>851</v>
      </c>
      <c r="D56" s="421" t="s">
        <v>170</v>
      </c>
      <c r="E56" s="421" t="s">
        <v>61</v>
      </c>
    </row>
    <row r="57" spans="2:5" x14ac:dyDescent="0.25">
      <c r="B57" s="421" t="str">
        <f t="shared" si="0"/>
        <v xml:space="preserve"> Obligacje rządowe</v>
      </c>
      <c r="C57" s="421" t="s">
        <v>852</v>
      </c>
      <c r="D57" s="421" t="s">
        <v>172</v>
      </c>
      <c r="E57" s="421" t="s">
        <v>61</v>
      </c>
    </row>
    <row r="58" spans="2:5" x14ac:dyDescent="0.25">
      <c r="B58" s="421" t="str">
        <f t="shared" si="0"/>
        <v xml:space="preserve"> Obligacje korporacyjne</v>
      </c>
      <c r="C58" s="421" t="s">
        <v>853</v>
      </c>
      <c r="D58" s="421" t="s">
        <v>174</v>
      </c>
      <c r="E58" s="421" t="s">
        <v>61</v>
      </c>
    </row>
    <row r="59" spans="2:5" x14ac:dyDescent="0.25">
      <c r="B59" s="421" t="str">
        <f t="shared" si="0"/>
        <v xml:space="preserve"> Produkty struktyryzowane</v>
      </c>
      <c r="C59" s="421" t="s">
        <v>854</v>
      </c>
      <c r="D59" s="421" t="s">
        <v>177</v>
      </c>
      <c r="E59" s="421" t="s">
        <v>61</v>
      </c>
    </row>
    <row r="60" spans="2:5" x14ac:dyDescent="0.25">
      <c r="B60" s="421" t="str">
        <f t="shared" si="0"/>
        <v xml:space="preserve"> Papiery wartościowe zabezpieczone (ang. Collateralised securities)</v>
      </c>
      <c r="C60" s="421" t="s">
        <v>967</v>
      </c>
      <c r="D60" s="421" t="s">
        <v>179</v>
      </c>
      <c r="E60" s="421" t="s">
        <v>61</v>
      </c>
    </row>
    <row r="61" spans="2:5" x14ac:dyDescent="0.25">
      <c r="B61" s="421" t="str">
        <f t="shared" si="0"/>
        <v xml:space="preserve"> Fundusze inwestycyjne</v>
      </c>
      <c r="C61" s="421" t="s">
        <v>855</v>
      </c>
      <c r="D61" s="421" t="s">
        <v>181</v>
      </c>
      <c r="E61" s="421" t="s">
        <v>61</v>
      </c>
    </row>
    <row r="62" spans="2:5" x14ac:dyDescent="0.25">
      <c r="B62" s="421" t="str">
        <f t="shared" si="0"/>
        <v xml:space="preserve">   w tym akcje w funduszach inwestycyjnych</v>
      </c>
      <c r="C62" s="421" t="s">
        <v>856</v>
      </c>
      <c r="D62" s="421" t="s">
        <v>183</v>
      </c>
      <c r="E62" s="421" t="s">
        <v>61</v>
      </c>
    </row>
    <row r="63" spans="2:5" x14ac:dyDescent="0.25">
      <c r="B63" s="421" t="str">
        <f t="shared" si="0"/>
        <v xml:space="preserve">   w tym obligacje rządowe w funduszach inwestycyjnych</v>
      </c>
      <c r="C63" s="421" t="s">
        <v>857</v>
      </c>
      <c r="D63" s="421" t="s">
        <v>186</v>
      </c>
      <c r="E63" s="421" t="s">
        <v>61</v>
      </c>
    </row>
    <row r="64" spans="2:5" x14ac:dyDescent="0.25">
      <c r="B64" s="421" t="str">
        <f t="shared" si="0"/>
        <v xml:space="preserve">   w tym obligacje korporacyjne w funduszach inwestycyjnych</v>
      </c>
      <c r="C64" s="421" t="s">
        <v>858</v>
      </c>
      <c r="D64" s="421" t="s">
        <v>188</v>
      </c>
      <c r="E64" s="421" t="s">
        <v>61</v>
      </c>
    </row>
    <row r="65" spans="2:5" x14ac:dyDescent="0.25">
      <c r="B65" s="421" t="str">
        <f t="shared" si="0"/>
        <v xml:space="preserve">   w tym nieruchomości w funduszach inwestycyjnych</v>
      </c>
      <c r="C65" s="421" t="s">
        <v>859</v>
      </c>
      <c r="D65" s="421" t="s">
        <v>190</v>
      </c>
      <c r="E65" s="421" t="s">
        <v>61</v>
      </c>
    </row>
    <row r="66" spans="2:5" x14ac:dyDescent="0.25">
      <c r="B66" s="421" t="str">
        <f t="shared" si="0"/>
        <v xml:space="preserve">   w tym instrumenty pochodne w funduszach inwestycyjnych</v>
      </c>
      <c r="C66" s="421" t="s">
        <v>860</v>
      </c>
      <c r="D66" s="421" t="s">
        <v>192</v>
      </c>
      <c r="E66" s="421" t="s">
        <v>61</v>
      </c>
    </row>
    <row r="67" spans="2:5" x14ac:dyDescent="0.25">
      <c r="B67" s="421" t="str">
        <f t="shared" si="0"/>
        <v xml:space="preserve">   w tym pozostałe aktywa finansowe w funduszach inwestycyjnych</v>
      </c>
      <c r="C67" s="421" t="s">
        <v>861</v>
      </c>
      <c r="D67" s="421" t="s">
        <v>195</v>
      </c>
      <c r="E67" s="421" t="s">
        <v>61</v>
      </c>
    </row>
    <row r="68" spans="2:5" x14ac:dyDescent="0.25">
      <c r="B68" s="421" t="str">
        <f t="shared" si="0"/>
        <v xml:space="preserve"> Instrumenty pochodne</v>
      </c>
      <c r="C68" s="421" t="s">
        <v>862</v>
      </c>
      <c r="D68" s="421" t="s">
        <v>198</v>
      </c>
      <c r="E68" s="421" t="s">
        <v>61</v>
      </c>
    </row>
    <row r="69" spans="2:5" x14ac:dyDescent="0.25">
      <c r="B69" s="421" t="str">
        <f t="shared" si="0"/>
        <v xml:space="preserve"> Depozyty bankowe inne niż środki pieniężne</v>
      </c>
      <c r="C69" s="421" t="s">
        <v>863</v>
      </c>
      <c r="D69" s="421" t="s">
        <v>201</v>
      </c>
      <c r="E69" s="421" t="s">
        <v>61</v>
      </c>
    </row>
    <row r="70" spans="2:5" x14ac:dyDescent="0.25">
      <c r="B70" s="421" t="str">
        <f t="shared" si="0"/>
        <v xml:space="preserve"> Pożyczki i pożyczki zabezpieczone hipotecznie (z wyłączeniem pożyczek pod zastaw polisy)</v>
      </c>
      <c r="C70" s="421" t="s">
        <v>864</v>
      </c>
      <c r="D70" s="421" t="s">
        <v>204</v>
      </c>
      <c r="E70" s="421" t="s">
        <v>61</v>
      </c>
    </row>
    <row r="71" spans="2:5" x14ac:dyDescent="0.25">
      <c r="B71" s="421" t="str">
        <f t="shared" ref="B71:B128" si="1">IF($C$3=$C$5,C71,D71)</f>
        <v xml:space="preserve"> Pozostałe lokaty</v>
      </c>
      <c r="C71" s="421" t="s">
        <v>865</v>
      </c>
      <c r="D71" s="421" t="s">
        <v>207</v>
      </c>
      <c r="E71" s="421" t="s">
        <v>61</v>
      </c>
    </row>
    <row r="72" spans="2:5" x14ac:dyDescent="0.25">
      <c r="B72" s="421" t="str">
        <f t="shared" si="1"/>
        <v>Aktywa dla ubezpieczeniowych funduszy kapitałowych i dla umów opartych o indeksy</v>
      </c>
      <c r="C72" s="421" t="s">
        <v>866</v>
      </c>
      <c r="D72" s="421" t="s">
        <v>210</v>
      </c>
      <c r="E72" s="421" t="s">
        <v>61</v>
      </c>
    </row>
    <row r="73" spans="2:5" x14ac:dyDescent="0.25">
      <c r="B73" s="421" t="str">
        <f t="shared" si="1"/>
        <v>Pożyczki pod zastaw polisy</v>
      </c>
      <c r="C73" s="421" t="s">
        <v>867</v>
      </c>
      <c r="D73" s="421" t="s">
        <v>213</v>
      </c>
      <c r="E73" s="421" t="s">
        <v>61</v>
      </c>
    </row>
    <row r="74" spans="2:5" x14ac:dyDescent="0.25">
      <c r="B74" s="421" t="str">
        <f t="shared" si="1"/>
        <v>Kwoty należne z umów reasekuracji (biernej) i od spółek celowych dla zobowiązań wynikających z ubezpieczeń:</v>
      </c>
      <c r="C74" s="421" t="s">
        <v>868</v>
      </c>
      <c r="D74" s="421" t="s">
        <v>216</v>
      </c>
      <c r="E74" s="421" t="s">
        <v>61</v>
      </c>
    </row>
    <row r="75" spans="2:5" x14ac:dyDescent="0.25">
      <c r="B75" s="421" t="str">
        <f t="shared" si="1"/>
        <v xml:space="preserve"> Majątkowo-osobowych z wyłączeniem zdrowotnych</v>
      </c>
      <c r="C75" s="421" t="s">
        <v>869</v>
      </c>
      <c r="D75" s="421" t="s">
        <v>219</v>
      </c>
      <c r="E75" s="421" t="s">
        <v>61</v>
      </c>
    </row>
    <row r="76" spans="2:5" x14ac:dyDescent="0.25">
      <c r="B76" s="421" t="str">
        <f t="shared" si="1"/>
        <v xml:space="preserve"> Zdrowotnych o charakterze ubezpieczeń majątkowo-osobowych</v>
      </c>
      <c r="C76" s="421" t="s">
        <v>870</v>
      </c>
      <c r="D76" s="421" t="s">
        <v>222</v>
      </c>
      <c r="E76" s="421" t="s">
        <v>61</v>
      </c>
    </row>
    <row r="77" spans="2:5" x14ac:dyDescent="0.25">
      <c r="B77" s="421" t="str">
        <f t="shared" si="1"/>
        <v xml:space="preserve"> Zdrowotnych o charakterze ubezpieczeń na życie</v>
      </c>
      <c r="C77" s="421" t="s">
        <v>871</v>
      </c>
      <c r="D77" s="421" t="s">
        <v>225</v>
      </c>
      <c r="E77" s="421" t="s">
        <v>61</v>
      </c>
    </row>
    <row r="78" spans="2:5" x14ac:dyDescent="0.25">
      <c r="B78" s="421" t="str">
        <f t="shared" si="1"/>
        <v xml:space="preserve"> Na życie z wyłączeniem zdrowotnych oraz ubezpieczeń na życie opartych o indeksy i z ubezpieczeniowym funduszem kapitałowym</v>
      </c>
      <c r="C78" s="421" t="s">
        <v>872</v>
      </c>
      <c r="D78" s="421" t="s">
        <v>228</v>
      </c>
      <c r="E78" s="421" t="s">
        <v>61</v>
      </c>
    </row>
    <row r="79" spans="2:5" x14ac:dyDescent="0.25">
      <c r="B79" s="421" t="str">
        <f t="shared" si="1"/>
        <v xml:space="preserve"> Na życie opartych o indeksy i z ubezpieczeniowym funduszem kapitałowym</v>
      </c>
      <c r="C79" s="421" t="s">
        <v>873</v>
      </c>
      <c r="D79" s="421" t="s">
        <v>231</v>
      </c>
      <c r="E79" s="421" t="s">
        <v>61</v>
      </c>
    </row>
    <row r="80" spans="2:5" x14ac:dyDescent="0.25">
      <c r="B80" s="421" t="str">
        <f t="shared" si="1"/>
        <v>Należności depozytowe od cedentów</v>
      </c>
      <c r="C80" s="421" t="s">
        <v>968</v>
      </c>
      <c r="D80" s="421" t="s">
        <v>234</v>
      </c>
      <c r="E80" s="421" t="s">
        <v>61</v>
      </c>
    </row>
    <row r="81" spans="2:5" x14ac:dyDescent="0.25">
      <c r="B81" s="421" t="str">
        <f t="shared" si="1"/>
        <v>Należności z tytułu ubezpieczeń (w tym od ubezpieczających i pośredników ubezpieczeniowych)</v>
      </c>
      <c r="C81" s="421" t="s">
        <v>993</v>
      </c>
      <c r="D81" s="421" t="s">
        <v>237</v>
      </c>
      <c r="E81" s="421" t="s">
        <v>61</v>
      </c>
    </row>
    <row r="82" spans="2:5" x14ac:dyDescent="0.25">
      <c r="B82" s="421" t="str">
        <f t="shared" si="1"/>
        <v>Należności z tytułu reasekuracji</v>
      </c>
      <c r="C82" s="421" t="s">
        <v>990</v>
      </c>
      <c r="D82" s="421" t="s">
        <v>991</v>
      </c>
      <c r="E82" s="421" t="s">
        <v>61</v>
      </c>
    </row>
    <row r="83" spans="2:5" x14ac:dyDescent="0.25">
      <c r="B83" s="421" t="str">
        <f t="shared" si="1"/>
        <v>Pozostałe należności (handlowe, inne niż z tytułu ubezpieczeń i reasekuracji)</v>
      </c>
      <c r="C83" s="421" t="s">
        <v>874</v>
      </c>
      <c r="D83" s="421" t="s">
        <v>241</v>
      </c>
      <c r="E83" s="421" t="s">
        <v>61</v>
      </c>
    </row>
    <row r="84" spans="2:5" x14ac:dyDescent="0.25">
      <c r="B84" s="421" t="str">
        <f t="shared" si="1"/>
        <v>Akcje własne</v>
      </c>
      <c r="C84" s="421" t="s">
        <v>875</v>
      </c>
      <c r="D84" s="421" t="s">
        <v>244</v>
      </c>
      <c r="E84" s="421" t="s">
        <v>61</v>
      </c>
    </row>
    <row r="85" spans="2:5" x14ac:dyDescent="0.25">
      <c r="B85" s="421" t="str">
        <f t="shared" si="1"/>
        <v>Kwoty dotyczące wezwanych, a nie opłaconych elementów środków własnych</v>
      </c>
      <c r="C85" s="421" t="s">
        <v>876</v>
      </c>
      <c r="D85" s="421" t="s">
        <v>246</v>
      </c>
      <c r="E85" s="421" t="s">
        <v>61</v>
      </c>
    </row>
    <row r="86" spans="2:5" x14ac:dyDescent="0.25">
      <c r="B86" s="421" t="str">
        <f t="shared" si="1"/>
        <v>Środki pieniężne</v>
      </c>
      <c r="C86" s="421" t="s">
        <v>877</v>
      </c>
      <c r="D86" s="421" t="s">
        <v>248</v>
      </c>
      <c r="E86" s="421" t="s">
        <v>61</v>
      </c>
    </row>
    <row r="87" spans="2:5" x14ac:dyDescent="0.25">
      <c r="B87" s="421" t="str">
        <f t="shared" si="1"/>
        <v>Pozostałe aktywa (nie wykazane w innych pozycjach)</v>
      </c>
      <c r="C87" s="421" t="s">
        <v>878</v>
      </c>
      <c r="D87" s="421" t="s">
        <v>250</v>
      </c>
      <c r="E87" s="421" t="s">
        <v>61</v>
      </c>
    </row>
    <row r="88" spans="2:5" x14ac:dyDescent="0.25">
      <c r="B88" s="421" t="str">
        <f t="shared" si="1"/>
        <v>Aktywa razem</v>
      </c>
      <c r="C88" s="421" t="s">
        <v>879</v>
      </c>
      <c r="D88" s="421" t="s">
        <v>252</v>
      </c>
      <c r="E88" s="421" t="s">
        <v>61</v>
      </c>
    </row>
    <row r="89" spans="2:5" x14ac:dyDescent="0.25">
      <c r="B89" s="421" t="str">
        <f t="shared" si="1"/>
        <v>Wartość wg Wypłacalność II</v>
      </c>
      <c r="C89" s="421" t="s">
        <v>904</v>
      </c>
      <c r="D89" s="421" t="s">
        <v>145</v>
      </c>
      <c r="E89" s="421" t="s">
        <v>61</v>
      </c>
    </row>
    <row r="90" spans="2:5" x14ac:dyDescent="0.25">
      <c r="B90" s="421" t="str">
        <f t="shared" si="1"/>
        <v>Zobowiązania</v>
      </c>
      <c r="C90" s="421" t="s">
        <v>880</v>
      </c>
      <c r="D90" s="421" t="s">
        <v>146</v>
      </c>
      <c r="E90" s="421" t="s">
        <v>61</v>
      </c>
    </row>
    <row r="91" spans="2:5" x14ac:dyDescent="0.25">
      <c r="B91" s="421" t="str">
        <f t="shared" si="1"/>
        <v>Rezerwy techniczno-ubezpieczeniowe – majątkowo-osobowe (z wyłączeniem zdrowotnych)</v>
      </c>
      <c r="C91" s="421" t="s">
        <v>881</v>
      </c>
      <c r="D91" s="421" t="s">
        <v>148</v>
      </c>
      <c r="E91" s="421" t="s">
        <v>61</v>
      </c>
    </row>
    <row r="92" spans="2:5" x14ac:dyDescent="0.25">
      <c r="B92" s="421" t="str">
        <f t="shared" si="1"/>
        <v xml:space="preserve"> Rezerwy wycenianie łącznie</v>
      </c>
      <c r="C92" s="421" t="s">
        <v>882</v>
      </c>
      <c r="D92" s="421" t="s">
        <v>150</v>
      </c>
      <c r="E92" s="421" t="s">
        <v>61</v>
      </c>
    </row>
    <row r="93" spans="2:5" x14ac:dyDescent="0.25">
      <c r="B93" s="421" t="str">
        <f t="shared" si="1"/>
        <v xml:space="preserve"> Najlepsze oszacowanie</v>
      </c>
      <c r="C93" s="421" t="s">
        <v>883</v>
      </c>
      <c r="D93" s="421" t="s">
        <v>153</v>
      </c>
      <c r="E93" s="421" t="s">
        <v>61</v>
      </c>
    </row>
    <row r="94" spans="2:5" x14ac:dyDescent="0.25">
      <c r="B94" s="421" t="str">
        <f t="shared" si="1"/>
        <v xml:space="preserve"> Margines ryzyka</v>
      </c>
      <c r="C94" s="421" t="s">
        <v>884</v>
      </c>
      <c r="D94" s="421" t="s">
        <v>156</v>
      </c>
      <c r="E94" s="421" t="s">
        <v>61</v>
      </c>
    </row>
    <row r="95" spans="2:5" x14ac:dyDescent="0.25">
      <c r="B95" s="421" t="str">
        <f t="shared" si="1"/>
        <v>Rezerwy techniczno-ubezpieczeniowe – zdrowotne (o charakterze ubezpieczeń majątkowo-osobowych)</v>
      </c>
      <c r="C95" s="421" t="s">
        <v>885</v>
      </c>
      <c r="D95" s="421" t="s">
        <v>159</v>
      </c>
      <c r="E95" s="421" t="s">
        <v>61</v>
      </c>
    </row>
    <row r="96" spans="2:5" x14ac:dyDescent="0.25">
      <c r="B96" s="421" t="str">
        <f t="shared" si="1"/>
        <v xml:space="preserve"> Rezerwy wycenianie łącznie</v>
      </c>
      <c r="C96" s="421" t="s">
        <v>882</v>
      </c>
      <c r="D96" s="421" t="s">
        <v>150</v>
      </c>
      <c r="E96" s="421" t="s">
        <v>61</v>
      </c>
    </row>
    <row r="97" spans="2:5" x14ac:dyDescent="0.25">
      <c r="B97" s="421" t="str">
        <f t="shared" si="1"/>
        <v xml:space="preserve"> Najlepsze oszacowanie</v>
      </c>
      <c r="C97" s="421" t="s">
        <v>883</v>
      </c>
      <c r="D97" s="421" t="s">
        <v>153</v>
      </c>
      <c r="E97" s="421" t="s">
        <v>61</v>
      </c>
    </row>
    <row r="98" spans="2:5" x14ac:dyDescent="0.25">
      <c r="B98" s="421" t="str">
        <f t="shared" si="1"/>
        <v xml:space="preserve"> Margines ryzyka</v>
      </c>
      <c r="C98" s="421" t="s">
        <v>884</v>
      </c>
      <c r="D98" s="421" t="s">
        <v>156</v>
      </c>
      <c r="E98" s="421" t="s">
        <v>61</v>
      </c>
    </row>
    <row r="99" spans="2:5" x14ac:dyDescent="0.25">
      <c r="B99" s="421" t="str">
        <f t="shared" si="1"/>
        <v>Rezerwy techniczno-ubezpieczeniowe – zdrowotne (o charakterze ubezpieczeń na życie)</v>
      </c>
      <c r="C99" s="421" t="s">
        <v>886</v>
      </c>
      <c r="D99" s="421" t="s">
        <v>167</v>
      </c>
      <c r="E99" s="421" t="s">
        <v>61</v>
      </c>
    </row>
    <row r="100" spans="2:5" x14ac:dyDescent="0.25">
      <c r="B100" s="421" t="str">
        <f t="shared" si="1"/>
        <v xml:space="preserve"> Rezerwy wycenianie łącznie</v>
      </c>
      <c r="C100" s="421" t="s">
        <v>882</v>
      </c>
      <c r="D100" s="421" t="s">
        <v>150</v>
      </c>
      <c r="E100" s="421" t="s">
        <v>61</v>
      </c>
    </row>
    <row r="101" spans="2:5" x14ac:dyDescent="0.25">
      <c r="B101" s="421" t="str">
        <f t="shared" si="1"/>
        <v xml:space="preserve"> Najlepsze oszacowanie</v>
      </c>
      <c r="C101" s="421" t="s">
        <v>883</v>
      </c>
      <c r="D101" s="421" t="s">
        <v>153</v>
      </c>
      <c r="E101" s="421" t="s">
        <v>61</v>
      </c>
    </row>
    <row r="102" spans="2:5" x14ac:dyDescent="0.25">
      <c r="B102" s="421" t="str">
        <f t="shared" si="1"/>
        <v xml:space="preserve"> Margines ryzyka</v>
      </c>
      <c r="C102" s="421" t="s">
        <v>884</v>
      </c>
      <c r="D102" s="421" t="s">
        <v>156</v>
      </c>
      <c r="E102" s="421" t="s">
        <v>61</v>
      </c>
    </row>
    <row r="103" spans="2:5" x14ac:dyDescent="0.25">
      <c r="B103" s="421" t="str">
        <f t="shared" si="1"/>
        <v>Rezerwy techniczno-ubezpieczeniowe – na życie (z wyłączeniem zdrowotnych oraz ubezpieczeń na życie opartych o indeksy i z ubezpieczeniowym funduszem kapitałowym)</v>
      </c>
      <c r="C103" s="421" t="s">
        <v>887</v>
      </c>
      <c r="D103" s="421" t="s">
        <v>176</v>
      </c>
      <c r="E103" s="421" t="s">
        <v>61</v>
      </c>
    </row>
    <row r="104" spans="2:5" x14ac:dyDescent="0.25">
      <c r="B104" s="421" t="str">
        <f t="shared" si="1"/>
        <v xml:space="preserve"> Rezerwy wycenianie łącznie</v>
      </c>
      <c r="C104" s="421" t="s">
        <v>882</v>
      </c>
      <c r="D104" s="421" t="s">
        <v>150</v>
      </c>
      <c r="E104" s="421" t="s">
        <v>61</v>
      </c>
    </row>
    <row r="105" spans="2:5" x14ac:dyDescent="0.25">
      <c r="B105" s="421" t="str">
        <f t="shared" si="1"/>
        <v xml:space="preserve"> Najlepsze oszacowanie</v>
      </c>
      <c r="C105" s="421" t="s">
        <v>883</v>
      </c>
      <c r="D105" s="421" t="s">
        <v>153</v>
      </c>
      <c r="E105" s="421" t="s">
        <v>61</v>
      </c>
    </row>
    <row r="106" spans="2:5" x14ac:dyDescent="0.25">
      <c r="B106" s="421" t="str">
        <f t="shared" si="1"/>
        <v xml:space="preserve"> Margines ryzyka</v>
      </c>
      <c r="C106" s="421" t="s">
        <v>884</v>
      </c>
      <c r="D106" s="421" t="s">
        <v>156</v>
      </c>
      <c r="E106" s="421" t="s">
        <v>61</v>
      </c>
    </row>
    <row r="107" spans="2:5" x14ac:dyDescent="0.25">
      <c r="B107" s="421" t="str">
        <f t="shared" si="1"/>
        <v>Rezerwy techniczno-ubezpieczeniowe – na życie oparte o indeksy i z ubezpieczeniowym funduszem kapitałowym</v>
      </c>
      <c r="C107" s="421" t="s">
        <v>888</v>
      </c>
      <c r="D107" s="421" t="s">
        <v>185</v>
      </c>
      <c r="E107" s="421" t="s">
        <v>61</v>
      </c>
    </row>
    <row r="108" spans="2:5" x14ac:dyDescent="0.25">
      <c r="B108" s="421" t="str">
        <f t="shared" si="1"/>
        <v xml:space="preserve"> Rezerwy wycenianie łącznie</v>
      </c>
      <c r="C108" s="421" t="s">
        <v>882</v>
      </c>
      <c r="D108" s="421" t="s">
        <v>150</v>
      </c>
      <c r="E108" s="421" t="s">
        <v>61</v>
      </c>
    </row>
    <row r="109" spans="2:5" x14ac:dyDescent="0.25">
      <c r="B109" s="421" t="str">
        <f t="shared" si="1"/>
        <v xml:space="preserve"> Najlepsze oszacowanie</v>
      </c>
      <c r="C109" s="421" t="s">
        <v>883</v>
      </c>
      <c r="D109" s="421" t="s">
        <v>153</v>
      </c>
      <c r="E109" s="421" t="s">
        <v>61</v>
      </c>
    </row>
    <row r="110" spans="2:5" x14ac:dyDescent="0.25">
      <c r="B110" s="421" t="str">
        <f t="shared" si="1"/>
        <v xml:space="preserve"> Margines ryzyka</v>
      </c>
      <c r="C110" s="421" t="s">
        <v>884</v>
      </c>
      <c r="D110" s="421" t="s">
        <v>156</v>
      </c>
      <c r="E110" s="421" t="s">
        <v>61</v>
      </c>
    </row>
    <row r="111" spans="2:5" x14ac:dyDescent="0.25">
      <c r="B111" s="421" t="str">
        <f t="shared" si="1"/>
        <v>Pozostałe rezerwy techniczno-ubezpieczeniowe</v>
      </c>
      <c r="C111" s="421" t="s">
        <v>889</v>
      </c>
      <c r="D111" s="421" t="s">
        <v>194</v>
      </c>
      <c r="E111" s="421" t="s">
        <v>61</v>
      </c>
    </row>
    <row r="112" spans="2:5" x14ac:dyDescent="0.25">
      <c r="B112" s="421" t="str">
        <f t="shared" si="1"/>
        <v>Zobowiązania warunkowe</v>
      </c>
      <c r="C112" s="421" t="s">
        <v>890</v>
      </c>
      <c r="D112" s="421" t="s">
        <v>197</v>
      </c>
      <c r="E112" s="421" t="s">
        <v>61</v>
      </c>
    </row>
    <row r="113" spans="2:5" x14ac:dyDescent="0.25">
      <c r="B113" s="421" t="str">
        <f t="shared" si="1"/>
        <v>Pozostałe rezerwy (inne niż techniczno-ubezpieczeniowe)</v>
      </c>
      <c r="C113" s="421" t="s">
        <v>891</v>
      </c>
      <c r="D113" s="421" t="s">
        <v>200</v>
      </c>
      <c r="E113" s="421" t="s">
        <v>61</v>
      </c>
    </row>
    <row r="114" spans="2:5" x14ac:dyDescent="0.25">
      <c r="B114" s="421" t="str">
        <f t="shared" si="1"/>
        <v>Zobowiązania wynikające ze świadczeń emerytalnych dla pracowników (na podstawie krajowego systemu emerytalnego)</v>
      </c>
      <c r="C114" s="421" t="s">
        <v>995</v>
      </c>
      <c r="D114" s="421" t="s">
        <v>203</v>
      </c>
      <c r="E114" s="421" t="s">
        <v>61</v>
      </c>
    </row>
    <row r="115" spans="2:5" x14ac:dyDescent="0.25">
      <c r="B115" s="421" t="str">
        <f t="shared" si="1"/>
        <v>Zobowiązania z tytułu depozytów reasekuratorów</v>
      </c>
      <c r="C115" s="421" t="s">
        <v>892</v>
      </c>
      <c r="D115" s="421" t="s">
        <v>206</v>
      </c>
      <c r="E115" s="421" t="s">
        <v>61</v>
      </c>
    </row>
    <row r="116" spans="2:5" x14ac:dyDescent="0.25">
      <c r="B116" s="421" t="str">
        <f t="shared" si="1"/>
        <v>Rezerwa z tytułu odroczonego podatku dochodowego</v>
      </c>
      <c r="C116" s="421" t="s">
        <v>893</v>
      </c>
      <c r="D116" s="421" t="s">
        <v>209</v>
      </c>
      <c r="E116" s="421" t="s">
        <v>61</v>
      </c>
    </row>
    <row r="117" spans="2:5" x14ac:dyDescent="0.25">
      <c r="B117" s="421" t="str">
        <f t="shared" si="1"/>
        <v>Instrumenty pochodne</v>
      </c>
      <c r="C117" s="421" t="s">
        <v>894</v>
      </c>
      <c r="D117" s="421" t="s">
        <v>212</v>
      </c>
      <c r="E117" s="421" t="s">
        <v>61</v>
      </c>
    </row>
    <row r="118" spans="2:5" x14ac:dyDescent="0.25">
      <c r="B118" s="421" t="str">
        <f t="shared" si="1"/>
        <v>Zobowiązania wobec instytucji kredytowych</v>
      </c>
      <c r="C118" s="421" t="s">
        <v>895</v>
      </c>
      <c r="D118" s="421" t="s">
        <v>215</v>
      </c>
      <c r="E118" s="421" t="s">
        <v>61</v>
      </c>
    </row>
    <row r="119" spans="2:5" x14ac:dyDescent="0.25">
      <c r="B119" s="421" t="str">
        <f t="shared" si="1"/>
        <v>Zobowiązania finansowe inne niż zobowiązania wobec instytucji kredytowych</v>
      </c>
      <c r="C119" s="421" t="s">
        <v>896</v>
      </c>
      <c r="D119" s="421" t="s">
        <v>218</v>
      </c>
      <c r="E119" s="421" t="s">
        <v>61</v>
      </c>
    </row>
    <row r="120" spans="2:5" x14ac:dyDescent="0.25">
      <c r="B120" s="421" t="str">
        <f t="shared" si="1"/>
        <v>Zobowiązania z tytułu ubezpieczeń (w tym wobec ubezpieczających i pośredników ubezpieczeniowych)</v>
      </c>
      <c r="C120" s="421" t="s">
        <v>994</v>
      </c>
      <c r="D120" s="421" t="s">
        <v>221</v>
      </c>
      <c r="E120" s="421" t="s">
        <v>61</v>
      </c>
    </row>
    <row r="121" spans="2:5" x14ac:dyDescent="0.25">
      <c r="B121" s="421" t="str">
        <f t="shared" si="1"/>
        <v>Zobowiązania z tytułu reasekuracji</v>
      </c>
      <c r="C121" s="421" t="s">
        <v>897</v>
      </c>
      <c r="D121" s="421" t="s">
        <v>224</v>
      </c>
      <c r="E121" s="421" t="s">
        <v>61</v>
      </c>
    </row>
    <row r="122" spans="2:5" x14ac:dyDescent="0.25">
      <c r="B122" s="421" t="str">
        <f t="shared" si="1"/>
        <v>Pozostałe zobowiązania (handlowe, inne niż z tytułu ubezpieczeń i reasekuracji)</v>
      </c>
      <c r="C122" s="421" t="s">
        <v>898</v>
      </c>
      <c r="D122" s="421" t="s">
        <v>227</v>
      </c>
      <c r="E122" s="421" t="s">
        <v>61</v>
      </c>
    </row>
    <row r="123" spans="2:5" x14ac:dyDescent="0.25">
      <c r="B123" s="421" t="str">
        <f t="shared" si="1"/>
        <v>Zobowiązania podporządkowane nieuwzględnione w podstawowych środkach własnych</v>
      </c>
      <c r="C123" s="421" t="s">
        <v>899</v>
      </c>
      <c r="D123" s="421" t="s">
        <v>230</v>
      </c>
      <c r="E123" s="421" t="s">
        <v>61</v>
      </c>
    </row>
    <row r="124" spans="2:5" x14ac:dyDescent="0.25">
      <c r="B124" s="421" t="str">
        <f t="shared" si="1"/>
        <v>Zobowiązania podporządkowane uwzględnione w podstawowych środkach własnych</v>
      </c>
      <c r="C124" s="421" t="s">
        <v>900</v>
      </c>
      <c r="D124" s="421" t="s">
        <v>233</v>
      </c>
      <c r="E124" s="421" t="s">
        <v>61</v>
      </c>
    </row>
    <row r="125" spans="2:5" x14ac:dyDescent="0.25">
      <c r="B125" s="421" t="str">
        <f t="shared" si="1"/>
        <v>Pozostałe zobowiązania (nie wykazane w innych pozycjach)</v>
      </c>
      <c r="C125" s="421" t="s">
        <v>901</v>
      </c>
      <c r="D125" s="421" t="s">
        <v>236</v>
      </c>
      <c r="E125" s="421" t="s">
        <v>61</v>
      </c>
    </row>
    <row r="126" spans="2:5" x14ac:dyDescent="0.25">
      <c r="B126" s="421" t="str">
        <f t="shared" si="1"/>
        <v>Zobowiązania razem</v>
      </c>
      <c r="C126" s="421" t="s">
        <v>902</v>
      </c>
      <c r="D126" s="421" t="s">
        <v>239</v>
      </c>
      <c r="E126" s="421" t="s">
        <v>61</v>
      </c>
    </row>
    <row r="127" spans="2:5" x14ac:dyDescent="0.25">
      <c r="B127" s="421" t="str">
        <f t="shared" si="1"/>
        <v>Nadwyżka aktywów nad zobowiązaniami</v>
      </c>
      <c r="C127" s="421" t="s">
        <v>903</v>
      </c>
      <c r="D127" s="421" t="s">
        <v>243</v>
      </c>
      <c r="E127" s="421" t="s">
        <v>61</v>
      </c>
    </row>
    <row r="128" spans="2:5" x14ac:dyDescent="0.25">
      <c r="B128" s="421" t="str">
        <f t="shared" si="1"/>
        <v>Środki własne</v>
      </c>
      <c r="C128" s="421" t="s">
        <v>969</v>
      </c>
      <c r="D128" s="421" t="s">
        <v>256</v>
      </c>
      <c r="E128" t="s">
        <v>107</v>
      </c>
    </row>
    <row r="129" spans="2:5" x14ac:dyDescent="0.25">
      <c r="B129" s="421" t="str">
        <f>IF($C$3=$C$5,C129,D129)</f>
        <v>Całkowite dopuszczone środki własne na pokrycie wymogu SCR</v>
      </c>
      <c r="C129" s="421" t="s">
        <v>909</v>
      </c>
      <c r="D129" s="421" t="s">
        <v>281</v>
      </c>
      <c r="E129" t="s">
        <v>107</v>
      </c>
    </row>
    <row r="130" spans="2:5" x14ac:dyDescent="0.25">
      <c r="B130" s="421" t="str">
        <f t="shared" ref="B130:B176" si="2">IF($C$3=$C$5,C130,D130)</f>
        <v>Całkowite dopuszczone  środki własne na pokrycie wymogu MCR</v>
      </c>
      <c r="C130" s="421" t="s">
        <v>910</v>
      </c>
      <c r="D130" s="421" t="s">
        <v>282</v>
      </c>
      <c r="E130" t="s">
        <v>107</v>
      </c>
    </row>
    <row r="131" spans="2:5" x14ac:dyDescent="0.25">
      <c r="B131" s="421" t="str">
        <f t="shared" si="2"/>
        <v>Współczynnik wypłacalności (SCR)</v>
      </c>
      <c r="C131" s="421" t="s">
        <v>911</v>
      </c>
      <c r="D131" s="421" t="s">
        <v>284</v>
      </c>
      <c r="E131" t="s">
        <v>107</v>
      </c>
    </row>
    <row r="132" spans="2:5" x14ac:dyDescent="0.25">
      <c r="B132" s="421" t="str">
        <f t="shared" si="2"/>
        <v>Współczynnik wypłacalności (MCR)</v>
      </c>
      <c r="C132" s="421" t="s">
        <v>912</v>
      </c>
      <c r="D132" s="421" t="s">
        <v>529</v>
      </c>
      <c r="E132" t="s">
        <v>107</v>
      </c>
    </row>
    <row r="133" spans="2:5" x14ac:dyDescent="0.25">
      <c r="B133" s="421" t="str">
        <f t="shared" si="2"/>
        <v>Całkowite</v>
      </c>
      <c r="C133" s="421" t="s">
        <v>905</v>
      </c>
      <c r="D133" s="421" t="s">
        <v>261</v>
      </c>
      <c r="E133" t="s">
        <v>107</v>
      </c>
    </row>
    <row r="134" spans="2:5" x14ac:dyDescent="0.25">
      <c r="B134" s="421" t="str">
        <f t="shared" si="2"/>
        <v>Kategoria 1</v>
      </c>
      <c r="C134" s="421" t="s">
        <v>906</v>
      </c>
      <c r="D134" s="421" t="s">
        <v>262</v>
      </c>
      <c r="E134" t="s">
        <v>107</v>
      </c>
    </row>
    <row r="135" spans="2:5" x14ac:dyDescent="0.25">
      <c r="B135" s="421" t="str">
        <f t="shared" si="2"/>
        <v>Kategoria 2</v>
      </c>
      <c r="C135" s="421" t="s">
        <v>907</v>
      </c>
      <c r="D135" s="421" t="s">
        <v>263</v>
      </c>
      <c r="E135" t="s">
        <v>107</v>
      </c>
    </row>
    <row r="136" spans="2:5" x14ac:dyDescent="0.25">
      <c r="B136" s="421" t="str">
        <f t="shared" si="2"/>
        <v>Kategoria 3</v>
      </c>
      <c r="C136" s="421" t="s">
        <v>908</v>
      </c>
      <c r="D136" s="421" t="s">
        <v>264</v>
      </c>
      <c r="E136" t="s">
        <v>107</v>
      </c>
    </row>
    <row r="137" spans="2:5" x14ac:dyDescent="0.25">
      <c r="B137" s="421" t="str">
        <f t="shared" si="2"/>
        <v>nieograniczone</v>
      </c>
      <c r="C137" s="421" t="s">
        <v>914</v>
      </c>
      <c r="D137" s="421" t="s">
        <v>279</v>
      </c>
      <c r="E137" t="s">
        <v>107</v>
      </c>
    </row>
    <row r="138" spans="2:5" x14ac:dyDescent="0.25">
      <c r="B138" s="421" t="str">
        <f t="shared" si="2"/>
        <v>ograniczone</v>
      </c>
      <c r="C138" s="421" t="s">
        <v>913</v>
      </c>
      <c r="D138" s="421" t="s">
        <v>280</v>
      </c>
      <c r="E138" t="s">
        <v>107</v>
      </c>
    </row>
    <row r="139" spans="2:5" x14ac:dyDescent="0.25">
      <c r="B139" s="421" t="str">
        <f t="shared" si="2"/>
        <v>Dywersyfikacja</v>
      </c>
      <c r="C139" s="421" t="s">
        <v>920</v>
      </c>
      <c r="D139" s="421" t="s">
        <v>14</v>
      </c>
      <c r="E139" t="s">
        <v>10</v>
      </c>
    </row>
    <row r="140" spans="2:5" x14ac:dyDescent="0.25">
      <c r="B140" s="421" t="str">
        <f t="shared" si="2"/>
        <v>Ryzyko wartości niematerialnych i prawnych</v>
      </c>
      <c r="C140" s="421" t="s">
        <v>921</v>
      </c>
      <c r="D140" s="421" t="s">
        <v>3</v>
      </c>
      <c r="E140" t="s">
        <v>10</v>
      </c>
    </row>
    <row r="141" spans="2:5" x14ac:dyDescent="0.25">
      <c r="B141" s="421" t="str">
        <f t="shared" si="2"/>
        <v>Podstawowy kapitałowy wymóg wypłacalności (BSCR)</v>
      </c>
      <c r="C141" s="421" t="s">
        <v>970</v>
      </c>
      <c r="D141" s="421" t="s">
        <v>12</v>
      </c>
      <c r="E141" t="s">
        <v>10</v>
      </c>
    </row>
    <row r="142" spans="2:5" x14ac:dyDescent="0.25">
      <c r="B142" s="421" t="str">
        <f t="shared" si="2"/>
        <v>Przyszłe świadczenia uznaniowe</v>
      </c>
      <c r="C142" s="421" t="s">
        <v>928</v>
      </c>
      <c r="D142" s="421" t="s">
        <v>63</v>
      </c>
      <c r="E142" t="s">
        <v>10</v>
      </c>
    </row>
    <row r="143" spans="2:5" x14ac:dyDescent="0.25">
      <c r="B143" s="421" t="str">
        <f t="shared" si="2"/>
        <v>Korekta z tytułu zdolności rezerw techniczno-ubezpieczeniowych do pokrywania strat</v>
      </c>
      <c r="C143" s="421" t="s">
        <v>929</v>
      </c>
      <c r="D143" s="421" t="s">
        <v>2</v>
      </c>
      <c r="E143" t="s">
        <v>10</v>
      </c>
    </row>
    <row r="144" spans="2:5" x14ac:dyDescent="0.25">
      <c r="B144" s="421" t="str">
        <f t="shared" si="2"/>
        <v>Korekta z tytułu zdolności podatków odroczonych do pokrywania strat</v>
      </c>
      <c r="C144" s="421" t="s">
        <v>930</v>
      </c>
      <c r="D144" s="421" t="s">
        <v>1</v>
      </c>
      <c r="E144" t="s">
        <v>10</v>
      </c>
    </row>
    <row r="145" spans="2:5" x14ac:dyDescent="0.25">
      <c r="B145" s="421" t="str">
        <f t="shared" si="2"/>
        <v>Korekta z tytułu zdolności rezerw techniczno-ubezpieczeniowych i podatków odroczonych do pokrywania strat</v>
      </c>
      <c r="C145" s="421" t="s">
        <v>931</v>
      </c>
      <c r="D145" s="421" t="s">
        <v>805</v>
      </c>
      <c r="E145" t="s">
        <v>10</v>
      </c>
    </row>
    <row r="146" spans="2:5" x14ac:dyDescent="0.25">
      <c r="B146" s="421" t="str">
        <f t="shared" si="2"/>
        <v>Ryzyko operacyjne</v>
      </c>
      <c r="C146" s="421" t="s">
        <v>932</v>
      </c>
      <c r="D146" s="421" t="s">
        <v>0</v>
      </c>
      <c r="E146" t="s">
        <v>10</v>
      </c>
    </row>
    <row r="147" spans="2:5" x14ac:dyDescent="0.25">
      <c r="B147" s="421" t="str">
        <f t="shared" si="2"/>
        <v>Kapitałowy wymóg wypłacalności</v>
      </c>
      <c r="C147" s="421" t="s">
        <v>946</v>
      </c>
      <c r="D147" s="421" t="s">
        <v>13</v>
      </c>
      <c r="E147" t="s">
        <v>10</v>
      </c>
    </row>
    <row r="148" spans="2:5" x14ac:dyDescent="0.25">
      <c r="B148" s="421" t="str">
        <f t="shared" si="2"/>
        <v>Składniki wymogu</v>
      </c>
      <c r="C148" s="421" t="s">
        <v>933</v>
      </c>
      <c r="D148" s="421" t="s">
        <v>530</v>
      </c>
      <c r="E148" t="s">
        <v>10</v>
      </c>
    </row>
    <row r="149" spans="2:5" x14ac:dyDescent="0.25">
      <c r="B149" s="421" t="str">
        <f t="shared" si="2"/>
        <v>Ryzyko rynkowe</v>
      </c>
      <c r="C149" s="421" t="s">
        <v>915</v>
      </c>
      <c r="D149" s="421" t="s">
        <v>535</v>
      </c>
      <c r="E149" t="s">
        <v>10</v>
      </c>
    </row>
    <row r="150" spans="2:5" x14ac:dyDescent="0.25">
      <c r="B150" s="421" t="str">
        <f t="shared" si="2"/>
        <v>Ryzyko stopy procentowej</v>
      </c>
      <c r="C150" s="421" t="s">
        <v>922</v>
      </c>
      <c r="D150" s="421" t="s">
        <v>20</v>
      </c>
      <c r="E150" t="s">
        <v>10</v>
      </c>
    </row>
    <row r="151" spans="2:5" x14ac:dyDescent="0.25">
      <c r="B151" s="421" t="str">
        <f t="shared" si="2"/>
        <v>Ryzyko cen akcji</v>
      </c>
      <c r="C151" s="421" t="s">
        <v>923</v>
      </c>
      <c r="D151" s="421" t="s">
        <v>19</v>
      </c>
      <c r="E151" t="s">
        <v>10</v>
      </c>
    </row>
    <row r="152" spans="2:5" x14ac:dyDescent="0.25">
      <c r="B152" s="421" t="str">
        <f t="shared" si="2"/>
        <v>Ryzyko cen nieruchomości</v>
      </c>
      <c r="C152" s="421" t="s">
        <v>924</v>
      </c>
      <c r="D152" s="421" t="s">
        <v>18</v>
      </c>
      <c r="E152" t="s">
        <v>10</v>
      </c>
    </row>
    <row r="153" spans="2:5" x14ac:dyDescent="0.25">
      <c r="B153" s="421" t="str">
        <f t="shared" si="2"/>
        <v>Ryzyko spreadu kredytowego</v>
      </c>
      <c r="C153" s="421" t="s">
        <v>925</v>
      </c>
      <c r="D153" s="421" t="s">
        <v>17</v>
      </c>
      <c r="E153" t="s">
        <v>10</v>
      </c>
    </row>
    <row r="154" spans="2:5" x14ac:dyDescent="0.25">
      <c r="B154" s="421" t="str">
        <f t="shared" si="2"/>
        <v>Ryzyko koncentracji aktywów</v>
      </c>
      <c r="C154" s="421" t="s">
        <v>926</v>
      </c>
      <c r="D154" s="421" t="s">
        <v>438</v>
      </c>
      <c r="E154" t="s">
        <v>10</v>
      </c>
    </row>
    <row r="155" spans="2:5" x14ac:dyDescent="0.25">
      <c r="B155" s="421" t="str">
        <f t="shared" si="2"/>
        <v>Ryzyko walutowe</v>
      </c>
      <c r="C155" s="421" t="s">
        <v>927</v>
      </c>
      <c r="D155" s="421" t="s">
        <v>16</v>
      </c>
      <c r="E155" t="s">
        <v>10</v>
      </c>
    </row>
    <row r="156" spans="2:5" x14ac:dyDescent="0.25">
      <c r="B156" s="421" t="str">
        <f t="shared" si="2"/>
        <v>Ryzyko niewykonania zobowiązania przez kontrahenta</v>
      </c>
      <c r="C156" s="421" t="s">
        <v>916</v>
      </c>
      <c r="D156" s="421" t="s">
        <v>7</v>
      </c>
      <c r="E156" t="s">
        <v>10</v>
      </c>
    </row>
    <row r="157" spans="2:5" x14ac:dyDescent="0.25">
      <c r="B157" s="421" t="str">
        <f t="shared" si="2"/>
        <v>Ryzyko w ubezpieczeniach na życie</v>
      </c>
      <c r="C157" s="421" t="s">
        <v>917</v>
      </c>
      <c r="D157" s="421" t="s">
        <v>6</v>
      </c>
      <c r="E157" t="s">
        <v>10</v>
      </c>
    </row>
    <row r="158" spans="2:5" x14ac:dyDescent="0.25">
      <c r="B158" s="421" t="str">
        <f t="shared" si="2"/>
        <v>Ryzyko śmiertelności z ubezpieczeń na życie</v>
      </c>
      <c r="C158" s="421" t="s">
        <v>934</v>
      </c>
      <c r="D158" s="421" t="s">
        <v>343</v>
      </c>
      <c r="E158" t="s">
        <v>10</v>
      </c>
    </row>
    <row r="159" spans="2:5" x14ac:dyDescent="0.25">
      <c r="B159" s="421" t="str">
        <f t="shared" si="2"/>
        <v>Ryzyko długowieczności z ubezpieczeń na życie</v>
      </c>
      <c r="C159" s="421" t="s">
        <v>971</v>
      </c>
      <c r="D159" s="421" t="s">
        <v>347</v>
      </c>
      <c r="E159" t="s">
        <v>10</v>
      </c>
    </row>
    <row r="160" spans="2:5" x14ac:dyDescent="0.25">
      <c r="B160" s="421" t="str">
        <f t="shared" si="2"/>
        <v>Ryzyko niezdolności do pracy-zachorowalności z ubezpieczeń na życie</v>
      </c>
      <c r="C160" s="421" t="s">
        <v>942</v>
      </c>
      <c r="D160" s="421" t="s">
        <v>351</v>
      </c>
      <c r="E160" t="s">
        <v>10</v>
      </c>
    </row>
    <row r="161" spans="2:5" x14ac:dyDescent="0.25">
      <c r="B161" s="421" t="str">
        <f t="shared" si="2"/>
        <v>Ryzyko rezygnacji z umów ubezpieczeń na życie</v>
      </c>
      <c r="C161" s="421" t="s">
        <v>972</v>
      </c>
      <c r="D161" s="421" t="s">
        <v>355</v>
      </c>
      <c r="E161" t="s">
        <v>10</v>
      </c>
    </row>
    <row r="162" spans="2:5" x14ac:dyDescent="0.25">
      <c r="B162" s="421" t="str">
        <f t="shared" si="2"/>
        <v>Ryzyko ponoszonych kosztów z ubezpieczeniach na życie</v>
      </c>
      <c r="C162" s="421" t="s">
        <v>943</v>
      </c>
      <c r="D162" s="421" t="s">
        <v>439</v>
      </c>
      <c r="E162" t="s">
        <v>10</v>
      </c>
    </row>
    <row r="163" spans="2:5" x14ac:dyDescent="0.25">
      <c r="B163" s="421" t="str">
        <f t="shared" si="2"/>
        <v>Ryzyko rewizji wysokości rent z ubezpieczeń na życie</v>
      </c>
      <c r="C163" s="421" t="s">
        <v>935</v>
      </c>
      <c r="D163" s="421" t="s">
        <v>373</v>
      </c>
      <c r="E163" t="s">
        <v>10</v>
      </c>
    </row>
    <row r="164" spans="2:5" x14ac:dyDescent="0.25">
      <c r="B164" s="421" t="str">
        <f t="shared" si="2"/>
        <v>Ryzyko katastroficzne z ubezpieczeń na życie</v>
      </c>
      <c r="C164" s="421" t="s">
        <v>982</v>
      </c>
      <c r="D164" s="421" t="s">
        <v>531</v>
      </c>
      <c r="E164" t="s">
        <v>10</v>
      </c>
    </row>
    <row r="165" spans="2:5" x14ac:dyDescent="0.25">
      <c r="B165" s="421" t="str">
        <f t="shared" si="2"/>
        <v>Ryzyko w ubezpieczeniach majątkowo-osobowych</v>
      </c>
      <c r="C165" s="421" t="s">
        <v>919</v>
      </c>
      <c r="D165" s="421" t="s">
        <v>4</v>
      </c>
      <c r="E165" t="s">
        <v>10</v>
      </c>
    </row>
    <row r="166" spans="2:5" x14ac:dyDescent="0.25">
      <c r="B166" s="421" t="str">
        <f t="shared" si="2"/>
        <v>Ryzyko składki i rezerw z ubezpieczeń majątkowych</v>
      </c>
      <c r="C166" s="421" t="s">
        <v>976</v>
      </c>
      <c r="D166" s="421" t="s">
        <v>534</v>
      </c>
      <c r="E166" t="s">
        <v>10</v>
      </c>
    </row>
    <row r="167" spans="2:5" x14ac:dyDescent="0.25">
      <c r="B167" s="421" t="str">
        <f t="shared" si="2"/>
        <v>Ryzyko katastroficzne z ubezpieczeń majątkowych</v>
      </c>
      <c r="C167" s="421" t="s">
        <v>977</v>
      </c>
      <c r="D167" s="421" t="s">
        <v>429</v>
      </c>
      <c r="E167" t="s">
        <v>10</v>
      </c>
    </row>
    <row r="168" spans="2:5" x14ac:dyDescent="0.25">
      <c r="B168" s="421" t="str">
        <f t="shared" si="2"/>
        <v>Ryzyko rezygnacji z umów ubezpieczeń majątkowych</v>
      </c>
      <c r="C168" s="421" t="s">
        <v>978</v>
      </c>
      <c r="D168" s="421" t="s">
        <v>428</v>
      </c>
      <c r="E168" t="s">
        <v>10</v>
      </c>
    </row>
    <row r="169" spans="2:5" x14ac:dyDescent="0.25">
      <c r="B169" s="421" t="str">
        <f t="shared" si="2"/>
        <v>Ryzyko katastrof naturalnych</v>
      </c>
      <c r="C169" s="421" t="s">
        <v>936</v>
      </c>
      <c r="D169" s="421" t="s">
        <v>430</v>
      </c>
      <c r="E169" t="s">
        <v>10</v>
      </c>
    </row>
    <row r="170" spans="2:5" x14ac:dyDescent="0.25">
      <c r="B170" s="421" t="str">
        <f t="shared" si="2"/>
        <v>Ryzyko katastrof dla reasekuracji nieproporcjonalnej</v>
      </c>
      <c r="C170" s="421" t="s">
        <v>979</v>
      </c>
      <c r="D170" s="421" t="s">
        <v>431</v>
      </c>
      <c r="E170" t="s">
        <v>10</v>
      </c>
    </row>
    <row r="171" spans="2:5" x14ac:dyDescent="0.25">
      <c r="B171" s="421" t="str">
        <f t="shared" si="2"/>
        <v>Ryzyko katastrof spowodowanych przez człowieka</v>
      </c>
      <c r="C171" s="421" t="s">
        <v>937</v>
      </c>
      <c r="D171" s="421" t="s">
        <v>432</v>
      </c>
      <c r="E171" t="s">
        <v>10</v>
      </c>
    </row>
    <row r="172" spans="2:5" x14ac:dyDescent="0.25">
      <c r="B172" s="421" t="str">
        <f t="shared" si="2"/>
        <v>Pozostałe ryzyko katastroficzne w ubezpieczeniach majątkowych</v>
      </c>
      <c r="C172" s="421" t="s">
        <v>938</v>
      </c>
      <c r="D172" s="421" t="s">
        <v>433</v>
      </c>
      <c r="E172" t="s">
        <v>10</v>
      </c>
    </row>
    <row r="173" spans="2:5" x14ac:dyDescent="0.25">
      <c r="B173" s="421" t="str">
        <f t="shared" si="2"/>
        <v>Ryzyko w ubezpieczeniach zdrowotnych</v>
      </c>
      <c r="C173" s="421" t="s">
        <v>918</v>
      </c>
      <c r="D173" s="421" t="s">
        <v>5</v>
      </c>
      <c r="E173" t="s">
        <v>10</v>
      </c>
    </row>
    <row r="174" spans="2:5" x14ac:dyDescent="0.25">
      <c r="B174" s="421" t="str">
        <f t="shared" si="2"/>
        <v>Ryzyko w ubezpieczeniach zdrowotnych o charakterze ubezpieczeń majątkowych</v>
      </c>
      <c r="C174" s="421" t="s">
        <v>973</v>
      </c>
      <c r="D174" s="421" t="s">
        <v>532</v>
      </c>
      <c r="E174" t="s">
        <v>10</v>
      </c>
    </row>
    <row r="175" spans="2:5" x14ac:dyDescent="0.25">
      <c r="B175" s="421" t="str">
        <f t="shared" si="2"/>
        <v>Ryzyko w ubezpieczeniach zdrowotnych o charakterze ubezpieczeń na życie</v>
      </c>
      <c r="C175" s="421" t="s">
        <v>974</v>
      </c>
      <c r="D175" s="421" t="s">
        <v>533</v>
      </c>
      <c r="E175" t="s">
        <v>10</v>
      </c>
    </row>
    <row r="176" spans="2:5" x14ac:dyDescent="0.25">
      <c r="B176" s="421" t="str">
        <f t="shared" si="2"/>
        <v>Ryzyko katastroficzne z ubezpieczeń zdrowotnych</v>
      </c>
      <c r="C176" s="421" t="s">
        <v>939</v>
      </c>
      <c r="D176" s="421" t="s">
        <v>420</v>
      </c>
      <c r="E176" t="s">
        <v>10</v>
      </c>
    </row>
    <row r="177" spans="2:5" x14ac:dyDescent="0.25">
      <c r="B177" s="421" t="str">
        <f t="shared" ref="B177:B201" si="3">IF($C$3=$C$5,C177,D177)</f>
        <v>Ryzyko składki i rezerw z ubezpieczeń zdrowotnych o charakterze ubezpieczeń majątkowych</v>
      </c>
      <c r="C177" s="421" t="s">
        <v>980</v>
      </c>
      <c r="D177" s="421" t="s">
        <v>536</v>
      </c>
      <c r="E177" t="s">
        <v>10</v>
      </c>
    </row>
    <row r="178" spans="2:5" x14ac:dyDescent="0.25">
      <c r="B178" s="421" t="str">
        <f t="shared" si="3"/>
        <v>Ryzyko  rezygnacji z umów ubezpieczeń zdrowotnych o charakterze ubezpieczeń majątkowych</v>
      </c>
      <c r="C178" s="421" t="s">
        <v>992</v>
      </c>
      <c r="D178" s="421" t="s">
        <v>537</v>
      </c>
      <c r="E178" t="s">
        <v>10</v>
      </c>
    </row>
    <row r="179" spans="2:5" x14ac:dyDescent="0.25">
      <c r="B179" s="421" t="str">
        <f t="shared" si="3"/>
        <v>Ryzyko śmiertelności z ubezpieczeń zdrowotnych o charakterze ubezpieczeń na życie</v>
      </c>
      <c r="C179" s="421" t="s">
        <v>940</v>
      </c>
      <c r="D179" s="421" t="s">
        <v>396</v>
      </c>
      <c r="E179" t="s">
        <v>10</v>
      </c>
    </row>
    <row r="180" spans="2:5" x14ac:dyDescent="0.25">
      <c r="B180" s="421" t="str">
        <f t="shared" si="3"/>
        <v>Ryzyko długowieczności z ubezpieczeń zdrowotnych o charakterze ubezpieczeń na życie</v>
      </c>
      <c r="C180" s="421" t="s">
        <v>981</v>
      </c>
      <c r="D180" s="421" t="s">
        <v>397</v>
      </c>
      <c r="E180" s="421" t="s">
        <v>10</v>
      </c>
    </row>
    <row r="181" spans="2:5" x14ac:dyDescent="0.25">
      <c r="B181" s="421" t="str">
        <f t="shared" si="3"/>
        <v>Ryzyko niezdolności do pracy-zachorowalności z ubezpieczeń zdrowotnych o charakterze ubezpieczeń na życie</v>
      </c>
      <c r="C181" s="421" t="s">
        <v>941</v>
      </c>
      <c r="D181" s="421" t="s">
        <v>398</v>
      </c>
      <c r="E181" s="421" t="s">
        <v>10</v>
      </c>
    </row>
    <row r="182" spans="2:5" x14ac:dyDescent="0.25">
      <c r="B182" s="421" t="str">
        <f t="shared" si="3"/>
        <v>Ryzyko rezygnacji z umów ubezpieczeń zdrowotnych o charakterze ubezpieczeń na życie</v>
      </c>
      <c r="C182" s="421" t="s">
        <v>975</v>
      </c>
      <c r="D182" s="421" t="s">
        <v>399</v>
      </c>
      <c r="E182" s="421" t="s">
        <v>10</v>
      </c>
    </row>
    <row r="183" spans="2:5" x14ac:dyDescent="0.25">
      <c r="B183" s="421" t="str">
        <f t="shared" si="3"/>
        <v>Ryzyko ponoszonych kosztów z ubezpieczeniach zdrowotnych o charakterze ubezpieczeń na życie</v>
      </c>
      <c r="C183" s="421" t="s">
        <v>944</v>
      </c>
      <c r="D183" s="421" t="s">
        <v>400</v>
      </c>
      <c r="E183" s="421" t="s">
        <v>10</v>
      </c>
    </row>
    <row r="184" spans="2:5" x14ac:dyDescent="0.25">
      <c r="B184" s="421" t="str">
        <f t="shared" si="3"/>
        <v>Ryzyko rewizji wysokości rent z ubezpieczeń zdrowotnych o charakterze ubezpieczeń na życie</v>
      </c>
      <c r="C184" s="421" t="s">
        <v>945</v>
      </c>
      <c r="D184" s="421" t="s">
        <v>401</v>
      </c>
      <c r="E184" s="421" t="s">
        <v>10</v>
      </c>
    </row>
    <row r="185" spans="2:5" x14ac:dyDescent="0.25">
      <c r="B185" s="421" t="str">
        <f t="shared" si="3"/>
        <v xml:space="preserve">szok  </v>
      </c>
      <c r="C185" s="421" t="s">
        <v>951</v>
      </c>
      <c r="D185" s="421" t="s">
        <v>545</v>
      </c>
      <c r="E185" s="421" t="s">
        <v>10</v>
      </c>
    </row>
    <row r="186" spans="2:5" x14ac:dyDescent="0.25">
      <c r="B186" s="421" t="str">
        <f t="shared" si="3"/>
        <v>górny</v>
      </c>
      <c r="C186" s="421" t="s">
        <v>949</v>
      </c>
      <c r="D186" s="421" t="s">
        <v>947</v>
      </c>
      <c r="E186" s="421" t="s">
        <v>10</v>
      </c>
    </row>
    <row r="187" spans="2:5" x14ac:dyDescent="0.25">
      <c r="B187" s="421" t="str">
        <f t="shared" si="3"/>
        <v>dolny</v>
      </c>
      <c r="C187" s="421" t="s">
        <v>950</v>
      </c>
      <c r="D187" s="421" t="s">
        <v>948</v>
      </c>
      <c r="E187" s="421" t="s">
        <v>10</v>
      </c>
    </row>
    <row r="188" spans="2:5" x14ac:dyDescent="0.25">
      <c r="B188" s="421" t="str">
        <f t="shared" si="3"/>
        <v xml:space="preserve">Minimalny Wymóg Kapitałowy </v>
      </c>
      <c r="C188" s="421" t="s">
        <v>953</v>
      </c>
      <c r="D188" s="421" t="s">
        <v>952</v>
      </c>
      <c r="E188" s="421" t="s">
        <v>60</v>
      </c>
    </row>
    <row r="189" spans="2:5" x14ac:dyDescent="0.25">
      <c r="B189" s="421" t="str">
        <f t="shared" si="3"/>
        <v>Obliczenia wymogu MCR</v>
      </c>
      <c r="C189" s="421" t="s">
        <v>954</v>
      </c>
      <c r="D189" s="421" t="s">
        <v>34</v>
      </c>
      <c r="E189" s="421" t="s">
        <v>60</v>
      </c>
    </row>
    <row r="190" spans="2:5" x14ac:dyDescent="0.25">
      <c r="B190" s="421" t="str">
        <f t="shared" si="3"/>
        <v>Liniowy MCR</v>
      </c>
      <c r="C190" s="421" t="s">
        <v>955</v>
      </c>
      <c r="D190" s="421" t="s">
        <v>33</v>
      </c>
      <c r="E190" s="421" t="s">
        <v>60</v>
      </c>
    </row>
    <row r="191" spans="2:5" x14ac:dyDescent="0.25">
      <c r="B191" s="421" t="str">
        <f t="shared" si="3"/>
        <v>MCR ograniczony z góry</v>
      </c>
      <c r="C191" s="421" t="s">
        <v>956</v>
      </c>
      <c r="D191" s="421" t="s">
        <v>32</v>
      </c>
      <c r="E191" s="421" t="s">
        <v>60</v>
      </c>
    </row>
    <row r="192" spans="2:5" x14ac:dyDescent="0.25">
      <c r="B192" s="421" t="str">
        <f t="shared" si="3"/>
        <v>MCR ograniczony z dołu</v>
      </c>
      <c r="C192" s="421" t="s">
        <v>957</v>
      </c>
      <c r="D192" s="421" t="s">
        <v>31</v>
      </c>
      <c r="E192" s="421" t="s">
        <v>60</v>
      </c>
    </row>
    <row r="193" spans="2:5" x14ac:dyDescent="0.25">
      <c r="B193" s="421" t="str">
        <f t="shared" si="3"/>
        <v>Łączny minimalny wymóg kapitałowy</v>
      </c>
      <c r="C193" s="421" t="s">
        <v>958</v>
      </c>
      <c r="D193" s="421" t="s">
        <v>30</v>
      </c>
      <c r="E193" s="421" t="s">
        <v>60</v>
      </c>
    </row>
    <row r="194" spans="2:5" x14ac:dyDescent="0.25">
      <c r="B194" s="421" t="str">
        <f t="shared" si="3"/>
        <v>Absolutny minimalny wymóg kapitałowy</v>
      </c>
      <c r="C194" s="421" t="s">
        <v>959</v>
      </c>
      <c r="D194" s="421" t="s">
        <v>29</v>
      </c>
      <c r="E194" s="421" t="s">
        <v>60</v>
      </c>
    </row>
    <row r="195" spans="2:5" x14ac:dyDescent="0.25">
      <c r="B195" s="421" t="str">
        <f t="shared" si="3"/>
        <v xml:space="preserve">Działalność w ramach segmentów 4,6,8 lub 9  </v>
      </c>
      <c r="C195" s="421" t="s">
        <v>538</v>
      </c>
      <c r="D195" s="421" t="s">
        <v>960</v>
      </c>
      <c r="E195" s="421" t="s">
        <v>60</v>
      </c>
    </row>
    <row r="196" spans="2:5" x14ac:dyDescent="0.25">
      <c r="B196" s="421" t="str">
        <f t="shared" si="3"/>
        <v>Zagadnienia do konsultacji z innymi zakładami ubezpieczeń/reasekuracji i organem nadzoru</v>
      </c>
      <c r="C196" s="421" t="s">
        <v>803</v>
      </c>
      <c r="D196" s="421" t="s">
        <v>961</v>
      </c>
      <c r="E196" s="421" t="s">
        <v>579</v>
      </c>
    </row>
    <row r="197" spans="2:5" x14ac:dyDescent="0.25">
      <c r="B197" s="421" t="str">
        <f t="shared" si="3"/>
        <v>Lp.</v>
      </c>
      <c r="C197" s="421" t="s">
        <v>255</v>
      </c>
      <c r="D197" s="421" t="s">
        <v>962</v>
      </c>
      <c r="E197" s="421" t="s">
        <v>579</v>
      </c>
    </row>
    <row r="198" spans="2:5" x14ac:dyDescent="0.25">
      <c r="B198" s="421" t="str">
        <f t="shared" si="3"/>
        <v>Zagadnienie</v>
      </c>
      <c r="C198" s="421" t="s">
        <v>546</v>
      </c>
      <c r="D198" s="421" t="s">
        <v>963</v>
      </c>
      <c r="E198" s="421" t="s">
        <v>579</v>
      </c>
    </row>
    <row r="199" spans="2:5" ht="24.75" x14ac:dyDescent="0.25">
      <c r="B199" s="421" t="str">
        <f t="shared" si="3"/>
        <v>Paragraf
 specyfikacji technicznej</v>
      </c>
      <c r="C199" s="436" t="s">
        <v>987</v>
      </c>
      <c r="D199" s="421" t="s">
        <v>988</v>
      </c>
      <c r="E199" s="421" t="s">
        <v>579</v>
      </c>
    </row>
    <row r="200" spans="2:5" x14ac:dyDescent="0.25">
      <c r="B200" s="421" t="str">
        <f t="shared" si="3"/>
        <v>Trudność/Niejasność</v>
      </c>
      <c r="C200" s="421" t="s">
        <v>548</v>
      </c>
      <c r="D200" s="421" t="s">
        <v>964</v>
      </c>
      <c r="E200" s="421" t="s">
        <v>579</v>
      </c>
    </row>
    <row r="201" spans="2:5" x14ac:dyDescent="0.25">
      <c r="B201" s="421" t="str">
        <f t="shared" si="3"/>
        <v>Propozycja standaryzacji</v>
      </c>
      <c r="C201" s="421" t="s">
        <v>547</v>
      </c>
      <c r="D201" s="421" t="s">
        <v>965</v>
      </c>
      <c r="E201" s="421" t="s">
        <v>579</v>
      </c>
    </row>
    <row r="202" spans="2:5" x14ac:dyDescent="0.25">
      <c r="B202" s="421"/>
      <c r="C202" s="421"/>
      <c r="D202" s="421"/>
      <c r="E202" s="421"/>
    </row>
    <row r="203" spans="2:5" x14ac:dyDescent="0.25">
      <c r="B203" s="421"/>
      <c r="C203" s="421"/>
      <c r="D203" s="421"/>
      <c r="E203" s="421"/>
    </row>
  </sheetData>
  <dataValidations count="1">
    <dataValidation type="list" allowBlank="1" showInputMessage="1" showErrorMessage="1" sqref="C3">
      <formula1>$C$5:$D$5</formula1>
    </dataValidation>
  </dataValidations>
  <hyperlinks>
    <hyperlink ref="C1" location="Indeks!A1" display="Indeks"/>
  </hyperlinks>
  <pageMargins left="0.7" right="0.7" top="0.75" bottom="0.75" header="0.3" footer="0.3"/>
  <pageSetup paperSize="9" orientation="portrait" r:id="rId1"/>
  <ignoredErrors>
    <ignoredError sqref="F1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I97"/>
  <sheetViews>
    <sheetView showGridLines="0" zoomScale="80" zoomScaleNormal="80" zoomScalePageLayoutView="32" workbookViewId="0"/>
  </sheetViews>
  <sheetFormatPr defaultRowHeight="12.75" x14ac:dyDescent="0.2"/>
  <cols>
    <col min="1" max="1" width="76.140625" style="88" customWidth="1"/>
    <col min="2" max="2" width="21.140625" style="88" customWidth="1"/>
    <col min="3" max="3" width="21.140625" style="88" hidden="1" customWidth="1"/>
    <col min="4" max="4" width="7.42578125" style="88" customWidth="1"/>
    <col min="5" max="5" width="68.28515625" style="88" customWidth="1"/>
    <col min="6" max="6" width="21.28515625" style="88" customWidth="1"/>
    <col min="7" max="7" width="11.140625" style="88" customWidth="1"/>
    <col min="8" max="16384" width="9.140625" style="88"/>
  </cols>
  <sheetData>
    <row r="1" spans="1:7" ht="15" x14ac:dyDescent="0.25">
      <c r="A1" s="267" t="str">
        <f>NAZWA_ZU</f>
        <v>NAZWA ZAKŁADU</v>
      </c>
      <c r="B1" s="268" t="s">
        <v>525</v>
      </c>
      <c r="C1" s="90"/>
      <c r="D1" s="90"/>
      <c r="E1" s="246"/>
      <c r="F1" s="246"/>
      <c r="G1" s="246"/>
    </row>
    <row r="2" spans="1:7" ht="22.5" customHeight="1" x14ac:dyDescent="0.25">
      <c r="A2" s="240" t="str">
        <f>Language!$B$44</f>
        <v>Bilans</v>
      </c>
      <c r="B2" s="91"/>
      <c r="C2" s="91"/>
      <c r="D2" s="91"/>
      <c r="E2" s="246"/>
      <c r="F2" s="246"/>
      <c r="G2" s="246"/>
    </row>
    <row r="3" spans="1:7" x14ac:dyDescent="0.2">
      <c r="A3" s="239"/>
      <c r="B3" s="91"/>
      <c r="C3" s="91"/>
      <c r="D3" s="91"/>
      <c r="E3" s="246"/>
      <c r="F3" s="246"/>
      <c r="G3" s="246"/>
    </row>
    <row r="4" spans="1:7" ht="25.5" x14ac:dyDescent="0.2">
      <c r="A4" s="245" t="str">
        <f>Language!B45</f>
        <v>Aktywa</v>
      </c>
      <c r="B4" s="92" t="str">
        <f>Language!B89</f>
        <v>Wartość wg Wypłacalność II</v>
      </c>
      <c r="C4" s="214" t="s">
        <v>451</v>
      </c>
      <c r="D4" s="236"/>
      <c r="E4" s="245" t="str">
        <f>Language!B90</f>
        <v>Zobowiązania</v>
      </c>
      <c r="F4" s="92" t="str">
        <f>Language!B89</f>
        <v>Wartość wg Wypłacalność II</v>
      </c>
      <c r="G4" s="246"/>
    </row>
    <row r="5" spans="1:7" ht="18" customHeight="1" thickBot="1" x14ac:dyDescent="0.25">
      <c r="A5" s="93" t="str">
        <f>Language!B46</f>
        <v>Wartość firmy</v>
      </c>
      <c r="B5" s="94"/>
      <c r="C5" s="94"/>
      <c r="D5" s="95"/>
      <c r="E5" s="244" t="str">
        <f>Language!B91</f>
        <v>Rezerwy techniczno-ubezpieczeniowe – majątkowo-osobowe (z wyłączeniem zdrowotnych)</v>
      </c>
      <c r="F5" s="362">
        <f>SUM(F6:F8)</f>
        <v>0</v>
      </c>
      <c r="G5" s="246"/>
    </row>
    <row r="6" spans="1:7" ht="18" customHeight="1" thickBot="1" x14ac:dyDescent="0.25">
      <c r="A6" s="242" t="str">
        <f>Language!B47</f>
        <v>Aktywowane koszty akwizycji</v>
      </c>
      <c r="B6" s="169"/>
      <c r="C6" s="169"/>
      <c r="D6" s="95"/>
      <c r="E6" s="243" t="str">
        <f>Language!B92</f>
        <v xml:space="preserve"> Rezerwy wycenianie łącznie</v>
      </c>
      <c r="F6" s="363"/>
      <c r="G6" s="246"/>
    </row>
    <row r="7" spans="1:7" ht="18" customHeight="1" thickBot="1" x14ac:dyDescent="0.25">
      <c r="A7" s="93" t="str">
        <f>Language!B48</f>
        <v>Wartości niematerialne i prawne</v>
      </c>
      <c r="B7" s="366"/>
      <c r="C7" s="170" t="s">
        <v>152</v>
      </c>
      <c r="D7" s="237"/>
      <c r="E7" s="243" t="str">
        <f>Language!B93</f>
        <v xml:space="preserve"> Najlepsze oszacowanie</v>
      </c>
      <c r="F7" s="363"/>
      <c r="G7" s="246"/>
    </row>
    <row r="8" spans="1:7" ht="18" customHeight="1" thickBot="1" x14ac:dyDescent="0.25">
      <c r="A8" s="93" t="str">
        <f>Language!B49</f>
        <v>Aktywa z tytułu odroczonego podatku dochodowego</v>
      </c>
      <c r="B8" s="366"/>
      <c r="C8" s="170" t="s">
        <v>155</v>
      </c>
      <c r="D8" s="95"/>
      <c r="E8" s="243" t="str">
        <f>Language!B94</f>
        <v xml:space="preserve"> Margines ryzyka</v>
      </c>
      <c r="F8" s="363"/>
      <c r="G8" s="246"/>
    </row>
    <row r="9" spans="1:7" ht="18" customHeight="1" thickBot="1" x14ac:dyDescent="0.25">
      <c r="A9" s="242" t="str">
        <f>Language!B50</f>
        <v>Nadwyżka na funduszu świadczeń emerytalnych</v>
      </c>
      <c r="B9" s="366"/>
      <c r="C9" s="170" t="s">
        <v>158</v>
      </c>
      <c r="D9" s="237"/>
      <c r="E9" s="244" t="str">
        <f>Language!B95</f>
        <v>Rezerwy techniczno-ubezpieczeniowe – zdrowotne (o charakterze ubezpieczeń majątkowo-osobowych)</v>
      </c>
      <c r="F9" s="362">
        <f>SUM(F10:F12)</f>
        <v>0</v>
      </c>
      <c r="G9" s="246"/>
    </row>
    <row r="10" spans="1:7" ht="18" customHeight="1" thickBot="1" x14ac:dyDescent="0.25">
      <c r="A10" s="242" t="str">
        <f>Language!B51</f>
        <v>Nieruchomości, maszyny i urządzenia wykorzystywane na własne potrzeby</v>
      </c>
      <c r="B10" s="366"/>
      <c r="C10" s="170" t="s">
        <v>160</v>
      </c>
      <c r="D10" s="95"/>
      <c r="E10" s="243" t="str">
        <f>Language!B96</f>
        <v xml:space="preserve"> Rezerwy wycenianie łącznie</v>
      </c>
      <c r="F10" s="363"/>
      <c r="G10" s="246"/>
    </row>
    <row r="11" spans="1:7" ht="34.5" thickBot="1" x14ac:dyDescent="0.25">
      <c r="A11" s="234" t="str">
        <f>Language!B52</f>
        <v>Lokaty (inne niż aktywa dla ubezpieczeniowych funduszy kapitałowych i dla umów opartych o indeksy)</v>
      </c>
      <c r="B11" s="362">
        <f>SUM(B12:B19)+B20+SUM(B27:B30)</f>
        <v>0</v>
      </c>
      <c r="C11" s="50" t="s">
        <v>162</v>
      </c>
      <c r="D11" s="235"/>
      <c r="E11" s="243" t="str">
        <f>Language!B97</f>
        <v xml:space="preserve"> Najlepsze oszacowanie</v>
      </c>
      <c r="F11" s="363"/>
      <c r="G11" s="246"/>
    </row>
    <row r="12" spans="1:7" ht="18" customHeight="1" thickBot="1" x14ac:dyDescent="0.25">
      <c r="A12" s="243" t="str">
        <f>Language!B53</f>
        <v xml:space="preserve"> Nieruchomości (inne niż wykorzystywane na własne potrzeby)</v>
      </c>
      <c r="B12" s="366"/>
      <c r="C12" s="170" t="s">
        <v>164</v>
      </c>
      <c r="D12" s="95"/>
      <c r="E12" s="243" t="str">
        <f>Language!B98</f>
        <v xml:space="preserve"> Margines ryzyka</v>
      </c>
      <c r="F12" s="363"/>
      <c r="G12" s="246"/>
    </row>
    <row r="13" spans="1:7" ht="18" customHeight="1" thickBot="1" x14ac:dyDescent="0.25">
      <c r="A13" s="243" t="str">
        <f>Language!B54</f>
        <v xml:space="preserve"> Lokaty w jednostkach podporządkowanych (udziały kapitałowe)</v>
      </c>
      <c r="B13" s="366"/>
      <c r="C13" s="170" t="s">
        <v>166</v>
      </c>
      <c r="D13" s="95"/>
      <c r="E13" s="244" t="str">
        <f>Language!B99</f>
        <v>Rezerwy techniczno-ubezpieczeniowe – zdrowotne (o charakterze ubezpieczeń na życie)</v>
      </c>
      <c r="F13" s="362">
        <f>SUM(F14:F16)</f>
        <v>0</v>
      </c>
      <c r="G13" s="246"/>
    </row>
    <row r="14" spans="1:7" ht="18" customHeight="1" thickBot="1" x14ac:dyDescent="0.25">
      <c r="A14" s="243" t="str">
        <f>Language!B55</f>
        <v xml:space="preserve"> Akcje - notowane</v>
      </c>
      <c r="B14" s="366"/>
      <c r="C14" s="170" t="s">
        <v>169</v>
      </c>
      <c r="D14" s="237"/>
      <c r="E14" s="243" t="str">
        <f>Language!B100</f>
        <v xml:space="preserve"> Rezerwy wycenianie łącznie</v>
      </c>
      <c r="F14" s="363"/>
      <c r="G14" s="246"/>
    </row>
    <row r="15" spans="1:7" ht="18" customHeight="1" thickBot="1" x14ac:dyDescent="0.25">
      <c r="A15" s="243" t="str">
        <f>Language!B56</f>
        <v xml:space="preserve"> Akcje - nienotowane</v>
      </c>
      <c r="B15" s="366"/>
      <c r="C15" s="170" t="s">
        <v>171</v>
      </c>
      <c r="D15" s="237"/>
      <c r="E15" s="243" t="str">
        <f>Language!B101</f>
        <v xml:space="preserve"> Najlepsze oszacowanie</v>
      </c>
      <c r="F15" s="363"/>
      <c r="G15" s="246"/>
    </row>
    <row r="16" spans="1:7" ht="18" customHeight="1" thickBot="1" x14ac:dyDescent="0.25">
      <c r="A16" s="243" t="str">
        <f>Language!B57</f>
        <v xml:space="preserve"> Obligacje rządowe</v>
      </c>
      <c r="B16" s="366"/>
      <c r="C16" s="170" t="s">
        <v>173</v>
      </c>
      <c r="D16" s="95"/>
      <c r="E16" s="243" t="str">
        <f>Language!B102</f>
        <v xml:space="preserve"> Margines ryzyka</v>
      </c>
      <c r="F16" s="363"/>
      <c r="G16" s="246"/>
    </row>
    <row r="17" spans="1:7" ht="18" customHeight="1" thickBot="1" x14ac:dyDescent="0.25">
      <c r="A17" s="238" t="str">
        <f>Language!B58</f>
        <v xml:space="preserve"> Obligacje korporacyjne</v>
      </c>
      <c r="B17" s="366"/>
      <c r="C17" s="170" t="s">
        <v>175</v>
      </c>
      <c r="D17" s="237"/>
      <c r="E17" s="244" t="str">
        <f>Language!B103</f>
        <v>Rezerwy techniczno-ubezpieczeniowe – na życie (z wyłączeniem zdrowotnych oraz ubezpieczeń na życie opartych o indeksy i z ubezpieczeniowym funduszem kapitałowym)</v>
      </c>
      <c r="F17" s="362">
        <f>SUM(F18:F20)</f>
        <v>0</v>
      </c>
      <c r="G17" s="246"/>
    </row>
    <row r="18" spans="1:7" ht="18" customHeight="1" thickBot="1" x14ac:dyDescent="0.25">
      <c r="A18" s="243" t="str">
        <f>Language!B59</f>
        <v xml:space="preserve"> Produkty struktyryzowane</v>
      </c>
      <c r="B18" s="366"/>
      <c r="C18" s="170" t="s">
        <v>178</v>
      </c>
      <c r="D18" s="237"/>
      <c r="E18" s="243" t="str">
        <f>Language!B104</f>
        <v xml:space="preserve"> Rezerwy wycenianie łącznie</v>
      </c>
      <c r="F18" s="363"/>
      <c r="G18" s="246"/>
    </row>
    <row r="19" spans="1:7" ht="18" customHeight="1" thickBot="1" x14ac:dyDescent="0.25">
      <c r="A19" s="243" t="str">
        <f>Language!B60</f>
        <v xml:space="preserve"> Papiery wartościowe zabezpieczone (ang. Collateralised securities)</v>
      </c>
      <c r="B19" s="366"/>
      <c r="C19" s="170" t="s">
        <v>180</v>
      </c>
      <c r="D19" s="95"/>
      <c r="E19" s="243" t="str">
        <f>Language!B105</f>
        <v xml:space="preserve"> Najlepsze oszacowanie</v>
      </c>
      <c r="F19" s="363"/>
      <c r="G19" s="246"/>
    </row>
    <row r="20" spans="1:7" ht="18" customHeight="1" thickBot="1" x14ac:dyDescent="0.25">
      <c r="A20" s="243" t="str">
        <f>Language!B61</f>
        <v xml:space="preserve"> Fundusze inwestycyjne</v>
      </c>
      <c r="B20" s="362">
        <f>SUM(B21:B26)</f>
        <v>0</v>
      </c>
      <c r="C20" s="50" t="s">
        <v>182</v>
      </c>
      <c r="D20" s="95"/>
      <c r="E20" s="243" t="str">
        <f>Language!B106</f>
        <v xml:space="preserve"> Margines ryzyka</v>
      </c>
      <c r="F20" s="363"/>
      <c r="G20" s="246"/>
    </row>
    <row r="21" spans="1:7" ht="18" customHeight="1" thickBot="1" x14ac:dyDescent="0.25">
      <c r="A21" s="243" t="str">
        <f>Language!B62</f>
        <v xml:space="preserve">   w tym akcje w funduszach inwestycyjnych</v>
      </c>
      <c r="B21" s="366"/>
      <c r="C21" s="170" t="s">
        <v>184</v>
      </c>
      <c r="D21" s="95"/>
      <c r="E21" s="244" t="str">
        <f>Language!B107</f>
        <v>Rezerwy techniczno-ubezpieczeniowe – na życie oparte o indeksy i z ubezpieczeniowym funduszem kapitałowym</v>
      </c>
      <c r="F21" s="362">
        <f>SUM(F22:F24)</f>
        <v>0</v>
      </c>
      <c r="G21" s="246"/>
    </row>
    <row r="22" spans="1:7" ht="18" customHeight="1" thickBot="1" x14ac:dyDescent="0.25">
      <c r="A22" s="243" t="str">
        <f>Language!B63</f>
        <v xml:space="preserve">   w tym obligacje rządowe w funduszach inwestycyjnych</v>
      </c>
      <c r="B22" s="366"/>
      <c r="C22" s="170" t="s">
        <v>187</v>
      </c>
      <c r="D22" s="95"/>
      <c r="E22" s="243" t="str">
        <f>Language!B108</f>
        <v xml:space="preserve"> Rezerwy wycenianie łącznie</v>
      </c>
      <c r="F22" s="363"/>
      <c r="G22" s="246"/>
    </row>
    <row r="23" spans="1:7" ht="18" customHeight="1" thickBot="1" x14ac:dyDescent="0.25">
      <c r="A23" s="243" t="str">
        <f>Language!B64</f>
        <v xml:space="preserve">   w tym obligacje korporacyjne w funduszach inwestycyjnych</v>
      </c>
      <c r="B23" s="366"/>
      <c r="C23" s="170" t="s">
        <v>189</v>
      </c>
      <c r="D23" s="95"/>
      <c r="E23" s="243" t="str">
        <f>Language!B109</f>
        <v xml:space="preserve"> Najlepsze oszacowanie</v>
      </c>
      <c r="F23" s="363"/>
      <c r="G23" s="246"/>
    </row>
    <row r="24" spans="1:7" ht="18" customHeight="1" thickBot="1" x14ac:dyDescent="0.25">
      <c r="A24" s="243" t="str">
        <f>Language!B65</f>
        <v xml:space="preserve">   w tym nieruchomości w funduszach inwestycyjnych</v>
      </c>
      <c r="B24" s="366"/>
      <c r="C24" s="170" t="s">
        <v>191</v>
      </c>
      <c r="D24" s="95"/>
      <c r="E24" s="243" t="str">
        <f>Language!B110</f>
        <v xml:space="preserve"> Margines ryzyka</v>
      </c>
      <c r="F24" s="363"/>
      <c r="G24" s="246"/>
    </row>
    <row r="25" spans="1:7" ht="18" customHeight="1" thickBot="1" x14ac:dyDescent="0.25">
      <c r="A25" s="243" t="str">
        <f>Language!B66</f>
        <v xml:space="preserve">   w tym instrumenty pochodne w funduszach inwestycyjnych</v>
      </c>
      <c r="B25" s="366"/>
      <c r="C25" s="170" t="s">
        <v>193</v>
      </c>
      <c r="D25" s="95"/>
      <c r="E25" s="244" t="str">
        <f>Language!B111</f>
        <v>Pozostałe rezerwy techniczno-ubezpieczeniowe</v>
      </c>
      <c r="F25" s="364"/>
      <c r="G25" s="246"/>
    </row>
    <row r="26" spans="1:7" ht="18" customHeight="1" thickBot="1" x14ac:dyDescent="0.25">
      <c r="A26" s="243" t="str">
        <f>Language!B67</f>
        <v xml:space="preserve">   w tym pozostałe aktywa finansowe w funduszach inwestycyjnych</v>
      </c>
      <c r="B26" s="366"/>
      <c r="C26" s="170" t="s">
        <v>196</v>
      </c>
      <c r="D26" s="95"/>
      <c r="E26" s="242" t="str">
        <f>Language!B112</f>
        <v>Zobowiązania warunkowe</v>
      </c>
      <c r="F26" s="363"/>
      <c r="G26" s="246"/>
    </row>
    <row r="27" spans="1:7" ht="18" customHeight="1" thickBot="1" x14ac:dyDescent="0.25">
      <c r="A27" s="243" t="str">
        <f>Language!B68</f>
        <v xml:space="preserve"> Instrumenty pochodne</v>
      </c>
      <c r="B27" s="366"/>
      <c r="C27" s="170" t="s">
        <v>199</v>
      </c>
      <c r="D27" s="95"/>
      <c r="E27" s="242" t="str">
        <f>Language!B113</f>
        <v>Pozostałe rezerwy (inne niż techniczno-ubezpieczeniowe)</v>
      </c>
      <c r="F27" s="363"/>
      <c r="G27" s="246"/>
    </row>
    <row r="28" spans="1:7" ht="18" customHeight="1" thickBot="1" x14ac:dyDescent="0.25">
      <c r="A28" s="243" t="str">
        <f>Language!B69</f>
        <v xml:space="preserve"> Depozyty bankowe inne niż środki pieniężne</v>
      </c>
      <c r="B28" s="366"/>
      <c r="C28" s="170" t="s">
        <v>202</v>
      </c>
      <c r="D28" s="95"/>
      <c r="E28" s="242" t="str">
        <f>Language!B114</f>
        <v>Zobowiązania wynikające ze świadczeń emerytalnych dla pracowników (na podstawie krajowego systemu emerytalnego)</v>
      </c>
      <c r="F28" s="363"/>
      <c r="G28" s="246"/>
    </row>
    <row r="29" spans="1:7" ht="18" customHeight="1" thickBot="1" x14ac:dyDescent="0.25">
      <c r="A29" s="243" t="str">
        <f>Language!B70</f>
        <v xml:space="preserve"> Pożyczki i pożyczki zabezpieczone hipotecznie (z wyłączeniem pożyczek pod zastaw polisy)</v>
      </c>
      <c r="B29" s="366"/>
      <c r="C29" s="170" t="s">
        <v>205</v>
      </c>
      <c r="D29" s="95"/>
      <c r="E29" s="242" t="str">
        <f>Language!B115</f>
        <v>Zobowiązania z tytułu depozytów reasekuratorów</v>
      </c>
      <c r="F29" s="363"/>
      <c r="G29" s="246"/>
    </row>
    <row r="30" spans="1:7" ht="18" customHeight="1" thickBot="1" x14ac:dyDescent="0.25">
      <c r="A30" s="243" t="str">
        <f>Language!B71</f>
        <v xml:space="preserve"> Pozostałe lokaty</v>
      </c>
      <c r="B30" s="366"/>
      <c r="C30" s="170" t="s">
        <v>208</v>
      </c>
      <c r="D30" s="95"/>
      <c r="E30" s="242" t="str">
        <f>Language!B116</f>
        <v>Rezerwa z tytułu odroczonego podatku dochodowego</v>
      </c>
      <c r="F30" s="363"/>
      <c r="G30" s="246"/>
    </row>
    <row r="31" spans="1:7" ht="18" customHeight="1" thickBot="1" x14ac:dyDescent="0.25">
      <c r="A31" s="242" t="str">
        <f>Language!B72</f>
        <v>Aktywa dla ubezpieczeniowych funduszy kapitałowych i dla umów opartych o indeksy</v>
      </c>
      <c r="B31" s="366"/>
      <c r="C31" s="170" t="s">
        <v>211</v>
      </c>
      <c r="D31" s="95"/>
      <c r="E31" s="242" t="str">
        <f>Language!B117</f>
        <v>Instrumenty pochodne</v>
      </c>
      <c r="F31" s="363"/>
      <c r="G31" s="246"/>
    </row>
    <row r="32" spans="1:7" ht="18" customHeight="1" thickBot="1" x14ac:dyDescent="0.25">
      <c r="A32" s="242" t="str">
        <f>Language!B73</f>
        <v>Pożyczki pod zastaw polisy</v>
      </c>
      <c r="B32" s="366"/>
      <c r="C32" s="170" t="s">
        <v>214</v>
      </c>
      <c r="D32" s="96"/>
      <c r="E32" s="242" t="str">
        <f>Language!B118</f>
        <v>Zobowiązania wobec instytucji kredytowych</v>
      </c>
      <c r="F32" s="363"/>
      <c r="G32" s="246"/>
    </row>
    <row r="33" spans="1:7" ht="26.25" thickBot="1" x14ac:dyDescent="0.25">
      <c r="A33" s="234" t="str">
        <f>Language!B74</f>
        <v>Kwoty należne z umów reasekuracji (biernej) i od spółek celowych dla zobowiązań wynikających z ubezpieczeń:</v>
      </c>
      <c r="B33" s="362">
        <f>SUM(B34:B38)</f>
        <v>0</v>
      </c>
      <c r="C33" s="50" t="s">
        <v>217</v>
      </c>
      <c r="D33" s="235"/>
      <c r="E33" s="241" t="str">
        <f>Language!B119</f>
        <v>Zobowiązania finansowe inne niż zobowiązania wobec instytucji kredytowych</v>
      </c>
      <c r="F33" s="363"/>
      <c r="G33" s="246"/>
    </row>
    <row r="34" spans="1:7" ht="18" customHeight="1" thickBot="1" x14ac:dyDescent="0.25">
      <c r="A34" s="243" t="str">
        <f>Language!B75</f>
        <v xml:space="preserve"> Majątkowo-osobowych z wyłączeniem zdrowotnych</v>
      </c>
      <c r="B34" s="366"/>
      <c r="C34" s="170" t="s">
        <v>220</v>
      </c>
      <c r="D34" s="95"/>
      <c r="E34" s="242" t="str">
        <f>Language!B120</f>
        <v>Zobowiązania z tytułu ubezpieczeń (w tym wobec ubezpieczających i pośredników ubezpieczeniowych)</v>
      </c>
      <c r="F34" s="363"/>
      <c r="G34" s="246"/>
    </row>
    <row r="35" spans="1:7" ht="18" customHeight="1" thickBot="1" x14ac:dyDescent="0.25">
      <c r="A35" s="243" t="str">
        <f>Language!B76</f>
        <v xml:space="preserve"> Zdrowotnych o charakterze ubezpieczeń majątkowo-osobowych</v>
      </c>
      <c r="B35" s="366"/>
      <c r="C35" s="170" t="s">
        <v>223</v>
      </c>
      <c r="D35" s="95"/>
      <c r="E35" s="242" t="str">
        <f>Language!B121</f>
        <v>Zobowiązania z tytułu reasekuracji</v>
      </c>
      <c r="F35" s="363"/>
      <c r="G35" s="246"/>
    </row>
    <row r="36" spans="1:7" ht="18" customHeight="1" thickBot="1" x14ac:dyDescent="0.25">
      <c r="A36" s="243" t="str">
        <f>Language!B77</f>
        <v xml:space="preserve"> Zdrowotnych o charakterze ubezpieczeń na życie</v>
      </c>
      <c r="B36" s="366"/>
      <c r="C36" s="170" t="s">
        <v>226</v>
      </c>
      <c r="D36" s="95"/>
      <c r="E36" s="242" t="str">
        <f>Language!B122</f>
        <v>Pozostałe zobowiązania (handlowe, inne niż z tytułu ubezpieczeń i reasekuracji)</v>
      </c>
      <c r="F36" s="363"/>
      <c r="G36" s="246"/>
    </row>
    <row r="37" spans="1:7" ht="13.5" thickBot="1" x14ac:dyDescent="0.25">
      <c r="A37" s="243" t="str">
        <f>Language!B78</f>
        <v xml:space="preserve"> Na życie z wyłączeniem zdrowotnych oraz ubezpieczeń na życie opartych o indeksy i z ubezpieczeniowym funduszem kapitałowym</v>
      </c>
      <c r="B37" s="366"/>
      <c r="C37" s="170" t="s">
        <v>229</v>
      </c>
      <c r="D37" s="95"/>
      <c r="E37" s="242" t="str">
        <f>Language!B123</f>
        <v>Zobowiązania podporządkowane nieuwzględnione w podstawowych środkach własnych</v>
      </c>
      <c r="F37" s="363"/>
      <c r="G37" s="246"/>
    </row>
    <row r="38" spans="1:7" ht="18" customHeight="1" thickBot="1" x14ac:dyDescent="0.25">
      <c r="A38" s="243" t="str">
        <f>Language!B79</f>
        <v xml:space="preserve"> Na życie opartych o indeksy i z ubezpieczeniowym funduszem kapitałowym</v>
      </c>
      <c r="B38" s="366"/>
      <c r="C38" s="170" t="s">
        <v>232</v>
      </c>
      <c r="D38" s="95"/>
      <c r="E38" s="242" t="str">
        <f>Language!B124</f>
        <v>Zobowiązania podporządkowane uwzględnione w podstawowych środkach własnych</v>
      </c>
      <c r="F38" s="363"/>
      <c r="G38" s="246"/>
    </row>
    <row r="39" spans="1:7" ht="18" customHeight="1" thickBot="1" x14ac:dyDescent="0.25">
      <c r="A39" s="242" t="str">
        <f>Language!B80</f>
        <v>Należności depozytowe od cedentów</v>
      </c>
      <c r="B39" s="366"/>
      <c r="C39" s="170" t="s">
        <v>235</v>
      </c>
      <c r="D39" s="95"/>
      <c r="E39" s="93" t="str">
        <f>Language!B125</f>
        <v>Pozostałe zobowiązania (nie wykazane w innych pozycjach)</v>
      </c>
      <c r="F39" s="363"/>
      <c r="G39" s="246"/>
    </row>
    <row r="40" spans="1:7" ht="18" customHeight="1" thickBot="1" x14ac:dyDescent="0.25">
      <c r="A40" s="242" t="str">
        <f>Language!B81</f>
        <v>Należności z tytułu ubezpieczeń (w tym od ubezpieczających i pośredników ubezpieczeniowych)</v>
      </c>
      <c r="B40" s="363"/>
      <c r="C40" s="171" t="s">
        <v>238</v>
      </c>
      <c r="D40" s="237"/>
      <c r="E40" s="97" t="str">
        <f>Language!B126</f>
        <v>Zobowiązania razem</v>
      </c>
      <c r="F40" s="365">
        <f>TP_NonLife+TP_Health_NSLT+TP_Health_SLT+TP_Life_excl_ul+TP_Life_ul+SUM(F26:F39)</f>
        <v>0</v>
      </c>
      <c r="G40" s="246"/>
    </row>
    <row r="41" spans="1:7" ht="18" customHeight="1" thickBot="1" x14ac:dyDescent="0.25">
      <c r="A41" s="243" t="str">
        <f>Language!B82</f>
        <v>Należności z tytułu reasekuracji</v>
      </c>
      <c r="B41" s="363"/>
      <c r="C41" s="171" t="s">
        <v>240</v>
      </c>
      <c r="D41" s="237"/>
      <c r="E41" s="97"/>
      <c r="G41" s="246"/>
    </row>
    <row r="42" spans="1:7" ht="18" customHeight="1" thickBot="1" x14ac:dyDescent="0.25">
      <c r="A42" s="242" t="str">
        <f>Language!B83</f>
        <v>Pozostałe należności (handlowe, inne niż z tytułu ubezpieczeń i reasekuracji)</v>
      </c>
      <c r="B42" s="363"/>
      <c r="C42" s="171" t="s">
        <v>242</v>
      </c>
      <c r="D42" s="237"/>
      <c r="F42" s="258"/>
      <c r="G42" s="246"/>
    </row>
    <row r="43" spans="1:7" ht="18" customHeight="1" thickBot="1" x14ac:dyDescent="0.25">
      <c r="A43" s="242" t="str">
        <f>Language!B84</f>
        <v>Akcje własne</v>
      </c>
      <c r="B43" s="363"/>
      <c r="C43" s="171" t="s">
        <v>245</v>
      </c>
      <c r="D43" s="237"/>
      <c r="E43" s="246"/>
      <c r="F43" s="246"/>
      <c r="G43" s="246"/>
    </row>
    <row r="44" spans="1:7" ht="18" customHeight="1" thickBot="1" x14ac:dyDescent="0.25">
      <c r="A44" s="242" t="str">
        <f>Language!B85</f>
        <v>Kwoty dotyczące wezwanych, a nie opłaconych elementów środków własnych</v>
      </c>
      <c r="B44" s="363"/>
      <c r="C44" s="171" t="s">
        <v>247</v>
      </c>
      <c r="D44" s="237"/>
      <c r="E44" s="246"/>
      <c r="F44" s="246"/>
      <c r="G44" s="246"/>
    </row>
    <row r="45" spans="1:7" ht="18" customHeight="1" thickBot="1" x14ac:dyDescent="0.25">
      <c r="A45" s="242" t="str">
        <f>Language!B86</f>
        <v>Środki pieniężne</v>
      </c>
      <c r="B45" s="366"/>
      <c r="C45" s="170" t="s">
        <v>249</v>
      </c>
      <c r="D45" s="95"/>
      <c r="E45" s="246"/>
      <c r="F45" s="246"/>
      <c r="G45" s="246"/>
    </row>
    <row r="46" spans="1:7" ht="18" customHeight="1" thickBot="1" x14ac:dyDescent="0.25">
      <c r="A46" s="93" t="str">
        <f>Language!B87</f>
        <v>Pozostałe aktywa (nie wykazane w innych pozycjach)</v>
      </c>
      <c r="B46" s="366"/>
      <c r="C46" s="170" t="s">
        <v>251</v>
      </c>
      <c r="D46" s="95"/>
      <c r="E46" s="246"/>
      <c r="F46" s="246"/>
      <c r="G46" s="246"/>
    </row>
    <row r="47" spans="1:7" ht="18" customHeight="1" x14ac:dyDescent="0.2">
      <c r="A47" s="90" t="str">
        <f>Language!B88</f>
        <v>Aktywa razem</v>
      </c>
      <c r="B47" s="365">
        <f>SUM(B7:B10)+B11+SUM(B31:B32)+B33+SUM(B39:C46)</f>
        <v>0</v>
      </c>
      <c r="C47" s="50" t="s">
        <v>253</v>
      </c>
      <c r="E47" s="246"/>
      <c r="G47" s="246"/>
    </row>
    <row r="48" spans="1:7" x14ac:dyDescent="0.2">
      <c r="A48" s="91"/>
      <c r="B48" s="246"/>
      <c r="C48" s="246"/>
      <c r="D48" s="246"/>
      <c r="E48" s="246"/>
      <c r="F48" s="246"/>
      <c r="G48" s="246"/>
    </row>
    <row r="49" spans="1:9" x14ac:dyDescent="0.2">
      <c r="A49" s="91" t="s">
        <v>254</v>
      </c>
      <c r="B49" s="91" t="s">
        <v>254</v>
      </c>
      <c r="C49" s="91"/>
      <c r="D49" s="91"/>
      <c r="E49" s="97" t="str">
        <f>Language!B127</f>
        <v>Nadwyżka aktywów nad zobowiązaniami</v>
      </c>
      <c r="F49" s="207">
        <f>B47-F40</f>
        <v>0</v>
      </c>
      <c r="G49" s="246"/>
    </row>
    <row r="50" spans="1:9" x14ac:dyDescent="0.2">
      <c r="A50" s="246"/>
      <c r="B50" s="246"/>
      <c r="C50" s="246"/>
      <c r="D50" s="237"/>
      <c r="E50" s="246"/>
      <c r="F50" s="246"/>
      <c r="G50" s="246"/>
      <c r="H50" s="246"/>
      <c r="I50" s="246"/>
    </row>
    <row r="51" spans="1:9" x14ac:dyDescent="0.2">
      <c r="D51" s="87"/>
    </row>
    <row r="52" spans="1:9" x14ac:dyDescent="0.2">
      <c r="D52" s="87"/>
    </row>
    <row r="53" spans="1:9" x14ac:dyDescent="0.2">
      <c r="D53" s="87"/>
    </row>
    <row r="54" spans="1:9" x14ac:dyDescent="0.2">
      <c r="D54" s="87"/>
    </row>
    <row r="55" spans="1:9" x14ac:dyDescent="0.2">
      <c r="D55" s="87"/>
    </row>
    <row r="56" spans="1:9" x14ac:dyDescent="0.2">
      <c r="D56" s="87"/>
    </row>
    <row r="57" spans="1:9" x14ac:dyDescent="0.2">
      <c r="D57" s="87"/>
    </row>
    <row r="58" spans="1:9" x14ac:dyDescent="0.2">
      <c r="D58" s="87"/>
    </row>
    <row r="59" spans="1:9" x14ac:dyDescent="0.2">
      <c r="D59" s="87"/>
    </row>
    <row r="60" spans="1:9" x14ac:dyDescent="0.2">
      <c r="D60" s="87"/>
    </row>
    <row r="61" spans="1:9" x14ac:dyDescent="0.2">
      <c r="D61" s="87"/>
    </row>
    <row r="62" spans="1:9" x14ac:dyDescent="0.2">
      <c r="D62" s="87"/>
    </row>
    <row r="63" spans="1:9" x14ac:dyDescent="0.2">
      <c r="D63" s="87"/>
    </row>
    <row r="64" spans="1:9" x14ac:dyDescent="0.2">
      <c r="D64" s="87"/>
    </row>
    <row r="65" spans="4:4" x14ac:dyDescent="0.2">
      <c r="D65" s="87"/>
    </row>
    <row r="66" spans="4:4" x14ac:dyDescent="0.2">
      <c r="D66" s="87"/>
    </row>
    <row r="67" spans="4:4" x14ac:dyDescent="0.2">
      <c r="D67" s="87"/>
    </row>
    <row r="68" spans="4:4" x14ac:dyDescent="0.2">
      <c r="D68" s="87"/>
    </row>
    <row r="69" spans="4:4" x14ac:dyDescent="0.2">
      <c r="D69" s="87"/>
    </row>
    <row r="70" spans="4:4" x14ac:dyDescent="0.2">
      <c r="D70" s="87"/>
    </row>
    <row r="71" spans="4:4" x14ac:dyDescent="0.2">
      <c r="D71" s="87"/>
    </row>
    <row r="72" spans="4:4" x14ac:dyDescent="0.2">
      <c r="D72" s="95"/>
    </row>
    <row r="73" spans="4:4" x14ac:dyDescent="0.2">
      <c r="D73" s="87"/>
    </row>
    <row r="74" spans="4:4" x14ac:dyDescent="0.2">
      <c r="D74" s="95"/>
    </row>
    <row r="75" spans="4:4" x14ac:dyDescent="0.2">
      <c r="D75" s="87"/>
    </row>
    <row r="76" spans="4:4" x14ac:dyDescent="0.2">
      <c r="D76" s="87"/>
    </row>
    <row r="77" spans="4:4" x14ac:dyDescent="0.2">
      <c r="D77" s="87"/>
    </row>
    <row r="78" spans="4:4" x14ac:dyDescent="0.2">
      <c r="D78" s="87"/>
    </row>
    <row r="79" spans="4:4" x14ac:dyDescent="0.2">
      <c r="D79" s="87"/>
    </row>
    <row r="80" spans="4:4" x14ac:dyDescent="0.2">
      <c r="D80" s="87"/>
    </row>
    <row r="81" spans="1:4" x14ac:dyDescent="0.2">
      <c r="D81" s="87"/>
    </row>
    <row r="82" spans="1:4" x14ac:dyDescent="0.2">
      <c r="D82" s="87"/>
    </row>
    <row r="83" spans="1:4" x14ac:dyDescent="0.2">
      <c r="D83" s="87"/>
    </row>
    <row r="84" spans="1:4" x14ac:dyDescent="0.2">
      <c r="D84" s="95"/>
    </row>
    <row r="85" spans="1:4" x14ac:dyDescent="0.2">
      <c r="D85" s="98"/>
    </row>
    <row r="86" spans="1:4" x14ac:dyDescent="0.2">
      <c r="D86" s="98"/>
    </row>
    <row r="87" spans="1:4" x14ac:dyDescent="0.2">
      <c r="D87" s="98"/>
    </row>
    <row r="88" spans="1:4" x14ac:dyDescent="0.2">
      <c r="A88" s="93"/>
      <c r="B88" s="89"/>
      <c r="C88" s="89"/>
      <c r="D88" s="89"/>
    </row>
    <row r="89" spans="1:4" x14ac:dyDescent="0.2">
      <c r="A89" s="89" t="s">
        <v>254</v>
      </c>
      <c r="B89" s="89" t="s">
        <v>254</v>
      </c>
      <c r="C89" s="89"/>
      <c r="D89" s="89"/>
    </row>
    <row r="92" spans="1:4" x14ac:dyDescent="0.2">
      <c r="A92" s="89" t="s">
        <v>254</v>
      </c>
    </row>
    <row r="93" spans="1:4" x14ac:dyDescent="0.2">
      <c r="A93" s="456"/>
      <c r="B93" s="456"/>
      <c r="C93" s="181"/>
      <c r="D93" s="99"/>
    </row>
    <row r="94" spans="1:4" x14ac:dyDescent="0.2">
      <c r="A94" s="456"/>
      <c r="B94" s="456"/>
      <c r="C94" s="181"/>
      <c r="D94" s="99"/>
    </row>
    <row r="95" spans="1:4" x14ac:dyDescent="0.2">
      <c r="A95" s="457" t="s">
        <v>254</v>
      </c>
      <c r="B95" s="457"/>
      <c r="C95" s="100"/>
      <c r="D95" s="100"/>
    </row>
    <row r="96" spans="1:4" x14ac:dyDescent="0.2">
      <c r="A96" s="457"/>
      <c r="B96" s="457"/>
      <c r="C96" s="100"/>
      <c r="D96" s="100"/>
    </row>
    <row r="97" spans="1:1" x14ac:dyDescent="0.2">
      <c r="A97" s="101"/>
    </row>
  </sheetData>
  <mergeCells count="3">
    <mergeCell ref="A93:B93"/>
    <mergeCell ref="A94:B94"/>
    <mergeCell ref="A95:B96"/>
  </mergeCells>
  <hyperlinks>
    <hyperlink ref="B1" location="Indeks!A1" display="Indeks"/>
  </hyperlink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L31"/>
  <sheetViews>
    <sheetView showGridLines="0" zoomScale="80" zoomScaleNormal="80" workbookViewId="0"/>
  </sheetViews>
  <sheetFormatPr defaultRowHeight="15" x14ac:dyDescent="0.25"/>
  <cols>
    <col min="1" max="1" width="9.140625" style="102"/>
    <col min="2" max="2" width="53.5703125" style="102" customWidth="1"/>
    <col min="3" max="3" width="20.7109375" style="102" customWidth="1"/>
    <col min="4" max="4" width="18.7109375" style="102" customWidth="1"/>
    <col min="5" max="5" width="19.28515625" style="102" customWidth="1"/>
    <col min="6" max="6" width="20.5703125" style="102" customWidth="1"/>
    <col min="7" max="7" width="24.140625" style="102" customWidth="1"/>
    <col min="8" max="8" width="20.7109375" style="102" customWidth="1"/>
    <col min="9" max="9" width="20.5703125" style="102" customWidth="1"/>
    <col min="10" max="10" width="17.140625" style="102" customWidth="1"/>
    <col min="11" max="11" width="14.5703125" style="102" customWidth="1"/>
    <col min="12" max="12" width="13.140625" style="102" customWidth="1"/>
    <col min="13" max="13" width="20" style="102" customWidth="1"/>
    <col min="14" max="14" width="15.85546875" style="102" customWidth="1"/>
    <col min="15" max="15" width="14.42578125" style="102" customWidth="1"/>
    <col min="16" max="16" width="17.28515625" style="102" customWidth="1"/>
    <col min="17" max="17" width="14.28515625" style="102" customWidth="1"/>
    <col min="18" max="18" width="18.42578125" style="102" customWidth="1"/>
    <col min="19" max="19" width="15.28515625" style="102" customWidth="1"/>
    <col min="20" max="16384" width="9.140625" style="102"/>
  </cols>
  <sheetData>
    <row r="1" spans="1:12" x14ac:dyDescent="0.25">
      <c r="B1" s="267" t="str">
        <f>NAZWA_ZU</f>
        <v>NAZWA ZAKŁADU</v>
      </c>
      <c r="C1" s="268" t="s">
        <v>525</v>
      </c>
      <c r="D1" s="103"/>
      <c r="E1" s="91"/>
      <c r="F1" s="91"/>
      <c r="G1" s="91"/>
      <c r="H1" s="91"/>
      <c r="I1" s="91"/>
      <c r="J1" s="91"/>
      <c r="K1" s="91"/>
      <c r="L1" s="91"/>
    </row>
    <row r="2" spans="1:12" ht="22.5" customHeight="1" x14ac:dyDescent="0.25">
      <c r="A2" s="104" t="str">
        <f>Language!B128</f>
        <v>Środki własne</v>
      </c>
      <c r="B2" s="105"/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1:12" x14ac:dyDescent="0.25">
      <c r="A3" s="114"/>
      <c r="B3" s="91"/>
      <c r="C3" s="98" t="str">
        <f>Language!B133</f>
        <v>Całkowite</v>
      </c>
      <c r="D3" s="98" t="str">
        <f>Language!B134</f>
        <v>Kategoria 1</v>
      </c>
      <c r="E3" s="98" t="str">
        <f>Language!B134</f>
        <v>Kategoria 1</v>
      </c>
      <c r="F3" s="98" t="str">
        <f>Language!B135</f>
        <v>Kategoria 2</v>
      </c>
      <c r="G3" s="98" t="str">
        <f>Language!B136</f>
        <v>Kategoria 3</v>
      </c>
      <c r="H3" s="91"/>
      <c r="I3" s="91"/>
      <c r="J3" s="91"/>
      <c r="K3" s="91"/>
      <c r="L3" s="91"/>
    </row>
    <row r="4" spans="1:12" ht="15.75" thickBot="1" x14ac:dyDescent="0.3">
      <c r="A4" s="114"/>
      <c r="B4" s="111"/>
      <c r="C4" s="113"/>
      <c r="D4" s="98" t="str">
        <f>Language!B137</f>
        <v>nieograniczone</v>
      </c>
      <c r="E4" s="98" t="str">
        <f>Language!B138</f>
        <v>ograniczone</v>
      </c>
      <c r="F4" s="110"/>
      <c r="G4" s="110"/>
      <c r="H4" s="91"/>
      <c r="I4" s="91"/>
      <c r="J4" s="91"/>
      <c r="K4" s="91"/>
      <c r="L4" s="91"/>
    </row>
    <row r="5" spans="1:12" ht="30" customHeight="1" thickBot="1" x14ac:dyDescent="0.3">
      <c r="A5" s="107"/>
      <c r="B5" s="109" t="str">
        <f>Language!B129</f>
        <v>Całkowite dopuszczone środki własne na pokrycie wymogu SCR</v>
      </c>
      <c r="C5" s="367">
        <f>SUM(D5:G5)</f>
        <v>0</v>
      </c>
      <c r="D5" s="368"/>
      <c r="E5" s="369"/>
      <c r="F5" s="369"/>
      <c r="G5" s="370"/>
      <c r="H5" s="108"/>
      <c r="I5" s="90"/>
      <c r="J5" s="91"/>
      <c r="K5" s="91"/>
      <c r="L5" s="91"/>
    </row>
    <row r="6" spans="1:12" ht="29.25" customHeight="1" thickBot="1" x14ac:dyDescent="0.3">
      <c r="A6" s="107"/>
      <c r="B6" s="109" t="str">
        <f>Language!B130</f>
        <v>Całkowite dopuszczone  środki własne na pokrycie wymogu MCR</v>
      </c>
      <c r="C6" s="371">
        <f>SUM(D6:F6)</f>
        <v>0</v>
      </c>
      <c r="D6" s="372">
        <f>D5</f>
        <v>0</v>
      </c>
      <c r="E6" s="373">
        <f>E5</f>
        <v>0</v>
      </c>
      <c r="F6" s="369"/>
      <c r="G6" s="374"/>
      <c r="H6" s="108"/>
      <c r="I6" s="90"/>
      <c r="J6" s="91"/>
      <c r="K6" s="91"/>
      <c r="L6" s="91"/>
    </row>
    <row r="7" spans="1:12" x14ac:dyDescent="0.25">
      <c r="A7" s="107"/>
      <c r="B7" s="109"/>
      <c r="C7" s="375"/>
      <c r="D7" s="375"/>
      <c r="E7" s="375"/>
      <c r="F7" s="375"/>
      <c r="G7" s="375"/>
      <c r="H7" s="108"/>
      <c r="I7" s="90"/>
      <c r="J7" s="91"/>
      <c r="K7" s="91"/>
      <c r="L7" s="91"/>
    </row>
    <row r="8" spans="1:12" ht="18.75" customHeight="1" x14ac:dyDescent="0.25">
      <c r="A8" s="107"/>
      <c r="B8" s="109" t="s">
        <v>283</v>
      </c>
      <c r="C8" s="376">
        <f>SCR_final</f>
        <v>0</v>
      </c>
      <c r="D8" s="375"/>
      <c r="E8" s="375"/>
      <c r="F8" s="375"/>
      <c r="G8" s="375"/>
      <c r="H8" s="108"/>
      <c r="I8" s="90"/>
      <c r="J8" s="91"/>
      <c r="K8" s="91"/>
      <c r="L8" s="91"/>
    </row>
    <row r="9" spans="1:12" ht="18.75" customHeight="1" x14ac:dyDescent="0.25">
      <c r="A9" s="107"/>
      <c r="B9" s="109" t="s">
        <v>28</v>
      </c>
      <c r="C9" s="372">
        <f>MCR</f>
        <v>16070.21</v>
      </c>
      <c r="D9" s="375"/>
      <c r="E9" s="375"/>
      <c r="F9" s="375"/>
      <c r="G9" s="375"/>
      <c r="H9" s="108"/>
      <c r="I9" s="90"/>
      <c r="J9" s="91"/>
      <c r="K9" s="91"/>
      <c r="L9" s="91"/>
    </row>
    <row r="10" spans="1:12" ht="18.75" customHeight="1" x14ac:dyDescent="0.25">
      <c r="A10" s="107"/>
      <c r="B10" s="109" t="str">
        <f>Language!B131</f>
        <v>Współczynnik wypłacalności (SCR)</v>
      </c>
      <c r="C10" s="322">
        <f>IF(C8=0,1,C5/C8)</f>
        <v>1</v>
      </c>
      <c r="D10" s="320"/>
      <c r="E10" s="319"/>
      <c r="F10" s="319"/>
      <c r="G10" s="319"/>
      <c r="H10" s="108"/>
      <c r="I10" s="90"/>
      <c r="J10" s="91"/>
      <c r="K10" s="91"/>
      <c r="L10" s="91"/>
    </row>
    <row r="11" spans="1:12" ht="18.75" customHeight="1" x14ac:dyDescent="0.25">
      <c r="A11" s="107"/>
      <c r="B11" s="109" t="str">
        <f>Language!B132</f>
        <v>Współczynnik wypłacalności (MCR)</v>
      </c>
      <c r="C11" s="322">
        <f>IF(C9=0,1,C6/C9)</f>
        <v>0</v>
      </c>
      <c r="D11" s="320"/>
      <c r="E11" s="321"/>
      <c r="F11" s="321"/>
      <c r="G11" s="321"/>
      <c r="H11" s="91"/>
      <c r="I11" s="91"/>
      <c r="J11" s="91"/>
      <c r="K11" s="91"/>
      <c r="L11" s="91"/>
    </row>
    <row r="12" spans="1:12" x14ac:dyDescent="0.25">
      <c r="A12" s="112"/>
      <c r="B12" s="91"/>
      <c r="C12" s="91"/>
      <c r="D12" s="91"/>
      <c r="E12" s="91"/>
      <c r="F12" s="91"/>
      <c r="G12" s="91"/>
      <c r="H12" s="112"/>
      <c r="I12" s="112"/>
      <c r="J12" s="112"/>
      <c r="K12" s="112"/>
    </row>
    <row r="13" spans="1:12" x14ac:dyDescent="0.25">
      <c r="A13" s="112"/>
      <c r="C13" s="269"/>
      <c r="D13" s="269"/>
      <c r="E13" s="112"/>
      <c r="F13" s="112"/>
      <c r="G13" s="112"/>
      <c r="H13" s="112"/>
      <c r="I13" s="112"/>
      <c r="J13" s="112"/>
      <c r="K13" s="112"/>
      <c r="L13" s="269"/>
    </row>
    <row r="14" spans="1:12" ht="15.75" thickBot="1" x14ac:dyDescent="0.3">
      <c r="A14" s="112"/>
      <c r="B14" s="297" t="str">
        <f>Indeks!G6</f>
        <v>Legenda</v>
      </c>
      <c r="C14" s="112"/>
      <c r="D14" s="112"/>
      <c r="E14" s="112"/>
      <c r="F14" s="112"/>
      <c r="G14" s="112"/>
      <c r="H14" s="112"/>
      <c r="I14" s="112"/>
      <c r="J14" s="112"/>
      <c r="K14" s="112"/>
      <c r="L14" s="269"/>
    </row>
    <row r="15" spans="1:12" ht="15.75" thickBot="1" x14ac:dyDescent="0.3">
      <c r="A15" s="112"/>
      <c r="B15" s="292" t="str">
        <f>Indeks!G7</f>
        <v>Dane wejściowe</v>
      </c>
      <c r="C15" s="112"/>
      <c r="D15" s="112"/>
      <c r="E15" s="112"/>
      <c r="F15" s="112"/>
      <c r="G15" s="112"/>
      <c r="H15" s="112"/>
      <c r="I15" s="112"/>
      <c r="J15" s="112"/>
      <c r="K15" s="112"/>
      <c r="L15" s="269"/>
    </row>
    <row r="16" spans="1:12" x14ac:dyDescent="0.25">
      <c r="A16" s="112"/>
      <c r="B16" s="293" t="str">
        <f>Indeks!G8</f>
        <v>Dane z innych komórek</v>
      </c>
      <c r="C16" s="112"/>
      <c r="D16" s="112"/>
      <c r="E16" s="112"/>
      <c r="F16" s="112"/>
      <c r="G16" s="112"/>
      <c r="H16" s="112"/>
      <c r="I16" s="112"/>
      <c r="J16" s="112"/>
      <c r="K16" s="112"/>
      <c r="L16" s="269"/>
    </row>
    <row r="17" spans="1:12" x14ac:dyDescent="0.25">
      <c r="A17" s="112"/>
      <c r="B17" s="295" t="str">
        <f>Indeks!G9</f>
        <v>Formuły</v>
      </c>
      <c r="C17" s="112"/>
      <c r="D17" s="112"/>
      <c r="E17" s="112"/>
      <c r="F17" s="112"/>
      <c r="G17" s="112"/>
      <c r="H17" s="112"/>
      <c r="I17" s="112"/>
      <c r="J17" s="112"/>
      <c r="K17" s="112"/>
      <c r="L17" s="269"/>
    </row>
    <row r="18" spans="1:12" x14ac:dyDescent="0.25">
      <c r="A18" s="112"/>
      <c r="B18" s="294" t="str">
        <f>Indeks!G10</f>
        <v>Dane wynikowe</v>
      </c>
      <c r="C18" s="112"/>
      <c r="D18" s="112"/>
      <c r="E18" s="112"/>
      <c r="F18" s="112"/>
      <c r="G18" s="112"/>
      <c r="H18" s="112"/>
      <c r="I18" s="112"/>
      <c r="J18" s="112"/>
      <c r="K18" s="112"/>
      <c r="L18" s="269"/>
    </row>
    <row r="19" spans="1:12" x14ac:dyDescent="0.25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269"/>
    </row>
    <row r="20" spans="1:12" x14ac:dyDescent="0.25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269"/>
    </row>
    <row r="21" spans="1:12" x14ac:dyDescent="0.25">
      <c r="A21" s="112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269"/>
    </row>
    <row r="22" spans="1:12" x14ac:dyDescent="0.25">
      <c r="A22" s="112"/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269"/>
    </row>
    <row r="23" spans="1:12" x14ac:dyDescent="0.25">
      <c r="A23" s="112"/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269"/>
    </row>
    <row r="24" spans="1:12" x14ac:dyDescent="0.25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269"/>
    </row>
    <row r="25" spans="1:12" x14ac:dyDescent="0.25">
      <c r="A25" s="112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269"/>
    </row>
    <row r="26" spans="1:12" x14ac:dyDescent="0.25">
      <c r="A26" s="112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269"/>
    </row>
    <row r="27" spans="1:12" x14ac:dyDescent="0.25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269"/>
    </row>
    <row r="28" spans="1:12" x14ac:dyDescent="0.25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269"/>
    </row>
    <row r="29" spans="1:12" x14ac:dyDescent="0.25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269"/>
    </row>
    <row r="30" spans="1:12" x14ac:dyDescent="0.25">
      <c r="A30" s="112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269"/>
    </row>
    <row r="31" spans="1:12" x14ac:dyDescent="0.25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269"/>
    </row>
  </sheetData>
  <hyperlinks>
    <hyperlink ref="C1" location="Indeks!A1" display="Indeks"/>
  </hyperlinks>
  <pageMargins left="0.7" right="0.7" top="0.75" bottom="0.75" header="0.3" footer="0.3"/>
  <pageSetup paperSize="9"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>
    <tabColor theme="2" tint="-9.9978637043366805E-2"/>
  </sheetPr>
  <dimension ref="A1:H85"/>
  <sheetViews>
    <sheetView showGridLines="0" zoomScale="80" zoomScaleNormal="80" workbookViewId="0"/>
  </sheetViews>
  <sheetFormatPr defaultColWidth="9.140625" defaultRowHeight="15" x14ac:dyDescent="0.25"/>
  <cols>
    <col min="2" max="2" width="93.28515625" customWidth="1"/>
    <col min="3" max="3" width="24.140625" hidden="1" customWidth="1"/>
    <col min="4" max="4" width="19.42578125" customWidth="1"/>
    <col min="5" max="5" width="9.5703125" customWidth="1"/>
    <col min="6" max="6" width="9.42578125" customWidth="1"/>
    <col min="7" max="7" width="29.140625" customWidth="1"/>
  </cols>
  <sheetData>
    <row r="1" spans="1:8" ht="16.5" thickBot="1" x14ac:dyDescent="0.3">
      <c r="A1" s="3" t="s">
        <v>10</v>
      </c>
      <c r="B1" s="267" t="str">
        <f>NAZWA_ZU</f>
        <v>NAZWA ZAKŁADU</v>
      </c>
      <c r="D1" s="268" t="s">
        <v>525</v>
      </c>
      <c r="E1" s="18"/>
      <c r="G1" s="215" t="str">
        <f>Indeks!G6</f>
        <v>Legenda</v>
      </c>
      <c r="H1" s="216"/>
    </row>
    <row r="2" spans="1:8" ht="22.5" customHeight="1" thickBot="1" x14ac:dyDescent="0.3">
      <c r="A2" s="19" t="str">
        <f>Language!B147</f>
        <v>Kapitałowy wymóg wypłacalności</v>
      </c>
      <c r="B2" s="1"/>
      <c r="C2" s="1"/>
      <c r="D2" s="18"/>
      <c r="E2" s="1"/>
      <c r="G2" s="329" t="str">
        <f>Indeks!G7</f>
        <v>Dane wejściowe</v>
      </c>
      <c r="H2" s="216"/>
    </row>
    <row r="3" spans="1:8" x14ac:dyDescent="0.25">
      <c r="A3" s="4"/>
      <c r="B3" s="8"/>
      <c r="C3" s="8"/>
      <c r="D3" s="8"/>
      <c r="E3" s="8"/>
      <c r="G3" s="293" t="str">
        <f>Indeks!G8</f>
        <v>Dane z innych komórek</v>
      </c>
      <c r="H3" s="216"/>
    </row>
    <row r="4" spans="1:8" ht="15" customHeight="1" x14ac:dyDescent="0.25">
      <c r="A4" s="5"/>
      <c r="B4" s="1"/>
      <c r="C4" s="1"/>
      <c r="D4" s="1"/>
      <c r="E4" s="1"/>
      <c r="G4" s="295" t="str">
        <f>Indeks!G9</f>
        <v>Formuły</v>
      </c>
      <c r="H4" s="216"/>
    </row>
    <row r="5" spans="1:8" ht="15.75" customHeight="1" x14ac:dyDescent="0.25">
      <c r="A5" s="16"/>
      <c r="B5" s="9"/>
      <c r="C5" s="11"/>
      <c r="D5" s="9"/>
      <c r="E5" s="13"/>
      <c r="G5" s="294" t="str">
        <f>Indeks!G10</f>
        <v>Dane wynikowe</v>
      </c>
      <c r="H5" s="216"/>
    </row>
    <row r="6" spans="1:8" ht="30.75" customHeight="1" x14ac:dyDescent="0.25">
      <c r="A6" s="16"/>
      <c r="B6" s="9"/>
      <c r="C6" s="17" t="s">
        <v>9</v>
      </c>
      <c r="D6" s="17" t="str">
        <f>Language!B147</f>
        <v>Kapitałowy wymóg wypłacalności</v>
      </c>
      <c r="E6" s="13"/>
      <c r="F6" s="115"/>
      <c r="G6" s="216"/>
      <c r="H6" s="216"/>
    </row>
    <row r="7" spans="1:8" ht="24.75" customHeight="1" x14ac:dyDescent="0.25">
      <c r="A7" s="16"/>
      <c r="B7" s="6"/>
      <c r="C7" s="15"/>
      <c r="D7" s="10"/>
      <c r="E7" s="13"/>
      <c r="F7" s="290"/>
      <c r="G7" s="216"/>
      <c r="H7" s="216"/>
    </row>
    <row r="8" spans="1:8" ht="24.95" customHeight="1" x14ac:dyDescent="0.25">
      <c r="A8" s="10"/>
      <c r="B8" s="7" t="str">
        <f>Language!B149</f>
        <v>Ryzyko rynkowe</v>
      </c>
      <c r="C8" s="261">
        <f>SCR_Market</f>
        <v>0</v>
      </c>
      <c r="D8" s="377">
        <f>D33</f>
        <v>0</v>
      </c>
      <c r="E8" s="13"/>
      <c r="F8" s="216"/>
      <c r="G8" s="216"/>
      <c r="H8" s="216"/>
    </row>
    <row r="9" spans="1:8" ht="24.95" customHeight="1" x14ac:dyDescent="0.25">
      <c r="A9" s="10"/>
      <c r="B9" s="7" t="str">
        <f>Language!B156</f>
        <v>Ryzyko niewykonania zobowiązania przez kontrahenta</v>
      </c>
      <c r="C9" s="261">
        <f>SCR_CPD</f>
        <v>0</v>
      </c>
      <c r="D9" s="377">
        <f>D41</f>
        <v>0</v>
      </c>
      <c r="E9" s="13"/>
      <c r="F9" s="291"/>
      <c r="G9" s="216"/>
      <c r="H9" s="216"/>
    </row>
    <row r="10" spans="1:8" ht="24.95" customHeight="1" x14ac:dyDescent="0.25">
      <c r="A10" s="10"/>
      <c r="B10" s="7" t="str">
        <f>Language!B157</f>
        <v>Ryzyko w ubezpieczeniach na życie</v>
      </c>
      <c r="C10" s="261">
        <f>SCR_Life</f>
        <v>0</v>
      </c>
      <c r="D10" s="377">
        <f>D43</f>
        <v>0</v>
      </c>
      <c r="E10" s="13"/>
      <c r="F10" s="216"/>
      <c r="G10" s="216"/>
      <c r="H10" s="216"/>
    </row>
    <row r="11" spans="1:8" ht="24.95" customHeight="1" x14ac:dyDescent="0.25">
      <c r="A11" s="10"/>
      <c r="B11" s="7" t="str">
        <f>Language!B173</f>
        <v>Ryzyko w ubezpieczeniach zdrowotnych</v>
      </c>
      <c r="C11" s="261">
        <f>SCR_Health</f>
        <v>0</v>
      </c>
      <c r="D11" s="377">
        <f>D63</f>
        <v>0</v>
      </c>
      <c r="E11" s="13"/>
      <c r="F11" s="216"/>
      <c r="G11" s="216"/>
      <c r="H11" s="216"/>
    </row>
    <row r="12" spans="1:8" ht="24.95" customHeight="1" x14ac:dyDescent="0.25">
      <c r="A12" s="10"/>
      <c r="B12" s="7" t="str">
        <f>Language!B165</f>
        <v>Ryzyko w ubezpieczeniach majątkowo-osobowych</v>
      </c>
      <c r="C12" s="262">
        <f>SCR_NonLife</f>
        <v>0</v>
      </c>
      <c r="D12" s="378">
        <f>D52</f>
        <v>0</v>
      </c>
      <c r="E12" s="13"/>
      <c r="F12" s="216"/>
      <c r="G12" s="216"/>
      <c r="H12" s="216"/>
    </row>
    <row r="13" spans="1:8" ht="24.75" customHeight="1" x14ac:dyDescent="0.25">
      <c r="A13" s="10"/>
      <c r="B13" s="7" t="str">
        <f>Language!B139</f>
        <v>Dywersyfikacja</v>
      </c>
      <c r="C13" s="263">
        <f t="array" ref="C13">SUM(C8:C12)-SQRT(MMULT(MMULT(TRANSPOSE(C8:C12),corr_BSCR),C8:C12))</f>
        <v>0</v>
      </c>
      <c r="D13" s="379">
        <f t="array" ref="D13">SUM(D8:D12)-SQRT(MMULT(MMULT(TRANSPOSE(D8:D12),corr_BSCR),D8:D12))</f>
        <v>0</v>
      </c>
      <c r="E13" s="13"/>
      <c r="F13" s="216"/>
      <c r="G13" s="216"/>
      <c r="H13" s="216"/>
    </row>
    <row r="14" spans="1:8" ht="24.95" customHeight="1" x14ac:dyDescent="0.25">
      <c r="A14" s="10"/>
      <c r="B14" s="21"/>
      <c r="C14" s="187"/>
      <c r="D14" s="380"/>
      <c r="E14" s="13"/>
      <c r="F14" s="216"/>
      <c r="G14" s="216"/>
      <c r="H14" s="216"/>
    </row>
    <row r="15" spans="1:8" ht="24.95" customHeight="1" x14ac:dyDescent="0.25">
      <c r="A15" s="10"/>
      <c r="B15" s="7" t="str">
        <f>Language!B140</f>
        <v>Ryzyko wartości niematerialnych i prawnych</v>
      </c>
      <c r="C15" s="263">
        <f>SCR_Intangible</f>
        <v>0</v>
      </c>
      <c r="D15" s="379">
        <f>Intang_assets*par_intang</f>
        <v>0</v>
      </c>
      <c r="E15" s="13"/>
      <c r="F15" s="216"/>
      <c r="G15" s="216"/>
      <c r="H15" s="216"/>
    </row>
    <row r="16" spans="1:8" ht="24.95" customHeight="1" x14ac:dyDescent="0.25">
      <c r="A16" s="10"/>
      <c r="B16" s="7"/>
      <c r="C16" s="187"/>
      <c r="D16" s="381"/>
      <c r="E16" s="13"/>
      <c r="F16" s="216"/>
      <c r="G16" s="216"/>
      <c r="H16" s="216"/>
    </row>
    <row r="17" spans="1:8" ht="24.95" customHeight="1" x14ac:dyDescent="0.25">
      <c r="A17" s="10"/>
      <c r="B17" s="7"/>
      <c r="C17" s="264"/>
      <c r="D17" s="382"/>
      <c r="E17" s="13"/>
      <c r="F17" s="216"/>
      <c r="G17" s="216"/>
      <c r="H17" s="216"/>
    </row>
    <row r="18" spans="1:8" ht="24.95" customHeight="1" x14ac:dyDescent="0.25">
      <c r="A18" s="10"/>
      <c r="B18" s="14" t="str">
        <f>Language!B141</f>
        <v>Podstawowy kapitałowy wymóg wypłacalności (BSCR)</v>
      </c>
      <c r="C18" s="263">
        <f t="array" ref="C18">SQRT(MMULT(MMULT(TRANSPOSE(C8:C12),corr_BSCR),C8:C12))+C15</f>
        <v>0</v>
      </c>
      <c r="D18" s="379">
        <f t="array" ref="D18">SQRT(MMULT(MMULT(TRANSPOSE(D8:D12),corr_BSCR),D8:D12))+D15</f>
        <v>0</v>
      </c>
      <c r="E18" s="13"/>
      <c r="F18" s="216"/>
      <c r="G18" s="216"/>
      <c r="H18" s="216"/>
    </row>
    <row r="19" spans="1:8" ht="24.95" customHeight="1" x14ac:dyDescent="0.25">
      <c r="A19" s="10"/>
      <c r="B19" s="7"/>
      <c r="C19" s="256"/>
      <c r="D19" s="381"/>
      <c r="E19" s="13"/>
      <c r="F19" s="216"/>
      <c r="G19" s="216"/>
      <c r="H19" s="216"/>
    </row>
    <row r="20" spans="1:8" ht="24.95" customHeight="1" thickBot="1" x14ac:dyDescent="0.3">
      <c r="A20" s="10"/>
      <c r="B20" s="7"/>
      <c r="C20" s="187"/>
      <c r="D20" s="381"/>
      <c r="E20" s="13"/>
      <c r="F20" s="216"/>
      <c r="G20" s="216"/>
      <c r="H20" s="216"/>
    </row>
    <row r="21" spans="1:8" ht="24.95" hidden="1" customHeight="1" thickBot="1" x14ac:dyDescent="0.3">
      <c r="A21" s="10"/>
      <c r="B21" s="7" t="str">
        <f>Language!B142</f>
        <v>Przyszłe świadczenia uznaniowe</v>
      </c>
      <c r="D21" s="383"/>
      <c r="E21" s="13"/>
      <c r="F21" s="216"/>
      <c r="G21" s="216"/>
      <c r="H21" s="216"/>
    </row>
    <row r="22" spans="1:8" ht="24.95" hidden="1" customHeight="1" thickBot="1" x14ac:dyDescent="0.3">
      <c r="A22" s="10"/>
      <c r="B22" s="7" t="str">
        <f>Language!B143</f>
        <v>Korekta z tytułu zdolności rezerw techniczno-ubezpieczeniowych do pokrywania strat</v>
      </c>
      <c r="D22" s="384"/>
      <c r="E22" s="22"/>
      <c r="F22" s="216"/>
      <c r="G22" s="216"/>
      <c r="H22" s="216"/>
    </row>
    <row r="23" spans="1:8" ht="24.95" hidden="1" customHeight="1" thickBot="1" x14ac:dyDescent="0.3">
      <c r="A23" s="10"/>
      <c r="B23" s="7" t="str">
        <f>Language!B144</f>
        <v>Korekta z tytułu zdolności podatków odroczonych do pokrywania strat</v>
      </c>
      <c r="D23" s="385"/>
      <c r="E23" s="13"/>
      <c r="F23" s="216"/>
      <c r="G23" s="216"/>
      <c r="H23" s="216"/>
    </row>
    <row r="24" spans="1:8" ht="24.95" customHeight="1" thickBot="1" x14ac:dyDescent="0.3">
      <c r="A24" s="10"/>
      <c r="B24" s="7" t="str">
        <f>Language!B145</f>
        <v>Korekta z tytułu zdolności rezerw techniczno-ubezpieczeniowych i podatków odroczonych do pokrywania strat</v>
      </c>
      <c r="D24" s="384"/>
      <c r="E24" s="13"/>
      <c r="F24" s="216"/>
      <c r="G24" s="216"/>
      <c r="H24" s="216"/>
    </row>
    <row r="25" spans="1:8" ht="24.95" customHeight="1" thickBot="1" x14ac:dyDescent="0.3">
      <c r="A25" s="10"/>
      <c r="B25" s="7"/>
      <c r="D25" s="386"/>
      <c r="E25" s="13"/>
      <c r="F25" s="216"/>
      <c r="G25" s="216"/>
      <c r="H25" s="216"/>
    </row>
    <row r="26" spans="1:8" ht="24.95" customHeight="1" thickBot="1" x14ac:dyDescent="0.3">
      <c r="A26" s="10"/>
      <c r="B26" s="7" t="str">
        <f>Language!B146</f>
        <v>Ryzyko operacyjne</v>
      </c>
      <c r="D26" s="384"/>
      <c r="E26" s="13"/>
      <c r="F26" s="216"/>
      <c r="G26" s="216"/>
      <c r="H26" s="216"/>
    </row>
    <row r="27" spans="1:8" ht="24.95" customHeight="1" x14ac:dyDescent="0.25">
      <c r="A27" s="10"/>
      <c r="B27" s="7"/>
      <c r="D27" s="386"/>
      <c r="E27" s="13"/>
      <c r="F27" s="216"/>
      <c r="G27" s="216"/>
      <c r="H27" s="216"/>
    </row>
    <row r="28" spans="1:8" ht="22.5" customHeight="1" x14ac:dyDescent="0.25">
      <c r="A28" s="10"/>
      <c r="B28" s="14" t="str">
        <f>Language!B147</f>
        <v>Kapitałowy wymóg wypłacalności</v>
      </c>
      <c r="D28" s="387">
        <f>BSCR+SCR_Adjustment+SCR_Operational</f>
        <v>0</v>
      </c>
      <c r="E28" s="22"/>
      <c r="F28" s="216"/>
      <c r="G28" s="216"/>
      <c r="H28" s="216"/>
    </row>
    <row r="29" spans="1:8" ht="15.75" customHeight="1" x14ac:dyDescent="0.25">
      <c r="A29" s="10"/>
      <c r="B29" s="14"/>
      <c r="C29" s="12"/>
      <c r="D29" s="388"/>
      <c r="E29" s="13"/>
      <c r="F29" s="216"/>
      <c r="G29" s="216"/>
      <c r="H29" s="216"/>
    </row>
    <row r="30" spans="1:8" x14ac:dyDescent="0.25">
      <c r="A30" s="257"/>
      <c r="B30" s="279"/>
      <c r="C30" s="257"/>
      <c r="D30" s="389"/>
      <c r="E30" s="257"/>
      <c r="F30" s="216"/>
      <c r="H30" s="216"/>
    </row>
    <row r="31" spans="1:8" ht="15.75" x14ac:dyDescent="0.25">
      <c r="A31" s="257"/>
      <c r="B31" s="280" t="str">
        <f>Language!B148</f>
        <v>Składniki wymogu</v>
      </c>
      <c r="C31" s="257"/>
      <c r="D31" s="389"/>
      <c r="E31" s="257"/>
      <c r="H31" s="216"/>
    </row>
    <row r="32" spans="1:8" ht="15.75" thickBot="1" x14ac:dyDescent="0.3">
      <c r="A32" s="257"/>
      <c r="B32" s="281"/>
      <c r="C32" s="257"/>
      <c r="D32" s="389"/>
      <c r="E32" s="257"/>
      <c r="H32" s="216"/>
    </row>
    <row r="33" spans="1:8" ht="15.75" thickBot="1" x14ac:dyDescent="0.3">
      <c r="A33" s="257"/>
      <c r="B33" s="282" t="str">
        <f>Language!B149</f>
        <v>Ryzyko rynkowe</v>
      </c>
      <c r="D33" s="390">
        <f t="array" ref="D33">IF(F34="down",SQRT(MMULT(MMULT(TRANSPOSE(D34:D40),corr_intr_down),D34:D40)),SQRT(MMULT(MMULT(TRANSPOSE(D34:D40),corr_intr_up),D34:D40)))</f>
        <v>0</v>
      </c>
      <c r="H33" s="216"/>
    </row>
    <row r="34" spans="1:8" ht="15.75" thickBot="1" x14ac:dyDescent="0.3">
      <c r="A34" s="257"/>
      <c r="B34" s="283" t="str">
        <f>Language!B150</f>
        <v>Ryzyko stopy procentowej</v>
      </c>
      <c r="D34" s="391">
        <v>0</v>
      </c>
      <c r="E34" s="307" t="str">
        <f>Language!C185</f>
        <v xml:space="preserve">szok  </v>
      </c>
      <c r="F34" s="286"/>
      <c r="H34" s="216"/>
    </row>
    <row r="35" spans="1:8" x14ac:dyDescent="0.25">
      <c r="A35" s="257"/>
      <c r="B35" s="283" t="str">
        <f>Language!B151</f>
        <v>Ryzyko cen akcji</v>
      </c>
      <c r="D35" s="392">
        <v>0</v>
      </c>
      <c r="E35" s="257"/>
      <c r="G35" s="216"/>
      <c r="H35" s="216"/>
    </row>
    <row r="36" spans="1:8" x14ac:dyDescent="0.25">
      <c r="B36" s="283" t="str">
        <f>Language!B152</f>
        <v>Ryzyko cen nieruchomości</v>
      </c>
      <c r="D36" s="393">
        <v>0</v>
      </c>
    </row>
    <row r="37" spans="1:8" x14ac:dyDescent="0.25">
      <c r="B37" s="283" t="str">
        <f>Language!B153</f>
        <v>Ryzyko spreadu kredytowego</v>
      </c>
      <c r="D37" s="393">
        <v>0</v>
      </c>
    </row>
    <row r="38" spans="1:8" x14ac:dyDescent="0.25">
      <c r="B38" s="283" t="str">
        <f>Language!B154</f>
        <v>Ryzyko koncentracji aktywów</v>
      </c>
      <c r="D38" s="393">
        <v>0</v>
      </c>
    </row>
    <row r="39" spans="1:8" x14ac:dyDescent="0.25">
      <c r="B39" s="283" t="str">
        <f>Language!B155</f>
        <v>Ryzyko walutowe</v>
      </c>
      <c r="D39" s="393">
        <v>0</v>
      </c>
    </row>
    <row r="40" spans="1:8" ht="15.75" thickBot="1" x14ac:dyDescent="0.3">
      <c r="B40" s="281"/>
      <c r="D40" s="394">
        <v>0</v>
      </c>
    </row>
    <row r="41" spans="1:8" ht="15.75" thickBot="1" x14ac:dyDescent="0.3">
      <c r="B41" s="282" t="str">
        <f>Language!B156</f>
        <v>Ryzyko niewykonania zobowiązania przez kontrahenta</v>
      </c>
      <c r="D41" s="384"/>
    </row>
    <row r="42" spans="1:8" ht="15.75" thickBot="1" x14ac:dyDescent="0.3">
      <c r="B42" s="281"/>
      <c r="D42" s="395"/>
    </row>
    <row r="43" spans="1:8" ht="15.75" thickBot="1" x14ac:dyDescent="0.3">
      <c r="B43" s="282" t="str">
        <f>Language!B157</f>
        <v>Ryzyko w ubezpieczeniach na życie</v>
      </c>
      <c r="D43" s="390">
        <f t="array" ref="D43">SQRT(MMULT(MMULT(TRANSPOSE(D44:D50),corr_Life),D44:D50))</f>
        <v>0</v>
      </c>
    </row>
    <row r="44" spans="1:8" x14ac:dyDescent="0.25">
      <c r="B44" s="283" t="str">
        <f>Language!B158</f>
        <v>Ryzyko śmiertelności z ubezpieczeń na życie</v>
      </c>
      <c r="D44" s="396">
        <v>0</v>
      </c>
    </row>
    <row r="45" spans="1:8" x14ac:dyDescent="0.25">
      <c r="B45" s="283" t="str">
        <f>Language!B159</f>
        <v>Ryzyko długowieczności z ubezpieczeń na życie</v>
      </c>
      <c r="D45" s="393">
        <v>0</v>
      </c>
    </row>
    <row r="46" spans="1:8" x14ac:dyDescent="0.25">
      <c r="B46" s="283" t="str">
        <f>Language!B160</f>
        <v>Ryzyko niezdolności do pracy-zachorowalności z ubezpieczeń na życie</v>
      </c>
      <c r="D46" s="393">
        <v>0</v>
      </c>
    </row>
    <row r="47" spans="1:8" x14ac:dyDescent="0.25">
      <c r="B47" s="283" t="str">
        <f>Language!B162</f>
        <v>Ryzyko ponoszonych kosztów z ubezpieczeniach na życie</v>
      </c>
      <c r="D47" s="393">
        <v>0</v>
      </c>
    </row>
    <row r="48" spans="1:8" x14ac:dyDescent="0.25">
      <c r="B48" s="283" t="str">
        <f>Language!B163</f>
        <v>Ryzyko rewizji wysokości rent z ubezpieczeń na życie</v>
      </c>
      <c r="D48" s="393">
        <v>0</v>
      </c>
    </row>
    <row r="49" spans="2:4" x14ac:dyDescent="0.25">
      <c r="B49" s="283" t="str">
        <f>Language!B161</f>
        <v>Ryzyko rezygnacji z umów ubezpieczeń na życie</v>
      </c>
      <c r="D49" s="393">
        <v>0</v>
      </c>
    </row>
    <row r="50" spans="2:4" x14ac:dyDescent="0.25">
      <c r="B50" s="283" t="str">
        <f>Language!B164</f>
        <v>Ryzyko katastroficzne z ubezpieczeń na życie</v>
      </c>
      <c r="D50" s="393">
        <v>0</v>
      </c>
    </row>
    <row r="51" spans="2:4" ht="15.75" thickBot="1" x14ac:dyDescent="0.3">
      <c r="B51" s="281"/>
      <c r="D51" s="395"/>
    </row>
    <row r="52" spans="2:4" ht="15.75" thickBot="1" x14ac:dyDescent="0.3">
      <c r="B52" s="282" t="str">
        <f>Language!B165</f>
        <v>Ryzyko w ubezpieczeniach majątkowo-osobowych</v>
      </c>
      <c r="D52" s="390">
        <f t="array" ref="D52">SQRT(MMULT(MMULT(TRANSPOSE(D53:D55),corr_NonLife),D53:D55))</f>
        <v>0</v>
      </c>
    </row>
    <row r="53" spans="2:4" x14ac:dyDescent="0.25">
      <c r="B53" s="284" t="str">
        <f>Language!B166</f>
        <v>Ryzyko składki i rezerw z ubezpieczeń majątkowych</v>
      </c>
      <c r="D53" s="396">
        <v>0</v>
      </c>
    </row>
    <row r="54" spans="2:4" x14ac:dyDescent="0.25">
      <c r="B54" s="284" t="str">
        <f>Language!B167</f>
        <v>Ryzyko katastroficzne z ubezpieczeń majątkowych</v>
      </c>
      <c r="D54" s="377">
        <f>D57</f>
        <v>0</v>
      </c>
    </row>
    <row r="55" spans="2:4" x14ac:dyDescent="0.25">
      <c r="B55" s="284" t="str">
        <f>Language!B168</f>
        <v>Ryzyko rezygnacji z umów ubezpieczeń majątkowych</v>
      </c>
      <c r="D55" s="393">
        <v>0</v>
      </c>
    </row>
    <row r="56" spans="2:4" ht="15.75" thickBot="1" x14ac:dyDescent="0.3">
      <c r="B56" s="284"/>
      <c r="D56" s="397"/>
    </row>
    <row r="57" spans="2:4" ht="15.75" thickBot="1" x14ac:dyDescent="0.3">
      <c r="B57" s="287" t="str">
        <f>Language!B167</f>
        <v>Ryzyko katastroficzne z ubezpieczeń majątkowych</v>
      </c>
      <c r="D57" s="390">
        <f t="array" ref="D57">SQRT(MMULT(MMULT(TRANSPOSE(D58:D61),corr_NonLifeCat),D58:D61))</f>
        <v>0</v>
      </c>
    </row>
    <row r="58" spans="2:4" x14ac:dyDescent="0.25">
      <c r="B58" s="296" t="str">
        <f>Language!B169</f>
        <v>Ryzyko katastrof naturalnych</v>
      </c>
      <c r="D58" s="398">
        <v>0</v>
      </c>
    </row>
    <row r="59" spans="2:4" x14ac:dyDescent="0.25">
      <c r="B59" s="296" t="str">
        <f>Language!B170</f>
        <v>Ryzyko katastrof dla reasekuracji nieproporcjonalnej</v>
      </c>
      <c r="D59" s="398">
        <v>0</v>
      </c>
    </row>
    <row r="60" spans="2:4" x14ac:dyDescent="0.25">
      <c r="B60" s="296" t="str">
        <f>Language!B171</f>
        <v>Ryzyko katastrof spowodowanych przez człowieka</v>
      </c>
      <c r="D60" s="398">
        <v>0</v>
      </c>
    </row>
    <row r="61" spans="2:4" x14ac:dyDescent="0.25">
      <c r="B61" s="296" t="str">
        <f>Language!B172</f>
        <v>Pozostałe ryzyko katastroficzne w ubezpieczeniach majątkowych</v>
      </c>
      <c r="D61" s="398">
        <v>0</v>
      </c>
    </row>
    <row r="62" spans="2:4" ht="15.75" thickBot="1" x14ac:dyDescent="0.3">
      <c r="B62" s="281"/>
      <c r="D62" s="395"/>
    </row>
    <row r="63" spans="2:4" ht="15.75" thickBot="1" x14ac:dyDescent="0.3">
      <c r="B63" s="282" t="str">
        <f>Language!B173</f>
        <v>Ryzyko w ubezpieczeniach zdrowotnych</v>
      </c>
      <c r="D63" s="390">
        <f t="array" ref="D63">SQRT(MMULT(MMULT(TRANSPOSE(D64:D66),corr_Health),D64:D66))</f>
        <v>0</v>
      </c>
    </row>
    <row r="64" spans="2:4" x14ac:dyDescent="0.25">
      <c r="B64" s="284" t="str">
        <f>Language!B174</f>
        <v>Ryzyko w ubezpieczeniach zdrowotnych o charakterze ubezpieczeń majątkowych</v>
      </c>
      <c r="D64" s="399">
        <f>D68</f>
        <v>0</v>
      </c>
    </row>
    <row r="65" spans="2:4" x14ac:dyDescent="0.25">
      <c r="B65" s="284" t="str">
        <f>Language!B175</f>
        <v>Ryzyko w ubezpieczeniach zdrowotnych o charakterze ubezpieczeń na życie</v>
      </c>
      <c r="D65" s="377">
        <f>D72</f>
        <v>0</v>
      </c>
    </row>
    <row r="66" spans="2:4" x14ac:dyDescent="0.25">
      <c r="B66" s="284" t="str">
        <f>Language!B176</f>
        <v>Ryzyko katastroficzne z ubezpieczeń zdrowotnych</v>
      </c>
      <c r="D66" s="377">
        <f>D80</f>
        <v>0</v>
      </c>
    </row>
    <row r="67" spans="2:4" x14ac:dyDescent="0.25">
      <c r="B67" s="281"/>
      <c r="D67" s="395"/>
    </row>
    <row r="68" spans="2:4" x14ac:dyDescent="0.25">
      <c r="B68" s="285" t="str">
        <f>Language!B174</f>
        <v>Ryzyko w ubezpieczeniach zdrowotnych o charakterze ubezpieczeń majątkowych</v>
      </c>
      <c r="D68" s="379">
        <f>SQRT(D69^2+D70^2)</f>
        <v>0</v>
      </c>
    </row>
    <row r="69" spans="2:4" x14ac:dyDescent="0.25">
      <c r="B69" s="284" t="str">
        <f>Language!B177</f>
        <v>Ryzyko składki i rezerw z ubezpieczeń zdrowotnych o charakterze ubezpieczeń majątkowych</v>
      </c>
      <c r="D69" s="396">
        <v>0</v>
      </c>
    </row>
    <row r="70" spans="2:4" x14ac:dyDescent="0.25">
      <c r="B70" s="284" t="str">
        <f>Language!B178</f>
        <v>Ryzyko  rezygnacji z umów ubezpieczeń zdrowotnych o charakterze ubezpieczeń majątkowych</v>
      </c>
      <c r="D70" s="393">
        <v>0</v>
      </c>
    </row>
    <row r="71" spans="2:4" x14ac:dyDescent="0.25">
      <c r="D71" s="395"/>
    </row>
    <row r="72" spans="2:4" x14ac:dyDescent="0.25">
      <c r="B72" s="285" t="str">
        <f>Language!B175</f>
        <v>Ryzyko w ubezpieczeniach zdrowotnych o charakterze ubezpieczeń na życie</v>
      </c>
      <c r="D72" s="379">
        <f t="array" ref="D72">SQRT(MMULT(MMULT(TRANSPOSE(D73:D78),corr_SLT),D73:D78))</f>
        <v>0</v>
      </c>
    </row>
    <row r="73" spans="2:4" x14ac:dyDescent="0.25">
      <c r="B73" s="284" t="str">
        <f>Language!B179</f>
        <v>Ryzyko śmiertelności z ubezpieczeń zdrowotnych o charakterze ubezpieczeń na życie</v>
      </c>
      <c r="D73" s="396">
        <v>0</v>
      </c>
    </row>
    <row r="74" spans="2:4" x14ac:dyDescent="0.25">
      <c r="B74" s="284" t="str">
        <f>Language!B180</f>
        <v>Ryzyko długowieczności z ubezpieczeń zdrowotnych o charakterze ubezpieczeń na życie</v>
      </c>
      <c r="D74" s="393">
        <v>0</v>
      </c>
    </row>
    <row r="75" spans="2:4" x14ac:dyDescent="0.25">
      <c r="B75" s="284" t="str">
        <f>Language!B181</f>
        <v>Ryzyko niezdolności do pracy-zachorowalności z ubezpieczeń zdrowotnych o charakterze ubezpieczeń na życie</v>
      </c>
      <c r="D75" s="393">
        <v>0</v>
      </c>
    </row>
    <row r="76" spans="2:4" x14ac:dyDescent="0.25">
      <c r="B76" s="284" t="str">
        <f>Language!B183</f>
        <v>Ryzyko ponoszonych kosztów z ubezpieczeniach zdrowotnych o charakterze ubezpieczeń na życie</v>
      </c>
      <c r="D76" s="393">
        <v>0</v>
      </c>
    </row>
    <row r="77" spans="2:4" x14ac:dyDescent="0.25">
      <c r="B77" s="284" t="str">
        <f>Language!B184</f>
        <v>Ryzyko rewizji wysokości rent z ubezpieczeń zdrowotnych o charakterze ubezpieczeń na życie</v>
      </c>
      <c r="D77" s="393">
        <v>0</v>
      </c>
    </row>
    <row r="78" spans="2:4" x14ac:dyDescent="0.25">
      <c r="B78" s="284" t="str">
        <f>Language!B182</f>
        <v>Ryzyko rezygnacji z umów ubezpieczeń zdrowotnych o charakterze ubezpieczeń na życie</v>
      </c>
      <c r="D78" s="393">
        <v>0</v>
      </c>
    </row>
    <row r="79" spans="2:4" x14ac:dyDescent="0.25">
      <c r="D79" s="395"/>
    </row>
    <row r="80" spans="2:4" x14ac:dyDescent="0.25">
      <c r="B80" s="287" t="str">
        <f>Language!B176</f>
        <v>Ryzyko katastroficzne z ubezpieczeń zdrowotnych</v>
      </c>
      <c r="D80" s="398">
        <v>0</v>
      </c>
    </row>
    <row r="81" spans="2:4" x14ac:dyDescent="0.25">
      <c r="B81" s="288"/>
      <c r="C81" s="317"/>
      <c r="D81" s="318"/>
    </row>
    <row r="82" spans="2:4" x14ac:dyDescent="0.25">
      <c r="B82" s="288"/>
      <c r="C82" s="317"/>
      <c r="D82" s="318"/>
    </row>
    <row r="83" spans="2:4" x14ac:dyDescent="0.25">
      <c r="B83" s="288"/>
      <c r="C83" s="317"/>
      <c r="D83" s="318"/>
    </row>
    <row r="85" spans="2:4" x14ac:dyDescent="0.25">
      <c r="B85" s="289"/>
    </row>
  </sheetData>
  <phoneticPr fontId="37" type="noConversion"/>
  <dataValidations count="2">
    <dataValidation type="list" allowBlank="1" showInputMessage="1" showErrorMessage="1" sqref="F34">
      <formula1>"Up,Down"</formula1>
    </dataValidation>
    <dataValidation type="custom" allowBlank="1" showInputMessage="1" showErrorMessage="1" sqref="D40">
      <formula1>0</formula1>
    </dataValidation>
  </dataValidations>
  <hyperlinks>
    <hyperlink ref="D1" location="Indeks!A1" display="Indeks"/>
  </hyperlinks>
  <pageMargins left="0.78740157499999996" right="0.78740157499999996" top="0.984251969" bottom="0.984251969" header="0.5" footer="0.5"/>
  <pageSetup paperSize="9" scale="4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1">
    <tabColor theme="2" tint="-9.9978637043366805E-2"/>
  </sheetPr>
  <dimension ref="A1:L165"/>
  <sheetViews>
    <sheetView showGridLines="0" zoomScale="80" zoomScaleNormal="80" workbookViewId="0"/>
  </sheetViews>
  <sheetFormatPr defaultColWidth="9.140625" defaultRowHeight="15" x14ac:dyDescent="0.25"/>
  <cols>
    <col min="2" max="2" width="54.85546875" customWidth="1"/>
    <col min="3" max="3" width="14" bestFit="1" customWidth="1"/>
    <col min="4" max="4" width="7.5703125" customWidth="1"/>
    <col min="5" max="5" width="11.28515625" customWidth="1"/>
    <col min="6" max="6" width="45.85546875" customWidth="1"/>
    <col min="7" max="7" width="11.42578125" customWidth="1"/>
    <col min="8" max="8" width="14" customWidth="1"/>
    <col min="9" max="9" width="15.28515625" customWidth="1"/>
    <col min="10" max="10" width="20.5703125" customWidth="1"/>
  </cols>
  <sheetData>
    <row r="1" spans="1:12" x14ac:dyDescent="0.25">
      <c r="A1" s="29" t="s">
        <v>60</v>
      </c>
      <c r="B1" s="267" t="str">
        <f>NAZWA_ZU</f>
        <v>NAZWA ZAKŁADU</v>
      </c>
      <c r="C1" s="268" t="s">
        <v>525</v>
      </c>
      <c r="D1" s="306"/>
      <c r="E1" s="1"/>
      <c r="F1" s="1"/>
      <c r="G1" s="1"/>
      <c r="H1" s="1"/>
      <c r="I1" s="1"/>
      <c r="J1" s="1"/>
      <c r="K1" s="1"/>
      <c r="L1" s="30"/>
    </row>
    <row r="2" spans="1:12" ht="22.5" customHeight="1" x14ac:dyDescent="0.25">
      <c r="A2" s="20" t="str">
        <f>Language!B188</f>
        <v xml:space="preserve">Minimalny Wymóg Kapitałowy </v>
      </c>
      <c r="B2" s="29"/>
      <c r="C2" s="227"/>
      <c r="D2" s="227"/>
      <c r="E2" s="257"/>
      <c r="F2" s="257"/>
      <c r="G2" s="1"/>
      <c r="H2" s="1"/>
      <c r="I2" s="1"/>
      <c r="J2" s="1"/>
      <c r="K2" s="1"/>
      <c r="L2" s="30"/>
    </row>
    <row r="3" spans="1:12" x14ac:dyDescent="0.25">
      <c r="A3" s="4"/>
      <c r="B3" s="231"/>
      <c r="C3" s="28"/>
      <c r="D3" s="28"/>
      <c r="E3" s="1"/>
      <c r="F3" s="2"/>
      <c r="G3" s="1"/>
      <c r="H3" s="1"/>
      <c r="I3" s="1"/>
      <c r="J3" s="1"/>
      <c r="K3" s="1"/>
      <c r="L3" s="30"/>
    </row>
    <row r="4" spans="1:12" ht="15.75" hidden="1" thickBot="1" x14ac:dyDescent="0.3">
      <c r="A4" s="1"/>
      <c r="B4" s="257"/>
      <c r="C4" s="48" t="s">
        <v>59</v>
      </c>
      <c r="D4" s="48"/>
      <c r="E4" s="225"/>
      <c r="F4" s="458" t="s">
        <v>58</v>
      </c>
      <c r="G4" s="458"/>
      <c r="H4" s="47"/>
      <c r="I4" s="47"/>
      <c r="J4" s="47"/>
      <c r="K4" s="47"/>
      <c r="L4" s="30"/>
    </row>
    <row r="5" spans="1:12" ht="15.75" hidden="1" thickBot="1" x14ac:dyDescent="0.3">
      <c r="A5" s="1"/>
      <c r="B5" s="230" t="s">
        <v>57</v>
      </c>
      <c r="C5" s="1"/>
      <c r="D5" s="1"/>
      <c r="E5" s="1"/>
      <c r="F5" s="1"/>
      <c r="G5" s="1"/>
      <c r="H5" s="1"/>
      <c r="I5" s="1"/>
      <c r="J5" s="1"/>
      <c r="K5" s="1"/>
      <c r="L5" s="30"/>
    </row>
    <row r="6" spans="1:12" ht="16.5" hidden="1" thickBot="1" x14ac:dyDescent="0.35">
      <c r="A6" s="25"/>
      <c r="B6" s="257" t="s">
        <v>56</v>
      </c>
      <c r="C6" s="226" t="e">
        <f>SUM(H8:H23)+SUM(I8:I23)</f>
        <v>#REF!</v>
      </c>
      <c r="D6" s="301"/>
      <c r="E6" s="1"/>
      <c r="F6" s="1"/>
      <c r="G6" s="1"/>
      <c r="H6" s="1"/>
      <c r="I6" s="1"/>
      <c r="J6" s="1"/>
      <c r="K6" s="1"/>
      <c r="L6" s="30"/>
    </row>
    <row r="7" spans="1:12" ht="76.5" hidden="1" x14ac:dyDescent="0.25">
      <c r="A7" s="10"/>
      <c r="B7" s="229"/>
      <c r="C7" s="9"/>
      <c r="D7" s="9"/>
      <c r="E7" s="9"/>
      <c r="F7" s="10" t="s">
        <v>40</v>
      </c>
      <c r="G7" s="10" t="s">
        <v>55</v>
      </c>
      <c r="H7" s="10" t="s">
        <v>84</v>
      </c>
      <c r="I7" s="10" t="s">
        <v>443</v>
      </c>
      <c r="J7" s="9"/>
      <c r="K7" s="9"/>
      <c r="L7" s="46"/>
    </row>
    <row r="8" spans="1:12" hidden="1" x14ac:dyDescent="0.25">
      <c r="A8" s="25"/>
      <c r="B8" s="228" t="s">
        <v>85</v>
      </c>
      <c r="C8" s="1"/>
      <c r="D8" s="1"/>
      <c r="E8" s="1"/>
      <c r="F8" s="233" t="e">
        <f>MAX(0,#REF!)</f>
        <v>#REF!</v>
      </c>
      <c r="G8" s="232" t="e">
        <f>#REF!</f>
        <v>#REF!</v>
      </c>
      <c r="H8" s="71" t="e">
        <f>F8*Parametry!L14</f>
        <v>#REF!</v>
      </c>
      <c r="I8" s="71" t="e">
        <f>G8*Parametry!M14</f>
        <v>#REF!</v>
      </c>
      <c r="J8" s="1"/>
      <c r="K8" s="1"/>
      <c r="L8" s="30"/>
    </row>
    <row r="9" spans="1:12" hidden="1" x14ac:dyDescent="0.25">
      <c r="A9" s="25"/>
      <c r="B9" s="228" t="s">
        <v>88</v>
      </c>
      <c r="C9" s="1"/>
      <c r="D9" s="1"/>
      <c r="E9" s="1"/>
      <c r="F9" s="233" t="e">
        <f>MAX(0,#REF!)</f>
        <v>#REF!</v>
      </c>
      <c r="G9" s="232" t="e">
        <f>#REF!</f>
        <v>#REF!</v>
      </c>
      <c r="H9" s="71" t="e">
        <f>F9*Parametry!L15</f>
        <v>#REF!</v>
      </c>
      <c r="I9" s="71" t="e">
        <f>G9*Parametry!M15</f>
        <v>#REF!</v>
      </c>
      <c r="J9" s="1"/>
      <c r="K9" s="1"/>
      <c r="L9" s="30"/>
    </row>
    <row r="10" spans="1:12" hidden="1" x14ac:dyDescent="0.25">
      <c r="A10" s="25"/>
      <c r="B10" s="228" t="s">
        <v>89</v>
      </c>
      <c r="C10" s="1"/>
      <c r="D10" s="1"/>
      <c r="E10" s="1"/>
      <c r="F10" s="233" t="e">
        <f>MAX(0,#REF!)</f>
        <v>#REF!</v>
      </c>
      <c r="G10" s="232" t="e">
        <f>#REF!</f>
        <v>#REF!</v>
      </c>
      <c r="H10" s="71" t="e">
        <f>F10*Parametry!L16</f>
        <v>#REF!</v>
      </c>
      <c r="I10" s="71" t="e">
        <f>G10*Parametry!M16</f>
        <v>#REF!</v>
      </c>
      <c r="J10" s="1"/>
      <c r="K10" s="1"/>
      <c r="L10" s="30"/>
    </row>
    <row r="11" spans="1:12" hidden="1" x14ac:dyDescent="0.25">
      <c r="A11" s="25"/>
      <c r="B11" s="228" t="s">
        <v>54</v>
      </c>
      <c r="C11" s="1"/>
      <c r="D11" s="1"/>
      <c r="E11" s="1"/>
      <c r="F11" s="233" t="e">
        <f>MAX(0,#REF!)</f>
        <v>#REF!</v>
      </c>
      <c r="G11" s="232" t="e">
        <f>#REF!</f>
        <v>#REF!</v>
      </c>
      <c r="H11" s="71" t="e">
        <f>F11*Parametry!L17</f>
        <v>#REF!</v>
      </c>
      <c r="I11" s="71" t="e">
        <f>G11*Parametry!M17</f>
        <v>#REF!</v>
      </c>
      <c r="J11" s="1"/>
      <c r="K11" s="1"/>
      <c r="L11" s="30"/>
    </row>
    <row r="12" spans="1:12" hidden="1" x14ac:dyDescent="0.25">
      <c r="A12" s="25"/>
      <c r="B12" s="228" t="s">
        <v>53</v>
      </c>
      <c r="C12" s="1"/>
      <c r="D12" s="1"/>
      <c r="E12" s="1"/>
      <c r="F12" s="233" t="e">
        <f>MAX(0,#REF!)</f>
        <v>#REF!</v>
      </c>
      <c r="G12" s="232" t="e">
        <f>#REF!</f>
        <v>#REF!</v>
      </c>
      <c r="H12" s="71" t="e">
        <f>F12*Parametry!L18</f>
        <v>#REF!</v>
      </c>
      <c r="I12" s="71" t="e">
        <f>G12*Parametry!M18</f>
        <v>#REF!</v>
      </c>
      <c r="J12" s="1"/>
      <c r="K12" s="1"/>
      <c r="L12" s="30"/>
    </row>
    <row r="13" spans="1:12" hidden="1" x14ac:dyDescent="0.25">
      <c r="A13" s="25"/>
      <c r="B13" s="228" t="s">
        <v>52</v>
      </c>
      <c r="C13" s="1"/>
      <c r="D13" s="1"/>
      <c r="E13" s="1"/>
      <c r="F13" s="233" t="e">
        <f>MAX(0,#REF!)</f>
        <v>#REF!</v>
      </c>
      <c r="G13" s="232" t="e">
        <f>#REF!</f>
        <v>#REF!</v>
      </c>
      <c r="H13" s="71" t="e">
        <f>F13*Parametry!L19</f>
        <v>#REF!</v>
      </c>
      <c r="I13" s="71" t="e">
        <f>G13*Parametry!M19</f>
        <v>#REF!</v>
      </c>
      <c r="J13" s="1"/>
      <c r="K13" s="1"/>
      <c r="L13" s="30"/>
    </row>
    <row r="14" spans="1:12" hidden="1" x14ac:dyDescent="0.25">
      <c r="A14" s="25"/>
      <c r="B14" s="228" t="s">
        <v>51</v>
      </c>
      <c r="C14" s="1"/>
      <c r="D14" s="1"/>
      <c r="E14" s="1"/>
      <c r="F14" s="233" t="e">
        <f>MAX(0,#REF!)</f>
        <v>#REF!</v>
      </c>
      <c r="G14" s="232" t="e">
        <f>#REF!</f>
        <v>#REF!</v>
      </c>
      <c r="H14" s="71" t="e">
        <f>F14*Parametry!L20</f>
        <v>#REF!</v>
      </c>
      <c r="I14" s="71" t="e">
        <f>G14*Parametry!M20</f>
        <v>#REF!</v>
      </c>
      <c r="J14" s="1"/>
      <c r="K14" s="1"/>
      <c r="L14" s="30"/>
    </row>
    <row r="15" spans="1:12" hidden="1" x14ac:dyDescent="0.25">
      <c r="A15" s="25"/>
      <c r="B15" s="228" t="s">
        <v>50</v>
      </c>
      <c r="C15" s="1"/>
      <c r="D15" s="1"/>
      <c r="E15" s="1"/>
      <c r="F15" s="233" t="e">
        <f>MAX(0,#REF!)</f>
        <v>#REF!</v>
      </c>
      <c r="G15" s="232" t="e">
        <f>#REF!</f>
        <v>#REF!</v>
      </c>
      <c r="H15" s="71" t="e">
        <f>F15*Parametry!L21</f>
        <v>#REF!</v>
      </c>
      <c r="I15" s="71" t="e">
        <f>G15*Parametry!M21</f>
        <v>#REF!</v>
      </c>
      <c r="J15" s="1"/>
      <c r="K15" s="1"/>
      <c r="L15" s="30"/>
    </row>
    <row r="16" spans="1:12" hidden="1" x14ac:dyDescent="0.25">
      <c r="A16" s="25"/>
      <c r="B16" s="228" t="s">
        <v>49</v>
      </c>
      <c r="C16" s="1"/>
      <c r="D16" s="1"/>
      <c r="E16" s="1"/>
      <c r="F16" s="233" t="e">
        <f>MAX(0,#REF!)</f>
        <v>#REF!</v>
      </c>
      <c r="G16" s="232" t="e">
        <f>#REF!</f>
        <v>#REF!</v>
      </c>
      <c r="H16" s="71" t="e">
        <f>F16*Parametry!L22</f>
        <v>#REF!</v>
      </c>
      <c r="I16" s="71" t="e">
        <f>G16*Parametry!M22</f>
        <v>#REF!</v>
      </c>
      <c r="J16" s="1"/>
      <c r="K16" s="1"/>
      <c r="L16" s="30"/>
    </row>
    <row r="17" spans="1:12" hidden="1" x14ac:dyDescent="0.25">
      <c r="A17" s="25"/>
      <c r="B17" s="228" t="s">
        <v>48</v>
      </c>
      <c r="C17" s="1"/>
      <c r="D17" s="1"/>
      <c r="E17" s="1"/>
      <c r="F17" s="233" t="e">
        <f>MAX(0,#REF!)</f>
        <v>#REF!</v>
      </c>
      <c r="G17" s="232" t="e">
        <f>#REF!</f>
        <v>#REF!</v>
      </c>
      <c r="H17" s="71" t="e">
        <f>F17*Parametry!L23</f>
        <v>#REF!</v>
      </c>
      <c r="I17" s="71" t="e">
        <f>G17*Parametry!M23</f>
        <v>#REF!</v>
      </c>
      <c r="J17" s="1"/>
      <c r="K17" s="1"/>
      <c r="L17" s="30"/>
    </row>
    <row r="18" spans="1:12" hidden="1" x14ac:dyDescent="0.25">
      <c r="A18" s="25"/>
      <c r="B18" s="228" t="s">
        <v>47</v>
      </c>
      <c r="C18" s="1"/>
      <c r="D18" s="1"/>
      <c r="E18" s="1"/>
      <c r="F18" s="233" t="e">
        <f>MAX(0,#REF!)</f>
        <v>#REF!</v>
      </c>
      <c r="G18" s="232" t="e">
        <f>#REF!</f>
        <v>#REF!</v>
      </c>
      <c r="H18" s="71" t="e">
        <f>F18*Parametry!L24</f>
        <v>#REF!</v>
      </c>
      <c r="I18" s="71" t="e">
        <f>G18*Parametry!M24</f>
        <v>#REF!</v>
      </c>
      <c r="J18" s="1"/>
      <c r="K18" s="1"/>
      <c r="L18" s="30"/>
    </row>
    <row r="19" spans="1:12" hidden="1" x14ac:dyDescent="0.25">
      <c r="A19" s="25"/>
      <c r="B19" s="228" t="s">
        <v>46</v>
      </c>
      <c r="C19" s="1"/>
      <c r="D19" s="1"/>
      <c r="E19" s="1"/>
      <c r="F19" s="233" t="e">
        <f>MAX(0,#REF!)</f>
        <v>#REF!</v>
      </c>
      <c r="G19" s="232" t="e">
        <f>#REF!</f>
        <v>#REF!</v>
      </c>
      <c r="H19" s="71" t="e">
        <f>F19*Parametry!L25</f>
        <v>#REF!</v>
      </c>
      <c r="I19" s="71" t="e">
        <f>G19*Parametry!M25</f>
        <v>#REF!</v>
      </c>
      <c r="J19" s="1"/>
      <c r="K19" s="1"/>
      <c r="L19" s="30"/>
    </row>
    <row r="20" spans="1:12" hidden="1" x14ac:dyDescent="0.25">
      <c r="A20" s="27"/>
      <c r="B20" s="228" t="s">
        <v>45</v>
      </c>
      <c r="C20" s="24"/>
      <c r="D20" s="24"/>
      <c r="E20" s="24"/>
      <c r="F20" s="233" t="e">
        <f>MAX(0,#REF!)</f>
        <v>#REF!</v>
      </c>
      <c r="G20" s="232" t="e">
        <f>#REF!</f>
        <v>#REF!</v>
      </c>
      <c r="H20" s="71" t="e">
        <f>F20*Parametry!L26</f>
        <v>#REF!</v>
      </c>
      <c r="I20" s="71" t="e">
        <f>G20*Parametry!M26</f>
        <v>#REF!</v>
      </c>
      <c r="J20" s="24"/>
      <c r="K20" s="24"/>
      <c r="L20" s="45"/>
    </row>
    <row r="21" spans="1:12" hidden="1" x14ac:dyDescent="0.25">
      <c r="A21" s="25"/>
      <c r="B21" s="228" t="s">
        <v>44</v>
      </c>
      <c r="C21" s="1"/>
      <c r="D21" s="1"/>
      <c r="E21" s="1"/>
      <c r="F21" s="233" t="e">
        <f>MAX(0,#REF!)</f>
        <v>#REF!</v>
      </c>
      <c r="G21" s="232" t="e">
        <f>#REF!</f>
        <v>#REF!</v>
      </c>
      <c r="H21" s="71" t="e">
        <f>F21*Parametry!L27</f>
        <v>#REF!</v>
      </c>
      <c r="I21" s="71" t="e">
        <f>G21*Parametry!M27</f>
        <v>#REF!</v>
      </c>
      <c r="J21" s="1"/>
      <c r="K21" s="1"/>
      <c r="L21" s="44"/>
    </row>
    <row r="22" spans="1:12" hidden="1" x14ac:dyDescent="0.25">
      <c r="A22" s="25"/>
      <c r="B22" s="228" t="s">
        <v>27</v>
      </c>
      <c r="C22" s="1"/>
      <c r="D22" s="1"/>
      <c r="E22" s="1"/>
      <c r="F22" s="233" t="e">
        <f>MAX(0,#REF!)</f>
        <v>#REF!</v>
      </c>
      <c r="G22" s="232" t="e">
        <f>#REF!</f>
        <v>#REF!</v>
      </c>
      <c r="H22" s="71" t="e">
        <f>F22*Parametry!L28</f>
        <v>#REF!</v>
      </c>
      <c r="I22" s="71" t="e">
        <f>G22*Parametry!M28</f>
        <v>#REF!</v>
      </c>
      <c r="J22" s="1"/>
      <c r="K22" s="1"/>
      <c r="L22" s="44"/>
    </row>
    <row r="23" spans="1:12" hidden="1" x14ac:dyDescent="0.25">
      <c r="A23" s="25"/>
      <c r="B23" s="228" t="s">
        <v>43</v>
      </c>
      <c r="C23" s="1"/>
      <c r="D23" s="1"/>
      <c r="E23" s="1"/>
      <c r="F23" s="233" t="e">
        <f>MAX(0,#REF!)</f>
        <v>#REF!</v>
      </c>
      <c r="G23" s="232" t="e">
        <f>#REF!</f>
        <v>#REF!</v>
      </c>
      <c r="H23" s="71" t="e">
        <f>F23*Parametry!L29</f>
        <v>#REF!</v>
      </c>
      <c r="I23" s="71" t="e">
        <f>G23*Parametry!M29</f>
        <v>#REF!</v>
      </c>
      <c r="J23" s="1"/>
      <c r="K23" s="1"/>
      <c r="L23" s="44"/>
    </row>
    <row r="24" spans="1:12" hidden="1" x14ac:dyDescent="0.25">
      <c r="A24" s="25"/>
      <c r="B24" s="257"/>
      <c r="C24" s="1"/>
      <c r="D24" s="1"/>
      <c r="E24" s="1"/>
      <c r="F24" s="1"/>
      <c r="G24" s="1"/>
      <c r="H24" s="1"/>
      <c r="I24" s="1"/>
      <c r="J24" s="1"/>
      <c r="K24" s="1"/>
      <c r="L24" s="30"/>
    </row>
    <row r="25" spans="1:12" hidden="1" x14ac:dyDescent="0.25">
      <c r="A25" s="25"/>
      <c r="B25" s="257"/>
      <c r="C25" s="25"/>
      <c r="D25" s="25"/>
      <c r="E25" s="1"/>
      <c r="F25" s="1"/>
      <c r="G25" s="1"/>
      <c r="H25" s="1"/>
      <c r="I25" s="1"/>
      <c r="J25" s="1"/>
      <c r="K25" s="1"/>
      <c r="L25" s="30"/>
    </row>
    <row r="26" spans="1:12" ht="15.75" hidden="1" thickBot="1" x14ac:dyDescent="0.3">
      <c r="A26" s="25"/>
      <c r="B26" s="230" t="s">
        <v>42</v>
      </c>
      <c r="C26" s="27"/>
      <c r="D26" s="27"/>
      <c r="E26" s="1"/>
      <c r="F26" s="1"/>
      <c r="G26" s="1"/>
      <c r="H26" s="1"/>
      <c r="I26" s="1"/>
      <c r="J26" s="1"/>
      <c r="K26" s="1"/>
      <c r="L26" s="30"/>
    </row>
    <row r="27" spans="1:12" ht="16.5" hidden="1" thickBot="1" x14ac:dyDescent="0.35">
      <c r="A27" s="25"/>
      <c r="B27" s="257" t="s">
        <v>41</v>
      </c>
      <c r="C27" s="224" t="e">
        <f>0.05*F29-0.088*F30+0.005*F31+0.029*F32+0.001*G33</f>
        <v>#REF!</v>
      </c>
      <c r="D27" s="302"/>
      <c r="E27" s="1"/>
      <c r="F27" s="1"/>
      <c r="G27" s="1"/>
      <c r="H27" s="1"/>
      <c r="I27" s="1"/>
      <c r="J27" s="1"/>
      <c r="K27" s="1"/>
      <c r="L27" s="30"/>
    </row>
    <row r="28" spans="1:12" ht="51" hidden="1" x14ac:dyDescent="0.25">
      <c r="A28" s="25"/>
      <c r="B28" s="230"/>
      <c r="C28" s="27"/>
      <c r="D28" s="27"/>
      <c r="E28" s="1"/>
      <c r="F28" s="10" t="s">
        <v>40</v>
      </c>
      <c r="G28" s="10" t="s">
        <v>39</v>
      </c>
      <c r="H28" s="1"/>
      <c r="I28" s="1"/>
      <c r="J28" s="1"/>
      <c r="K28" s="1"/>
      <c r="L28" s="30"/>
    </row>
    <row r="29" spans="1:12" hidden="1" x14ac:dyDescent="0.25">
      <c r="A29" s="25"/>
      <c r="B29" s="228" t="s">
        <v>38</v>
      </c>
      <c r="C29" s="27"/>
      <c r="D29" s="27"/>
      <c r="E29" s="1"/>
      <c r="F29" s="233" t="e">
        <f>MAX(0,#REF!)</f>
        <v>#REF!</v>
      </c>
      <c r="G29" s="1"/>
      <c r="H29" s="1"/>
      <c r="I29" s="1"/>
      <c r="J29" s="1"/>
      <c r="K29" s="1"/>
      <c r="L29" s="30"/>
    </row>
    <row r="30" spans="1:12" hidden="1" x14ac:dyDescent="0.25">
      <c r="A30" s="25"/>
      <c r="B30" s="26" t="s">
        <v>37</v>
      </c>
      <c r="C30" s="27"/>
      <c r="D30" s="27"/>
      <c r="E30" s="1"/>
      <c r="F30" s="233" t="e">
        <f>MAX(0,#REF!)</f>
        <v>#REF!</v>
      </c>
      <c r="G30" s="1"/>
      <c r="H30" s="1"/>
      <c r="I30" s="1"/>
      <c r="J30" s="1"/>
      <c r="K30" s="1"/>
      <c r="L30" s="30"/>
    </row>
    <row r="31" spans="1:12" hidden="1" x14ac:dyDescent="0.25">
      <c r="A31" s="25"/>
      <c r="B31" s="26" t="s">
        <v>36</v>
      </c>
      <c r="C31" s="27"/>
      <c r="D31" s="27"/>
      <c r="E31" s="1"/>
      <c r="F31" s="233" t="e">
        <f>MAX(0,#REF!)</f>
        <v>#REF!</v>
      </c>
      <c r="G31" s="1"/>
      <c r="H31" s="1"/>
      <c r="I31" s="1"/>
      <c r="J31" s="1"/>
      <c r="K31" s="1"/>
      <c r="L31" s="30"/>
    </row>
    <row r="32" spans="1:12" hidden="1" x14ac:dyDescent="0.25">
      <c r="A32" s="25"/>
      <c r="B32" s="26" t="s">
        <v>90</v>
      </c>
      <c r="C32" s="27"/>
      <c r="D32" s="27"/>
      <c r="E32" s="1"/>
      <c r="F32" s="233" t="e">
        <f>MAX(0,#REF!)</f>
        <v>#REF!</v>
      </c>
      <c r="G32" s="1"/>
      <c r="H32" s="1"/>
      <c r="I32" s="1"/>
      <c r="J32" s="1"/>
      <c r="K32" s="1"/>
      <c r="L32" s="30"/>
    </row>
    <row r="33" spans="1:12" hidden="1" x14ac:dyDescent="0.25">
      <c r="A33" s="25"/>
      <c r="B33" s="26" t="s">
        <v>35</v>
      </c>
      <c r="C33" s="27"/>
      <c r="D33" s="27"/>
      <c r="E33" s="1"/>
      <c r="F33" s="1"/>
      <c r="G33" s="70" t="e">
        <f>CAR_life</f>
        <v>#REF!</v>
      </c>
      <c r="H33" s="1"/>
      <c r="I33" s="1"/>
      <c r="J33" s="1"/>
      <c r="K33" s="1"/>
      <c r="L33" s="30"/>
    </row>
    <row r="34" spans="1:12" hidden="1" x14ac:dyDescent="0.25">
      <c r="A34" s="41"/>
      <c r="B34" s="31"/>
      <c r="C34" s="25"/>
      <c r="D34" s="25"/>
      <c r="E34" s="1"/>
      <c r="F34" s="1"/>
      <c r="G34" s="1"/>
      <c r="H34" s="1"/>
      <c r="I34" s="1"/>
      <c r="J34" s="1"/>
      <c r="K34" s="1"/>
      <c r="L34" s="30"/>
    </row>
    <row r="35" spans="1:12" hidden="1" x14ac:dyDescent="0.25">
      <c r="A35" s="41"/>
      <c r="B35" s="31"/>
      <c r="C35" s="1"/>
      <c r="D35" s="1"/>
      <c r="E35" s="1"/>
      <c r="F35" s="1"/>
      <c r="G35" s="1"/>
      <c r="H35" s="1"/>
      <c r="I35" s="1"/>
      <c r="J35" s="1"/>
      <c r="K35" s="1"/>
      <c r="L35" s="30"/>
    </row>
    <row r="36" spans="1:12" ht="15.75" thickBot="1" x14ac:dyDescent="0.3">
      <c r="A36" s="41"/>
      <c r="B36" s="43" t="str">
        <f>Language!B189</f>
        <v>Obliczenia wymogu MCR</v>
      </c>
      <c r="C36" s="42"/>
      <c r="D36" s="42"/>
      <c r="E36" s="1"/>
      <c r="F36" s="1"/>
      <c r="G36" s="1"/>
      <c r="H36" s="1"/>
      <c r="I36" s="1"/>
      <c r="J36" s="1"/>
      <c r="K36" s="1"/>
      <c r="L36" s="30"/>
    </row>
    <row r="37" spans="1:12" ht="15.75" thickBot="1" x14ac:dyDescent="0.3">
      <c r="A37" s="40"/>
      <c r="B37" s="39" t="str">
        <f>Language!B190</f>
        <v>Liniowy MCR</v>
      </c>
      <c r="C37" s="400"/>
      <c r="D37" s="303"/>
      <c r="E37" s="1"/>
      <c r="F37" s="2"/>
      <c r="G37" s="1"/>
      <c r="H37" s="1"/>
      <c r="I37" s="1"/>
      <c r="J37" s="1"/>
      <c r="K37" s="1"/>
      <c r="L37" s="30"/>
    </row>
    <row r="38" spans="1:12" x14ac:dyDescent="0.25">
      <c r="A38" s="41"/>
      <c r="B38" s="39" t="s">
        <v>283</v>
      </c>
      <c r="C38" s="401">
        <f>SCR_final</f>
        <v>0</v>
      </c>
      <c r="D38" s="304"/>
      <c r="E38" s="1"/>
      <c r="F38" s="33"/>
      <c r="G38" s="33"/>
      <c r="H38" s="33"/>
      <c r="I38" s="33"/>
      <c r="J38" s="33"/>
      <c r="K38" s="33"/>
      <c r="L38" s="30"/>
    </row>
    <row r="39" spans="1:12" x14ac:dyDescent="0.25">
      <c r="A39" s="41"/>
      <c r="B39" s="39" t="str">
        <f>Language!B191</f>
        <v>MCR ograniczony z góry</v>
      </c>
      <c r="C39" s="402">
        <f>Parametry!L8*C38</f>
        <v>0</v>
      </c>
      <c r="D39" s="303"/>
      <c r="E39" s="1"/>
      <c r="F39" s="1"/>
      <c r="G39" s="31"/>
      <c r="H39" s="1"/>
      <c r="I39" s="1"/>
      <c r="J39" s="1"/>
      <c r="K39" s="1"/>
      <c r="L39" s="30"/>
    </row>
    <row r="40" spans="1:12" x14ac:dyDescent="0.25">
      <c r="A40" s="40"/>
      <c r="B40" s="39" t="str">
        <f>Language!B192</f>
        <v>MCR ograniczony z dołu</v>
      </c>
      <c r="C40" s="402">
        <f>Parametry!L9*C38</f>
        <v>0</v>
      </c>
      <c r="D40" s="303"/>
      <c r="E40" s="1"/>
      <c r="F40" s="1"/>
      <c r="G40" s="31"/>
      <c r="H40" s="1"/>
      <c r="I40" s="1"/>
      <c r="J40" s="1"/>
      <c r="K40" s="1"/>
      <c r="L40" s="30"/>
    </row>
    <row r="41" spans="1:12" ht="15.75" thickBot="1" x14ac:dyDescent="0.3">
      <c r="A41" s="41"/>
      <c r="B41" s="39" t="str">
        <f>Language!B193</f>
        <v>Łączny minimalny wymóg kapitałowy</v>
      </c>
      <c r="C41" s="403">
        <f>MIN(MAX(C37,C40),C39)</f>
        <v>0</v>
      </c>
      <c r="D41" s="303"/>
      <c r="E41" s="1"/>
      <c r="F41" s="1"/>
      <c r="G41" s="216"/>
      <c r="H41" s="1"/>
      <c r="I41" s="257"/>
      <c r="J41" s="1"/>
      <c r="K41" s="1"/>
      <c r="L41" s="30"/>
    </row>
    <row r="42" spans="1:12" ht="15.75" thickBot="1" x14ac:dyDescent="0.3">
      <c r="A42" s="40"/>
      <c r="B42" s="39" t="str">
        <f>Language!B194</f>
        <v>Absolutny minimalny wymóg kapitałowy</v>
      </c>
      <c r="C42" s="404">
        <f>IF(Typ=NonLife,IF(G42=No,AMCR_NonLife_ogr,AMCR_NonLife),IF(Typ=Reinsurance,IF(Captive=Yes,AMCR_Reins_captive,AMCR_Reins),AMCR_Life))*IF(E42="PLN",Kurs_EUR_PLN,1)/jednostka</f>
        <v>16070.21</v>
      </c>
      <c r="D42" s="219" t="str">
        <f>Indeks!E25</f>
        <v xml:space="preserve"> TYS</v>
      </c>
      <c r="E42" s="70" t="str">
        <f>IF(Waluta="EUR","EUR","PLN")</f>
        <v>PLN</v>
      </c>
      <c r="F42" s="298" t="s">
        <v>538</v>
      </c>
      <c r="G42" s="299"/>
      <c r="H42" s="1"/>
      <c r="I42" s="216"/>
      <c r="K42" s="1"/>
      <c r="L42" s="30"/>
    </row>
    <row r="43" spans="1:12" x14ac:dyDescent="0.25">
      <c r="A43" s="38"/>
      <c r="B43" s="37"/>
      <c r="C43" s="405"/>
      <c r="D43" s="36"/>
      <c r="E43" s="1"/>
      <c r="F43" s="1"/>
      <c r="G43" s="423" t="str">
        <f>Language!$B$35</f>
        <v>Tak</v>
      </c>
      <c r="H43" s="1"/>
      <c r="I43" s="216"/>
      <c r="K43" s="1"/>
      <c r="L43" s="30"/>
    </row>
    <row r="44" spans="1:12" x14ac:dyDescent="0.25">
      <c r="A44" s="3"/>
      <c r="B44" s="35" t="s">
        <v>28</v>
      </c>
      <c r="C44" s="406">
        <f>MAX(C41,C42)</f>
        <v>16070.21</v>
      </c>
      <c r="D44" s="305"/>
      <c r="E44" s="23"/>
      <c r="F44" s="1"/>
      <c r="G44" s="423" t="str">
        <f>Language!$B$36</f>
        <v>Nie</v>
      </c>
      <c r="H44" s="1"/>
      <c r="I44" s="216"/>
      <c r="K44" s="1"/>
      <c r="L44" s="30"/>
    </row>
    <row r="45" spans="1:12" x14ac:dyDescent="0.25">
      <c r="A45" s="34"/>
      <c r="B45" s="33"/>
      <c r="C45" s="1"/>
      <c r="D45" s="1"/>
      <c r="E45" s="1"/>
      <c r="F45" s="1"/>
      <c r="G45" s="216"/>
      <c r="H45" s="1"/>
      <c r="I45" s="216"/>
      <c r="K45" s="1"/>
      <c r="L45" s="30"/>
    </row>
    <row r="46" spans="1:12" ht="15.75" thickBot="1" x14ac:dyDescent="0.3">
      <c r="A46" s="32"/>
      <c r="B46" s="297" t="str">
        <f>Indeks!G6</f>
        <v>Legenda</v>
      </c>
      <c r="C46" s="1"/>
      <c r="D46" s="1"/>
      <c r="E46" s="1"/>
      <c r="F46" s="1"/>
      <c r="G46" s="1"/>
      <c r="H46" s="1"/>
      <c r="I46" s="216"/>
      <c r="K46" s="1"/>
      <c r="L46" s="30"/>
    </row>
    <row r="47" spans="1:12" ht="15.75" thickBot="1" x14ac:dyDescent="0.3">
      <c r="A47" s="32"/>
      <c r="B47" s="292" t="str">
        <f>Indeks!G7</f>
        <v>Dane wejściowe</v>
      </c>
      <c r="C47" s="1"/>
      <c r="D47" s="1"/>
      <c r="E47" s="1"/>
      <c r="F47" s="1"/>
      <c r="G47" s="1"/>
      <c r="H47" s="1"/>
      <c r="I47" s="1"/>
      <c r="J47" s="1"/>
      <c r="K47" s="1"/>
      <c r="L47" s="30"/>
    </row>
    <row r="48" spans="1:12" x14ac:dyDescent="0.25">
      <c r="A48" s="32"/>
      <c r="B48" s="293" t="str">
        <f>Indeks!G8</f>
        <v>Dane z innych komórek</v>
      </c>
      <c r="C48" s="1"/>
      <c r="D48" s="1"/>
      <c r="E48" s="1"/>
      <c r="F48" s="1"/>
      <c r="G48" s="1"/>
      <c r="H48" s="1"/>
      <c r="I48" s="1"/>
      <c r="J48" s="1"/>
      <c r="K48" s="1"/>
      <c r="L48" s="30"/>
    </row>
    <row r="49" spans="1:12" x14ac:dyDescent="0.25">
      <c r="A49" s="31"/>
      <c r="B49" s="295" t="str">
        <f>Indeks!G9</f>
        <v>Formuły</v>
      </c>
      <c r="C49" s="2"/>
      <c r="D49" s="2"/>
      <c r="E49" s="1"/>
      <c r="F49" s="1"/>
      <c r="G49" s="1"/>
      <c r="H49" s="1"/>
      <c r="I49" s="1"/>
      <c r="J49" s="1"/>
      <c r="K49" s="1"/>
      <c r="L49" s="30"/>
    </row>
    <row r="50" spans="1:12" x14ac:dyDescent="0.25">
      <c r="A50" s="2"/>
      <c r="B50" s="294" t="str">
        <f>Indeks!G10</f>
        <v>Dane wynikowe</v>
      </c>
      <c r="C50" s="2"/>
      <c r="D50" s="2"/>
      <c r="E50" s="2"/>
      <c r="F50" s="2"/>
      <c r="G50" s="2"/>
      <c r="H50" s="2"/>
      <c r="I50" s="2"/>
      <c r="J50" s="2"/>
      <c r="K50" s="2"/>
      <c r="L50" s="30"/>
    </row>
    <row r="51" spans="1:12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30"/>
    </row>
    <row r="52" spans="1:12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30"/>
    </row>
    <row r="53" spans="1:12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30"/>
    </row>
    <row r="54" spans="1:12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30"/>
    </row>
    <row r="55" spans="1:12" x14ac:dyDescent="0.25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</row>
    <row r="56" spans="1:12" x14ac:dyDescent="0.25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</row>
    <row r="57" spans="1:12" x14ac:dyDescent="0.25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</row>
    <row r="58" spans="1:12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</row>
    <row r="59" spans="1:12" x14ac:dyDescent="0.2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</row>
    <row r="60" spans="1:12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</row>
    <row r="61" spans="1:12" x14ac:dyDescent="0.2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</row>
    <row r="62" spans="1:12" x14ac:dyDescent="0.2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</row>
    <row r="63" spans="1:12" x14ac:dyDescent="0.25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</row>
    <row r="64" spans="1:12" x14ac:dyDescent="0.25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</row>
    <row r="65" spans="1:12" x14ac:dyDescent="0.2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</row>
    <row r="66" spans="1:12" x14ac:dyDescent="0.25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</row>
    <row r="67" spans="1:12" x14ac:dyDescent="0.25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</row>
    <row r="68" spans="1:12" x14ac:dyDescent="0.25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</row>
    <row r="69" spans="1:12" x14ac:dyDescent="0.25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</row>
    <row r="70" spans="1:12" x14ac:dyDescent="0.25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</row>
    <row r="71" spans="1:12" x14ac:dyDescent="0.2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</row>
    <row r="72" spans="1:12" x14ac:dyDescent="0.2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</row>
    <row r="73" spans="1:12" x14ac:dyDescent="0.2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</row>
    <row r="74" spans="1:12" x14ac:dyDescent="0.2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</row>
    <row r="75" spans="1:12" x14ac:dyDescent="0.2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</row>
    <row r="76" spans="1:12" x14ac:dyDescent="0.25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</row>
    <row r="77" spans="1:12" x14ac:dyDescent="0.25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</row>
    <row r="78" spans="1:12" x14ac:dyDescent="0.25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</row>
    <row r="79" spans="1:12" x14ac:dyDescent="0.25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</row>
    <row r="80" spans="1:12" x14ac:dyDescent="0.25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</row>
    <row r="81" spans="1:12" x14ac:dyDescent="0.25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</row>
    <row r="82" spans="1:12" x14ac:dyDescent="0.25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</row>
    <row r="83" spans="1:12" x14ac:dyDescent="0.25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</row>
    <row r="84" spans="1:12" x14ac:dyDescent="0.25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</row>
    <row r="85" spans="1:12" x14ac:dyDescent="0.2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</row>
    <row r="86" spans="1:12" x14ac:dyDescent="0.25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</row>
    <row r="87" spans="1:12" x14ac:dyDescent="0.25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</row>
    <row r="88" spans="1:12" x14ac:dyDescent="0.25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</row>
    <row r="89" spans="1:12" x14ac:dyDescent="0.25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</row>
    <row r="90" spans="1:12" x14ac:dyDescent="0.2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</row>
    <row r="91" spans="1:12" x14ac:dyDescent="0.2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</row>
    <row r="92" spans="1:12" x14ac:dyDescent="0.25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</row>
    <row r="93" spans="1:12" x14ac:dyDescent="0.25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</row>
    <row r="94" spans="1:12" x14ac:dyDescent="0.2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</row>
    <row r="95" spans="1:12" x14ac:dyDescent="0.2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</row>
    <row r="96" spans="1:12" x14ac:dyDescent="0.25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</row>
    <row r="97" spans="1:12" x14ac:dyDescent="0.25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</row>
    <row r="98" spans="1:12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</row>
    <row r="99" spans="1:12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</row>
    <row r="100" spans="1:12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</row>
    <row r="101" spans="1:12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</row>
    <row r="102" spans="1:12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</row>
    <row r="103" spans="1:12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</row>
    <row r="104" spans="1:12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</row>
    <row r="105" spans="1:12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</row>
    <row r="106" spans="1:12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</row>
    <row r="107" spans="1:12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</row>
    <row r="108" spans="1:12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</row>
    <row r="109" spans="1:12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</row>
    <row r="110" spans="1:12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</row>
    <row r="111" spans="1:12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</row>
    <row r="112" spans="1:12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</row>
    <row r="113" spans="1:12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</row>
    <row r="114" spans="1:12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</row>
    <row r="115" spans="1:12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</row>
    <row r="116" spans="1:12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</row>
    <row r="117" spans="1:12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</row>
    <row r="118" spans="1:12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</row>
    <row r="119" spans="1:12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</row>
    <row r="120" spans="1:12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</row>
    <row r="121" spans="1:12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</row>
    <row r="122" spans="1:12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</row>
    <row r="123" spans="1:12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</row>
    <row r="124" spans="1:12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</row>
    <row r="125" spans="1:12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</row>
    <row r="126" spans="1:12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</row>
    <row r="127" spans="1:12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</row>
    <row r="128" spans="1:12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</row>
    <row r="129" spans="1:12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</row>
    <row r="130" spans="1:12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</row>
    <row r="131" spans="1:12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</row>
    <row r="132" spans="1:12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</row>
    <row r="133" spans="1:12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</row>
    <row r="134" spans="1:12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</row>
    <row r="135" spans="1:12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</row>
    <row r="136" spans="1:12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</row>
    <row r="137" spans="1:12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</row>
    <row r="138" spans="1:12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</row>
    <row r="139" spans="1:12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</row>
    <row r="140" spans="1:12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</row>
    <row r="141" spans="1:12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</row>
    <row r="142" spans="1:12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</row>
    <row r="143" spans="1:12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</row>
    <row r="144" spans="1:12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</row>
    <row r="145" spans="1:12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</row>
    <row r="146" spans="1:12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</row>
    <row r="147" spans="1:12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</row>
    <row r="148" spans="1:12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</row>
    <row r="149" spans="1:12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</row>
    <row r="150" spans="1:12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</row>
    <row r="151" spans="1:12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</row>
    <row r="152" spans="1:12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</row>
    <row r="153" spans="1:12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</row>
    <row r="154" spans="1:12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</row>
    <row r="155" spans="1:12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</row>
    <row r="156" spans="1:12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</row>
    <row r="157" spans="1:12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</row>
    <row r="158" spans="1:12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</row>
    <row r="159" spans="1:12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</row>
    <row r="160" spans="1:12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</row>
    <row r="161" spans="1:12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</row>
    <row r="162" spans="1:12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</row>
    <row r="163" spans="1:12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</row>
    <row r="164" spans="1:12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</row>
    <row r="165" spans="1:12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</row>
  </sheetData>
  <mergeCells count="1">
    <mergeCell ref="F4:G4"/>
  </mergeCells>
  <phoneticPr fontId="37" type="noConversion"/>
  <dataValidations count="1">
    <dataValidation type="list" allowBlank="1" showInputMessage="1" showErrorMessage="1" sqref="G42">
      <formula1>$G$43:$G$44</formula1>
    </dataValidation>
  </dataValidations>
  <hyperlinks>
    <hyperlink ref="C1" location="Indeks!A1" display="Indeks"/>
  </hyperlinks>
  <pageMargins left="0.78740157499999996" right="0.78740157499999996" top="0.984251969" bottom="0.984251969" header="0.5" footer="0.5"/>
  <pageSetup paperSize="9" scale="4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Q44"/>
  <sheetViews>
    <sheetView zoomScale="80" zoomScaleNormal="80" workbookViewId="0"/>
  </sheetViews>
  <sheetFormatPr defaultRowHeight="15" x14ac:dyDescent="0.25"/>
  <cols>
    <col min="1" max="1" width="7.5703125" style="324" customWidth="1"/>
    <col min="2" max="2" width="53.5703125" customWidth="1"/>
    <col min="3" max="3" width="28.42578125" customWidth="1"/>
    <col min="4" max="4" width="44" customWidth="1"/>
    <col min="5" max="5" width="37.140625" customWidth="1"/>
  </cols>
  <sheetData>
    <row r="1" spans="1:17" x14ac:dyDescent="0.25">
      <c r="B1" s="267" t="str">
        <f>NAZWA_ZU</f>
        <v>NAZWA ZAKŁADU</v>
      </c>
      <c r="C1" s="268" t="s">
        <v>525</v>
      </c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</row>
    <row r="2" spans="1:17" ht="25.5" customHeight="1" x14ac:dyDescent="0.25">
      <c r="A2" s="328" t="str">
        <f>Language!B196</f>
        <v>Zagadnienia do konsultacji z innymi zakładami ubezpieczeń/reasekuracji i organem nadzoru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</row>
    <row r="3" spans="1:17" x14ac:dyDescent="0.25">
      <c r="A3" s="323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</row>
    <row r="4" spans="1:17" s="324" customFormat="1" ht="31.5" customHeight="1" x14ac:dyDescent="0.25">
      <c r="A4" s="325" t="str">
        <f>Language!B197</f>
        <v>Lp.</v>
      </c>
      <c r="B4" s="326" t="str">
        <f>Language!B198</f>
        <v>Zagadnienie</v>
      </c>
      <c r="C4" s="326" t="str">
        <f>Language!B199</f>
        <v>Paragraf
 specyfikacji technicznej</v>
      </c>
      <c r="D4" s="326" t="str">
        <f>Language!B200</f>
        <v>Trudność/Niejasność</v>
      </c>
      <c r="E4" s="326" t="str">
        <f>Language!B201</f>
        <v>Propozycja standaryzacji</v>
      </c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</row>
    <row r="5" spans="1:17" x14ac:dyDescent="0.25">
      <c r="A5" s="327" t="s">
        <v>549</v>
      </c>
      <c r="B5" s="360"/>
      <c r="C5" s="361"/>
      <c r="D5" s="360"/>
      <c r="E5" s="360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</row>
    <row r="6" spans="1:17" x14ac:dyDescent="0.25">
      <c r="A6" s="327" t="s">
        <v>550</v>
      </c>
      <c r="B6" s="360"/>
      <c r="C6" s="361"/>
      <c r="D6" s="360"/>
      <c r="E6" s="360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</row>
    <row r="7" spans="1:17" x14ac:dyDescent="0.25">
      <c r="A7" s="327" t="s">
        <v>551</v>
      </c>
      <c r="B7" s="360"/>
      <c r="C7" s="361"/>
      <c r="D7" s="360"/>
      <c r="E7" s="360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</row>
    <row r="8" spans="1:17" x14ac:dyDescent="0.25">
      <c r="A8" s="327" t="s">
        <v>552</v>
      </c>
      <c r="B8" s="360"/>
      <c r="C8" s="361"/>
      <c r="D8" s="360"/>
      <c r="E8" s="360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</row>
    <row r="9" spans="1:17" x14ac:dyDescent="0.25">
      <c r="A9" s="327" t="s">
        <v>553</v>
      </c>
      <c r="B9" s="360"/>
      <c r="C9" s="361"/>
      <c r="D9" s="360"/>
      <c r="E9" s="360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</row>
    <row r="10" spans="1:17" x14ac:dyDescent="0.25">
      <c r="A10" s="327" t="s">
        <v>554</v>
      </c>
      <c r="B10" s="360"/>
      <c r="C10" s="361"/>
      <c r="D10" s="360"/>
      <c r="E10" s="360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</row>
    <row r="11" spans="1:17" x14ac:dyDescent="0.25">
      <c r="A11" s="327" t="s">
        <v>555</v>
      </c>
      <c r="B11" s="360"/>
      <c r="C11" s="361"/>
      <c r="D11" s="360"/>
      <c r="E11" s="360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</row>
    <row r="12" spans="1:17" x14ac:dyDescent="0.25">
      <c r="A12" s="327" t="s">
        <v>556</v>
      </c>
      <c r="B12" s="360"/>
      <c r="C12" s="361"/>
      <c r="D12" s="360"/>
      <c r="E12" s="360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</row>
    <row r="13" spans="1:17" x14ac:dyDescent="0.25">
      <c r="A13" s="327" t="s">
        <v>557</v>
      </c>
      <c r="B13" s="360"/>
      <c r="C13" s="361"/>
      <c r="D13" s="360"/>
      <c r="E13" s="360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</row>
    <row r="14" spans="1:17" x14ac:dyDescent="0.25">
      <c r="A14" s="327" t="s">
        <v>558</v>
      </c>
      <c r="B14" s="360"/>
      <c r="C14" s="361"/>
      <c r="D14" s="360"/>
      <c r="E14" s="360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</row>
    <row r="15" spans="1:17" x14ac:dyDescent="0.25">
      <c r="A15" s="327" t="s">
        <v>559</v>
      </c>
      <c r="B15" s="360"/>
      <c r="C15" s="361"/>
      <c r="D15" s="360"/>
      <c r="E15" s="360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</row>
    <row r="16" spans="1:17" x14ac:dyDescent="0.25">
      <c r="A16" s="327" t="s">
        <v>560</v>
      </c>
      <c r="B16" s="360"/>
      <c r="C16" s="361"/>
      <c r="D16" s="360"/>
      <c r="E16" s="360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</row>
    <row r="17" spans="1:17" x14ac:dyDescent="0.25">
      <c r="A17" s="327" t="s">
        <v>561</v>
      </c>
      <c r="B17" s="360"/>
      <c r="C17" s="361"/>
      <c r="D17" s="360"/>
      <c r="E17" s="360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</row>
    <row r="18" spans="1:17" x14ac:dyDescent="0.25">
      <c r="A18" s="327" t="s">
        <v>562</v>
      </c>
      <c r="B18" s="360"/>
      <c r="C18" s="361"/>
      <c r="D18" s="360"/>
      <c r="E18" s="360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</row>
    <row r="19" spans="1:17" x14ac:dyDescent="0.25">
      <c r="A19" s="327" t="s">
        <v>563</v>
      </c>
      <c r="B19" s="360"/>
      <c r="C19" s="361"/>
      <c r="D19" s="360"/>
      <c r="E19" s="360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</row>
    <row r="20" spans="1:17" x14ac:dyDescent="0.25">
      <c r="A20" s="327" t="s">
        <v>564</v>
      </c>
      <c r="B20" s="360"/>
      <c r="C20" s="361"/>
      <c r="D20" s="360"/>
      <c r="E20" s="360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</row>
    <row r="21" spans="1:17" x14ac:dyDescent="0.25">
      <c r="A21" s="327" t="s">
        <v>565</v>
      </c>
      <c r="B21" s="360"/>
      <c r="C21" s="361"/>
      <c r="D21" s="360"/>
      <c r="E21" s="360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</row>
    <row r="22" spans="1:17" x14ac:dyDescent="0.25">
      <c r="A22" s="327" t="s">
        <v>566</v>
      </c>
      <c r="B22" s="360"/>
      <c r="C22" s="361"/>
      <c r="D22" s="360"/>
      <c r="E22" s="360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</row>
    <row r="23" spans="1:17" x14ac:dyDescent="0.25">
      <c r="A23" s="327" t="s">
        <v>567</v>
      </c>
      <c r="B23" s="360"/>
      <c r="C23" s="361"/>
      <c r="D23" s="360"/>
      <c r="E23" s="360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</row>
    <row r="24" spans="1:17" x14ac:dyDescent="0.25">
      <c r="A24" s="327" t="s">
        <v>568</v>
      </c>
      <c r="B24" s="360"/>
      <c r="C24" s="361"/>
      <c r="D24" s="360"/>
      <c r="E24" s="360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</row>
    <row r="25" spans="1:17" x14ac:dyDescent="0.25">
      <c r="A25" s="327" t="s">
        <v>569</v>
      </c>
      <c r="B25" s="360"/>
      <c r="C25" s="361"/>
      <c r="D25" s="360"/>
      <c r="E25" s="360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</row>
    <row r="26" spans="1:17" x14ac:dyDescent="0.25">
      <c r="A26" s="327" t="s">
        <v>570</v>
      </c>
      <c r="B26" s="360"/>
      <c r="C26" s="361"/>
      <c r="D26" s="360"/>
      <c r="E26" s="360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</row>
    <row r="27" spans="1:17" x14ac:dyDescent="0.25">
      <c r="A27" s="327" t="s">
        <v>571</v>
      </c>
      <c r="B27" s="360"/>
      <c r="C27" s="361"/>
      <c r="D27" s="360"/>
      <c r="E27" s="360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</row>
    <row r="28" spans="1:17" x14ac:dyDescent="0.25">
      <c r="A28" s="327" t="s">
        <v>572</v>
      </c>
      <c r="B28" s="360"/>
      <c r="C28" s="361"/>
      <c r="D28" s="360"/>
      <c r="E28" s="360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</row>
    <row r="29" spans="1:17" x14ac:dyDescent="0.25">
      <c r="A29" s="327" t="s">
        <v>573</v>
      </c>
      <c r="B29" s="360"/>
      <c r="C29" s="361"/>
      <c r="D29" s="360"/>
      <c r="E29" s="360"/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</row>
    <row r="30" spans="1:17" x14ac:dyDescent="0.25">
      <c r="A30" s="327" t="s">
        <v>574</v>
      </c>
      <c r="B30" s="360"/>
      <c r="C30" s="361"/>
      <c r="D30" s="360"/>
      <c r="E30" s="360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</row>
    <row r="31" spans="1:17" x14ac:dyDescent="0.25">
      <c r="A31" s="327" t="s">
        <v>575</v>
      </c>
      <c r="B31" s="360"/>
      <c r="C31" s="361"/>
      <c r="D31" s="360"/>
      <c r="E31" s="360"/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</row>
    <row r="32" spans="1:17" x14ac:dyDescent="0.25">
      <c r="A32" s="327" t="s">
        <v>576</v>
      </c>
      <c r="B32" s="360"/>
      <c r="C32" s="361"/>
      <c r="D32" s="360"/>
      <c r="E32" s="360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</row>
    <row r="33" spans="1:17" x14ac:dyDescent="0.25">
      <c r="A33" s="327" t="s">
        <v>577</v>
      </c>
      <c r="B33" s="360"/>
      <c r="C33" s="361"/>
      <c r="D33" s="360"/>
      <c r="E33" s="360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</row>
    <row r="34" spans="1:17" x14ac:dyDescent="0.25">
      <c r="A34" s="327" t="s">
        <v>578</v>
      </c>
      <c r="B34" s="360"/>
      <c r="C34" s="361"/>
      <c r="D34" s="360"/>
      <c r="E34" s="360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</row>
    <row r="35" spans="1:17" x14ac:dyDescent="0.25">
      <c r="A35" s="323"/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</row>
    <row r="36" spans="1:17" x14ac:dyDescent="0.25">
      <c r="A36" s="323"/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</row>
    <row r="37" spans="1:17" x14ac:dyDescent="0.25">
      <c r="A37" s="323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</row>
    <row r="38" spans="1:17" x14ac:dyDescent="0.25">
      <c r="A38" s="323"/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</row>
    <row r="39" spans="1:17" x14ac:dyDescent="0.25">
      <c r="A39" s="323"/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</row>
    <row r="40" spans="1:17" x14ac:dyDescent="0.25">
      <c r="A40" s="323"/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</row>
    <row r="41" spans="1:17" x14ac:dyDescent="0.25">
      <c r="A41" s="323"/>
      <c r="B41" s="216"/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</row>
    <row r="42" spans="1:17" x14ac:dyDescent="0.25">
      <c r="A42" s="323"/>
      <c r="B42" s="216"/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</row>
    <row r="43" spans="1:17" x14ac:dyDescent="0.25">
      <c r="A43" s="323"/>
      <c r="B43" s="216"/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216"/>
      <c r="Q43" s="216"/>
    </row>
    <row r="44" spans="1:17" x14ac:dyDescent="0.25">
      <c r="A44" s="323"/>
      <c r="B44" s="216"/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</row>
  </sheetData>
  <hyperlinks>
    <hyperlink ref="C1" location="Indeks!A1" display="Indeks"/>
  </hyperlinks>
  <pageMargins left="0.7" right="0.7" top="0.75" bottom="0.75" header="0.3" footer="0.3"/>
  <pageSetup paperSize="9" scale="4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9"/>
  <sheetViews>
    <sheetView view="pageBreakPreview" zoomScale="60" zoomScaleNormal="80" workbookViewId="0"/>
  </sheetViews>
  <sheetFormatPr defaultRowHeight="12.75" x14ac:dyDescent="0.2"/>
  <cols>
    <col min="1" max="1" width="11.42578125" style="51" customWidth="1"/>
    <col min="2" max="2" width="12.140625" style="51" customWidth="1"/>
    <col min="3" max="3" width="9.7109375" style="51" customWidth="1"/>
    <col min="4" max="4" width="9.5703125" style="51" customWidth="1"/>
    <col min="5" max="5" width="10.140625" style="51" customWidth="1"/>
    <col min="6" max="6" width="11.140625" style="51" customWidth="1"/>
    <col min="7" max="7" width="12.5703125" style="51" customWidth="1"/>
    <col min="8" max="10" width="7.42578125" style="51" customWidth="1"/>
    <col min="11" max="11" width="17.85546875" style="51" customWidth="1"/>
    <col min="12" max="13" width="7.140625" style="51" customWidth="1"/>
    <col min="14" max="14" width="7.42578125" style="51" customWidth="1"/>
    <col min="15" max="15" width="12" style="51" customWidth="1"/>
    <col min="16" max="16" width="12.85546875" style="51" bestFit="1" customWidth="1"/>
    <col min="17" max="17" width="23.7109375" style="51" customWidth="1"/>
    <col min="18" max="18" width="11.140625" style="51" customWidth="1"/>
    <col min="19" max="21" width="7.42578125" style="51" customWidth="1"/>
    <col min="22" max="22" width="5.28515625" style="51" customWidth="1"/>
    <col min="23" max="34" width="5" style="51" bestFit="1" customWidth="1"/>
    <col min="35" max="16384" width="9.140625" style="51"/>
  </cols>
  <sheetData>
    <row r="1" spans="1:20" ht="15" x14ac:dyDescent="0.25">
      <c r="A1" s="255" t="s">
        <v>64</v>
      </c>
      <c r="B1" s="414" t="s">
        <v>525</v>
      </c>
      <c r="C1" s="413"/>
      <c r="D1" s="413"/>
      <c r="E1" s="413"/>
    </row>
    <row r="3" spans="1:20" ht="13.5" thickBot="1" x14ac:dyDescent="0.25">
      <c r="R3" s="222" t="s">
        <v>450</v>
      </c>
    </row>
    <row r="4" spans="1:20" ht="13.5" customHeight="1" thickBot="1" x14ac:dyDescent="0.25">
      <c r="B4" s="52" t="s">
        <v>791</v>
      </c>
      <c r="K4" s="60" t="s">
        <v>70</v>
      </c>
      <c r="L4" s="59"/>
      <c r="R4" s="270" t="s">
        <v>448</v>
      </c>
      <c r="S4" s="220">
        <v>4.3433000000000002</v>
      </c>
      <c r="T4" s="221" t="s">
        <v>449</v>
      </c>
    </row>
    <row r="5" spans="1:20" ht="27.75" customHeight="1" thickBot="1" x14ac:dyDescent="0.25">
      <c r="B5" s="61"/>
      <c r="C5" s="62" t="s">
        <v>65</v>
      </c>
      <c r="D5" s="62" t="s">
        <v>66</v>
      </c>
      <c r="E5" s="62" t="s">
        <v>69</v>
      </c>
      <c r="F5" s="62" t="s">
        <v>68</v>
      </c>
      <c r="G5" s="69" t="s">
        <v>67</v>
      </c>
      <c r="J5" s="63"/>
      <c r="K5" s="64" t="s">
        <v>71</v>
      </c>
      <c r="L5" s="65">
        <v>0.8</v>
      </c>
    </row>
    <row r="6" spans="1:20" ht="13.5" customHeight="1" thickBot="1" x14ac:dyDescent="0.25">
      <c r="B6" s="53" t="s">
        <v>65</v>
      </c>
      <c r="C6" s="54">
        <v>1</v>
      </c>
      <c r="D6" s="54">
        <v>0.25</v>
      </c>
      <c r="E6" s="54">
        <v>0.25</v>
      </c>
      <c r="F6" s="54">
        <v>0.25</v>
      </c>
      <c r="G6" s="55">
        <v>0.25</v>
      </c>
      <c r="O6" s="60" t="s">
        <v>801</v>
      </c>
    </row>
    <row r="7" spans="1:20" ht="13.5" customHeight="1" thickBot="1" x14ac:dyDescent="0.25">
      <c r="B7" s="53" t="s">
        <v>66</v>
      </c>
      <c r="C7" s="54">
        <v>0.25</v>
      </c>
      <c r="D7" s="54">
        <v>1</v>
      </c>
      <c r="E7" s="54">
        <v>0.25</v>
      </c>
      <c r="F7" s="54">
        <v>0.25</v>
      </c>
      <c r="G7" s="55">
        <v>0.5</v>
      </c>
      <c r="K7" s="73" t="s">
        <v>81</v>
      </c>
      <c r="L7" s="59"/>
      <c r="O7" s="61"/>
      <c r="P7" s="76" t="s">
        <v>444</v>
      </c>
    </row>
    <row r="8" spans="1:20" ht="13.5" customHeight="1" x14ac:dyDescent="0.2">
      <c r="B8" s="53" t="s">
        <v>69</v>
      </c>
      <c r="C8" s="54">
        <v>0.25</v>
      </c>
      <c r="D8" s="54">
        <v>0.25</v>
      </c>
      <c r="E8" s="54">
        <v>1</v>
      </c>
      <c r="F8" s="54">
        <v>0.25</v>
      </c>
      <c r="G8" s="55">
        <v>0</v>
      </c>
      <c r="K8" s="72" t="s">
        <v>82</v>
      </c>
      <c r="L8" s="74">
        <v>0.45</v>
      </c>
      <c r="O8" s="67" t="s">
        <v>445</v>
      </c>
      <c r="P8" s="271">
        <v>3700000</v>
      </c>
      <c r="Q8" s="61"/>
      <c r="R8" s="76" t="s">
        <v>444</v>
      </c>
    </row>
    <row r="9" spans="1:20" ht="13.5" customHeight="1" thickBot="1" x14ac:dyDescent="0.25">
      <c r="B9" s="53" t="s">
        <v>68</v>
      </c>
      <c r="C9" s="54">
        <v>0.25</v>
      </c>
      <c r="D9" s="54">
        <v>0.25</v>
      </c>
      <c r="E9" s="54">
        <v>0.25</v>
      </c>
      <c r="F9" s="54">
        <v>1</v>
      </c>
      <c r="G9" s="55">
        <v>0</v>
      </c>
      <c r="K9" s="56" t="s">
        <v>83</v>
      </c>
      <c r="L9" s="58">
        <v>0.25</v>
      </c>
      <c r="O9" s="67" t="s">
        <v>446</v>
      </c>
      <c r="P9" s="271">
        <v>3700000</v>
      </c>
      <c r="Q9" s="53" t="s">
        <v>527</v>
      </c>
      <c r="R9" s="273">
        <v>2500000</v>
      </c>
    </row>
    <row r="10" spans="1:20" ht="13.5" customHeight="1" thickBot="1" x14ac:dyDescent="0.25">
      <c r="B10" s="56" t="s">
        <v>67</v>
      </c>
      <c r="C10" s="57">
        <v>0.25</v>
      </c>
      <c r="D10" s="57">
        <v>0.5</v>
      </c>
      <c r="E10" s="57">
        <v>0</v>
      </c>
      <c r="F10" s="57">
        <v>0</v>
      </c>
      <c r="G10" s="58">
        <v>1</v>
      </c>
      <c r="O10" s="56" t="s">
        <v>447</v>
      </c>
      <c r="P10" s="272">
        <v>3400000</v>
      </c>
      <c r="Q10" s="56" t="s">
        <v>528</v>
      </c>
      <c r="R10" s="274">
        <v>1100000</v>
      </c>
    </row>
    <row r="11" spans="1:20" ht="13.5" customHeight="1" x14ac:dyDescent="0.2"/>
    <row r="12" spans="1:20" ht="13.5" thickBot="1" x14ac:dyDescent="0.25">
      <c r="B12" s="52" t="s">
        <v>792</v>
      </c>
      <c r="K12" s="73" t="s">
        <v>91</v>
      </c>
      <c r="O12" s="73" t="s">
        <v>98</v>
      </c>
    </row>
    <row r="13" spans="1:20" ht="25.5" x14ac:dyDescent="0.2">
      <c r="B13" s="61"/>
      <c r="C13" s="62" t="s">
        <v>72</v>
      </c>
      <c r="D13" s="62" t="s">
        <v>73</v>
      </c>
      <c r="E13" s="62" t="s">
        <v>74</v>
      </c>
      <c r="F13" s="62" t="s">
        <v>75</v>
      </c>
      <c r="G13" s="62" t="s">
        <v>76</v>
      </c>
      <c r="H13" s="62" t="s">
        <v>77</v>
      </c>
      <c r="I13" s="69" t="s">
        <v>78</v>
      </c>
      <c r="K13" s="61"/>
      <c r="L13" s="75" t="s">
        <v>86</v>
      </c>
      <c r="M13" s="76" t="s">
        <v>87</v>
      </c>
      <c r="O13" s="61"/>
      <c r="P13" s="76" t="s">
        <v>96</v>
      </c>
    </row>
    <row r="14" spans="1:20" x14ac:dyDescent="0.2">
      <c r="B14" s="53" t="s">
        <v>72</v>
      </c>
      <c r="C14" s="54">
        <v>1</v>
      </c>
      <c r="D14" s="54">
        <v>0</v>
      </c>
      <c r="E14" s="54">
        <v>0</v>
      </c>
      <c r="F14" s="54">
        <v>0</v>
      </c>
      <c r="G14" s="68">
        <v>0</v>
      </c>
      <c r="H14" s="68">
        <v>0.25</v>
      </c>
      <c r="I14" s="55">
        <v>0</v>
      </c>
      <c r="K14" s="53" t="s">
        <v>85</v>
      </c>
      <c r="L14" s="54">
        <v>0.13</v>
      </c>
      <c r="M14" s="55">
        <v>0.05</v>
      </c>
      <c r="O14" s="67" t="s">
        <v>92</v>
      </c>
      <c r="P14" s="77">
        <v>0.05</v>
      </c>
    </row>
    <row r="15" spans="1:20" x14ac:dyDescent="0.2">
      <c r="B15" s="53" t="s">
        <v>73</v>
      </c>
      <c r="C15" s="54">
        <v>0</v>
      </c>
      <c r="D15" s="54">
        <v>1</v>
      </c>
      <c r="E15" s="54">
        <v>0.75</v>
      </c>
      <c r="F15" s="54">
        <v>0.75</v>
      </c>
      <c r="G15" s="54">
        <v>0</v>
      </c>
      <c r="H15" s="54">
        <v>0.25</v>
      </c>
      <c r="I15" s="55">
        <v>0</v>
      </c>
      <c r="K15" s="53" t="s">
        <v>88</v>
      </c>
      <c r="L15" s="54">
        <v>0.18</v>
      </c>
      <c r="M15" s="55">
        <v>0.11</v>
      </c>
      <c r="O15" s="67" t="s">
        <v>93</v>
      </c>
      <c r="P15" s="77">
        <v>8.7999999999999995E-2</v>
      </c>
    </row>
    <row r="16" spans="1:20" x14ac:dyDescent="0.2">
      <c r="B16" s="53" t="s">
        <v>74</v>
      </c>
      <c r="C16" s="54">
        <v>0</v>
      </c>
      <c r="D16" s="54">
        <v>0.75</v>
      </c>
      <c r="E16" s="54">
        <v>1</v>
      </c>
      <c r="F16" s="54">
        <v>0.5</v>
      </c>
      <c r="G16" s="54">
        <v>0</v>
      </c>
      <c r="H16" s="54">
        <v>0.25</v>
      </c>
      <c r="I16" s="55">
        <v>0</v>
      </c>
      <c r="K16" s="53" t="s">
        <v>89</v>
      </c>
      <c r="L16" s="54">
        <v>0.14000000000000001</v>
      </c>
      <c r="M16" s="55">
        <v>7.0000000000000007E-2</v>
      </c>
      <c r="O16" s="67" t="s">
        <v>94</v>
      </c>
      <c r="P16" s="55">
        <v>5.0000000000000001E-3</v>
      </c>
    </row>
    <row r="17" spans="2:34" x14ac:dyDescent="0.2">
      <c r="B17" s="53" t="s">
        <v>75</v>
      </c>
      <c r="C17" s="54">
        <v>0</v>
      </c>
      <c r="D17" s="54">
        <v>0.75</v>
      </c>
      <c r="E17" s="54">
        <v>0.5</v>
      </c>
      <c r="F17" s="54">
        <v>1</v>
      </c>
      <c r="G17" s="54">
        <v>0</v>
      </c>
      <c r="H17" s="54">
        <v>0.25</v>
      </c>
      <c r="I17" s="55">
        <v>0</v>
      </c>
      <c r="K17" s="53" t="s">
        <v>54</v>
      </c>
      <c r="L17" s="54">
        <v>0.12</v>
      </c>
      <c r="M17" s="55">
        <v>0.13</v>
      </c>
      <c r="O17" s="67" t="s">
        <v>95</v>
      </c>
      <c r="P17" s="55">
        <v>2.9000000000000001E-2</v>
      </c>
    </row>
    <row r="18" spans="2:34" ht="13.5" thickBot="1" x14ac:dyDescent="0.25">
      <c r="B18" s="67" t="s">
        <v>76</v>
      </c>
      <c r="C18" s="68">
        <v>0</v>
      </c>
      <c r="D18" s="68">
        <v>0</v>
      </c>
      <c r="E18" s="68">
        <v>0</v>
      </c>
      <c r="F18" s="68">
        <v>0</v>
      </c>
      <c r="G18" s="68">
        <v>1</v>
      </c>
      <c r="H18" s="54">
        <v>0</v>
      </c>
      <c r="I18" s="55">
        <v>0</v>
      </c>
      <c r="K18" s="67" t="s">
        <v>53</v>
      </c>
      <c r="L18" s="68">
        <v>0.13</v>
      </c>
      <c r="M18" s="77">
        <v>0.09</v>
      </c>
      <c r="O18" s="56" t="s">
        <v>97</v>
      </c>
      <c r="P18" s="58">
        <v>1E-3</v>
      </c>
    </row>
    <row r="19" spans="2:34" x14ac:dyDescent="0.2">
      <c r="B19" s="67" t="s">
        <v>77</v>
      </c>
      <c r="C19" s="68">
        <v>0.25</v>
      </c>
      <c r="D19" s="68">
        <v>0.25</v>
      </c>
      <c r="E19" s="68">
        <v>0.25</v>
      </c>
      <c r="F19" s="68">
        <v>0.25</v>
      </c>
      <c r="G19" s="68">
        <v>0</v>
      </c>
      <c r="H19" s="54">
        <v>1</v>
      </c>
      <c r="I19" s="55">
        <v>0</v>
      </c>
      <c r="K19" s="67" t="s">
        <v>52</v>
      </c>
      <c r="L19" s="68">
        <v>0.18</v>
      </c>
      <c r="M19" s="77">
        <v>0.22</v>
      </c>
    </row>
    <row r="20" spans="2:34" ht="13.5" thickBot="1" x14ac:dyDescent="0.25">
      <c r="B20" s="56" t="s">
        <v>78</v>
      </c>
      <c r="C20" s="57">
        <v>0</v>
      </c>
      <c r="D20" s="57">
        <v>0</v>
      </c>
      <c r="E20" s="57">
        <v>0</v>
      </c>
      <c r="F20" s="57">
        <v>0</v>
      </c>
      <c r="G20" s="57">
        <v>0</v>
      </c>
      <c r="H20" s="57">
        <v>0</v>
      </c>
      <c r="I20" s="58">
        <v>1</v>
      </c>
      <c r="K20" s="67" t="s">
        <v>51</v>
      </c>
      <c r="L20" s="68">
        <v>0.14000000000000001</v>
      </c>
      <c r="M20" s="77">
        <v>0.13</v>
      </c>
    </row>
    <row r="21" spans="2:34" ht="13.5" thickBot="1" x14ac:dyDescent="0.25">
      <c r="K21" s="67" t="s">
        <v>50</v>
      </c>
      <c r="L21" s="68">
        <v>0.14000000000000001</v>
      </c>
      <c r="M21" s="77">
        <v>0.2</v>
      </c>
      <c r="O21" s="73" t="s">
        <v>142</v>
      </c>
    </row>
    <row r="22" spans="2:34" ht="13.5" thickBot="1" x14ac:dyDescent="0.25">
      <c r="B22" s="52" t="s">
        <v>793</v>
      </c>
      <c r="K22" s="67" t="s">
        <v>49</v>
      </c>
      <c r="L22" s="68">
        <v>0.25</v>
      </c>
      <c r="M22" s="77">
        <v>0.28000000000000003</v>
      </c>
      <c r="O22" s="61"/>
      <c r="P22" s="76"/>
    </row>
    <row r="23" spans="2:34" ht="25.5" x14ac:dyDescent="0.2">
      <c r="B23" s="61"/>
      <c r="C23" s="62" t="s">
        <v>72</v>
      </c>
      <c r="D23" s="62" t="s">
        <v>73</v>
      </c>
      <c r="E23" s="62" t="s">
        <v>74</v>
      </c>
      <c r="F23" s="62" t="s">
        <v>75</v>
      </c>
      <c r="G23" s="62" t="s">
        <v>76</v>
      </c>
      <c r="H23" s="62" t="s">
        <v>77</v>
      </c>
      <c r="I23" s="69" t="s">
        <v>78</v>
      </c>
      <c r="K23" s="67" t="s">
        <v>48</v>
      </c>
      <c r="L23" s="68">
        <v>0.12</v>
      </c>
      <c r="M23" s="77">
        <v>0.09</v>
      </c>
      <c r="O23" s="67"/>
      <c r="P23" s="77"/>
    </row>
    <row r="24" spans="2:34" x14ac:dyDescent="0.2">
      <c r="B24" s="53" t="s">
        <v>72</v>
      </c>
      <c r="C24" s="54">
        <v>1</v>
      </c>
      <c r="D24" s="54">
        <v>0.5</v>
      </c>
      <c r="E24" s="54">
        <v>0.5</v>
      </c>
      <c r="F24" s="54">
        <v>0.5</v>
      </c>
      <c r="G24" s="68">
        <v>0</v>
      </c>
      <c r="H24" s="68">
        <v>0.25</v>
      </c>
      <c r="I24" s="55">
        <v>0</v>
      </c>
      <c r="K24" s="67" t="s">
        <v>47</v>
      </c>
      <c r="L24" s="68">
        <v>0.14000000000000001</v>
      </c>
      <c r="M24" s="77">
        <v>7.0000000000000007E-2</v>
      </c>
      <c r="O24" s="67"/>
      <c r="P24" s="77"/>
    </row>
    <row r="25" spans="2:34" x14ac:dyDescent="0.2">
      <c r="B25" s="53" t="s">
        <v>73</v>
      </c>
      <c r="C25" s="54">
        <v>0.5</v>
      </c>
      <c r="D25" s="54">
        <v>1</v>
      </c>
      <c r="E25" s="54">
        <v>0.75</v>
      </c>
      <c r="F25" s="54">
        <v>0.75</v>
      </c>
      <c r="G25" s="54">
        <v>0</v>
      </c>
      <c r="H25" s="54">
        <v>0.25</v>
      </c>
      <c r="I25" s="55">
        <v>0</v>
      </c>
      <c r="K25" s="67" t="s">
        <v>46</v>
      </c>
      <c r="L25" s="68">
        <v>0.2</v>
      </c>
      <c r="M25" s="77">
        <v>0.17</v>
      </c>
      <c r="O25" s="67"/>
      <c r="P25" s="55"/>
    </row>
    <row r="26" spans="2:34" x14ac:dyDescent="0.2">
      <c r="B26" s="53" t="s">
        <v>74</v>
      </c>
      <c r="C26" s="54">
        <v>0.5</v>
      </c>
      <c r="D26" s="54">
        <v>0.75</v>
      </c>
      <c r="E26" s="54">
        <v>1</v>
      </c>
      <c r="F26" s="54">
        <v>0.5</v>
      </c>
      <c r="G26" s="54">
        <v>0</v>
      </c>
      <c r="H26" s="54">
        <v>0.25</v>
      </c>
      <c r="I26" s="55">
        <v>0</v>
      </c>
      <c r="K26" s="67" t="s">
        <v>45</v>
      </c>
      <c r="L26" s="68">
        <v>0.26</v>
      </c>
      <c r="M26" s="77">
        <v>0.22</v>
      </c>
      <c r="O26" s="67"/>
      <c r="P26" s="55"/>
    </row>
    <row r="27" spans="2:34" ht="13.5" thickBot="1" x14ac:dyDescent="0.25">
      <c r="B27" s="53" t="s">
        <v>75</v>
      </c>
      <c r="C27" s="54">
        <v>0.5</v>
      </c>
      <c r="D27" s="54">
        <v>0.75</v>
      </c>
      <c r="E27" s="54">
        <v>0.5</v>
      </c>
      <c r="F27" s="54">
        <v>1</v>
      </c>
      <c r="G27" s="54">
        <v>0</v>
      </c>
      <c r="H27" s="54">
        <v>0.25</v>
      </c>
      <c r="I27" s="55">
        <v>0</v>
      </c>
      <c r="K27" s="67" t="s">
        <v>44</v>
      </c>
      <c r="L27" s="68">
        <v>0.26</v>
      </c>
      <c r="M27" s="77">
        <v>0.21</v>
      </c>
      <c r="O27" s="56"/>
      <c r="P27" s="58"/>
    </row>
    <row r="28" spans="2:34" x14ac:dyDescent="0.2">
      <c r="B28" s="67" t="s">
        <v>76</v>
      </c>
      <c r="C28" s="68">
        <v>0</v>
      </c>
      <c r="D28" s="68">
        <v>0</v>
      </c>
      <c r="E28" s="68">
        <v>0</v>
      </c>
      <c r="F28" s="68">
        <v>0</v>
      </c>
      <c r="G28" s="68">
        <v>1</v>
      </c>
      <c r="H28" s="54">
        <v>0</v>
      </c>
      <c r="I28" s="55">
        <v>0</v>
      </c>
      <c r="K28" s="67" t="s">
        <v>27</v>
      </c>
      <c r="L28" s="68">
        <v>0.26</v>
      </c>
      <c r="M28" s="55">
        <v>0.23</v>
      </c>
    </row>
    <row r="29" spans="2:34" ht="13.5" thickBot="1" x14ac:dyDescent="0.25">
      <c r="B29" s="67" t="s">
        <v>77</v>
      </c>
      <c r="C29" s="68">
        <v>0.25</v>
      </c>
      <c r="D29" s="68">
        <v>0.25</v>
      </c>
      <c r="E29" s="68">
        <v>0.25</v>
      </c>
      <c r="F29" s="68">
        <v>0.25</v>
      </c>
      <c r="G29" s="68">
        <v>0</v>
      </c>
      <c r="H29" s="54">
        <v>1</v>
      </c>
      <c r="I29" s="55">
        <v>0</v>
      </c>
      <c r="K29" s="56" t="s">
        <v>43</v>
      </c>
      <c r="L29" s="57">
        <v>0.26</v>
      </c>
      <c r="M29" s="58">
        <v>0.22</v>
      </c>
    </row>
    <row r="30" spans="2:34" ht="13.5" thickBot="1" x14ac:dyDescent="0.25">
      <c r="B30" s="56" t="s">
        <v>78</v>
      </c>
      <c r="C30" s="57">
        <v>0</v>
      </c>
      <c r="D30" s="57">
        <v>0</v>
      </c>
      <c r="E30" s="57">
        <v>0</v>
      </c>
      <c r="F30" s="57">
        <v>0</v>
      </c>
      <c r="G30" s="57">
        <v>0</v>
      </c>
      <c r="H30" s="57">
        <v>0</v>
      </c>
      <c r="I30" s="58">
        <v>1</v>
      </c>
    </row>
    <row r="31" spans="2:34" ht="13.5" thickBot="1" x14ac:dyDescent="0.25">
      <c r="K31" s="60" t="s">
        <v>136</v>
      </c>
      <c r="L31" s="59"/>
      <c r="Q31" s="254" t="s">
        <v>434</v>
      </c>
      <c r="V31" s="60" t="s">
        <v>441</v>
      </c>
    </row>
    <row r="32" spans="2:34" ht="26.25" thickBot="1" x14ac:dyDescent="0.25">
      <c r="B32" s="52" t="s">
        <v>794</v>
      </c>
      <c r="K32" s="61" t="s">
        <v>129</v>
      </c>
      <c r="L32" s="248">
        <v>0.3</v>
      </c>
      <c r="Q32" s="61"/>
      <c r="R32" s="75" t="s">
        <v>435</v>
      </c>
      <c r="S32" s="76" t="s">
        <v>436</v>
      </c>
      <c r="V32" s="189"/>
      <c r="W32" s="62">
        <v>1</v>
      </c>
      <c r="X32" s="62">
        <v>2</v>
      </c>
      <c r="Y32" s="62">
        <v>3</v>
      </c>
      <c r="Z32" s="62">
        <v>4</v>
      </c>
      <c r="AA32" s="62">
        <v>5</v>
      </c>
      <c r="AB32" s="62">
        <v>6</v>
      </c>
      <c r="AC32" s="62">
        <v>7</v>
      </c>
      <c r="AD32" s="62">
        <v>8</v>
      </c>
      <c r="AE32" s="62">
        <v>9</v>
      </c>
      <c r="AF32" s="62">
        <v>10</v>
      </c>
      <c r="AG32" s="62">
        <v>11</v>
      </c>
      <c r="AH32" s="69">
        <v>12</v>
      </c>
    </row>
    <row r="33" spans="2:34" ht="17.25" customHeight="1" x14ac:dyDescent="0.2">
      <c r="B33" s="61"/>
      <c r="C33" s="62" t="s">
        <v>79</v>
      </c>
      <c r="D33" s="69" t="s">
        <v>80</v>
      </c>
      <c r="K33" s="53" t="s">
        <v>130</v>
      </c>
      <c r="L33" s="247">
        <v>0.25</v>
      </c>
      <c r="P33" s="51">
        <v>1</v>
      </c>
      <c r="Q33" s="53" t="s">
        <v>54</v>
      </c>
      <c r="R33" s="253">
        <v>0.1</v>
      </c>
      <c r="S33" s="252">
        <v>0.09</v>
      </c>
      <c r="V33" s="191">
        <v>1</v>
      </c>
      <c r="W33" s="54">
        <v>1</v>
      </c>
      <c r="X33" s="54">
        <v>0.5</v>
      </c>
      <c r="Y33" s="54">
        <v>0.5</v>
      </c>
      <c r="Z33" s="54">
        <v>0.25</v>
      </c>
      <c r="AA33" s="54">
        <v>0.5</v>
      </c>
      <c r="AB33" s="54">
        <v>0.25</v>
      </c>
      <c r="AC33" s="54">
        <v>0.5</v>
      </c>
      <c r="AD33" s="54">
        <v>0.25</v>
      </c>
      <c r="AE33" s="54">
        <v>0.5</v>
      </c>
      <c r="AF33" s="54">
        <v>0.25</v>
      </c>
      <c r="AG33" s="54">
        <v>0.25</v>
      </c>
      <c r="AH33" s="55">
        <v>0.25</v>
      </c>
    </row>
    <row r="34" spans="2:34" x14ac:dyDescent="0.2">
      <c r="B34" s="53" t="s">
        <v>79</v>
      </c>
      <c r="C34" s="54">
        <v>1</v>
      </c>
      <c r="D34" s="55">
        <v>0.75</v>
      </c>
      <c r="K34" s="53" t="s">
        <v>131</v>
      </c>
      <c r="L34" s="247">
        <v>0.04</v>
      </c>
      <c r="P34" s="51">
        <v>2</v>
      </c>
      <c r="Q34" s="53" t="s">
        <v>53</v>
      </c>
      <c r="R34" s="253">
        <v>0.08</v>
      </c>
      <c r="S34" s="252">
        <v>0.08</v>
      </c>
      <c r="V34" s="191">
        <v>2</v>
      </c>
      <c r="W34" s="54">
        <v>0.5</v>
      </c>
      <c r="X34" s="54">
        <v>1</v>
      </c>
      <c r="Y34" s="54">
        <v>0.25</v>
      </c>
      <c r="Z34" s="54">
        <v>0.25</v>
      </c>
      <c r="AA34" s="54">
        <v>0.25</v>
      </c>
      <c r="AB34" s="54">
        <v>0.25</v>
      </c>
      <c r="AC34" s="54">
        <v>0.5</v>
      </c>
      <c r="AD34" s="54">
        <v>0.5</v>
      </c>
      <c r="AE34" s="54">
        <v>0.5</v>
      </c>
      <c r="AF34" s="54">
        <v>0.25</v>
      </c>
      <c r="AG34" s="54">
        <v>0.25</v>
      </c>
      <c r="AH34" s="55">
        <v>0.25</v>
      </c>
    </row>
    <row r="35" spans="2:34" ht="13.5" thickBot="1" x14ac:dyDescent="0.25">
      <c r="B35" s="56" t="s">
        <v>80</v>
      </c>
      <c r="C35" s="57">
        <v>0.75</v>
      </c>
      <c r="D35" s="58">
        <v>1</v>
      </c>
      <c r="K35" s="53" t="s">
        <v>132</v>
      </c>
      <c r="L35" s="247">
        <v>0.03</v>
      </c>
      <c r="P35" s="51">
        <v>3</v>
      </c>
      <c r="Q35" s="53" t="s">
        <v>52</v>
      </c>
      <c r="R35" s="253">
        <v>0.15</v>
      </c>
      <c r="S35" s="252">
        <v>0.11</v>
      </c>
      <c r="V35" s="191">
        <v>3</v>
      </c>
      <c r="W35" s="54">
        <v>0.5</v>
      </c>
      <c r="X35" s="54">
        <v>0.25</v>
      </c>
      <c r="Y35" s="54">
        <v>1</v>
      </c>
      <c r="Z35" s="54">
        <v>0.25</v>
      </c>
      <c r="AA35" s="54">
        <v>0.25</v>
      </c>
      <c r="AB35" s="54">
        <v>0.25</v>
      </c>
      <c r="AC35" s="54">
        <v>0.25</v>
      </c>
      <c r="AD35" s="54">
        <v>0.5</v>
      </c>
      <c r="AE35" s="54">
        <v>0.5</v>
      </c>
      <c r="AF35" s="54">
        <v>0.25</v>
      </c>
      <c r="AG35" s="54">
        <v>0.5</v>
      </c>
      <c r="AH35" s="55">
        <v>0.25</v>
      </c>
    </row>
    <row r="36" spans="2:34" x14ac:dyDescent="0.2">
      <c r="K36" s="53" t="s">
        <v>133</v>
      </c>
      <c r="L36" s="247">
        <v>-1.2</v>
      </c>
      <c r="P36" s="51">
        <v>4</v>
      </c>
      <c r="Q36" s="53" t="s">
        <v>51</v>
      </c>
      <c r="R36" s="253">
        <v>0.08</v>
      </c>
      <c r="S36" s="252">
        <v>0.1</v>
      </c>
      <c r="V36" s="191">
        <v>4</v>
      </c>
      <c r="W36" s="54">
        <v>0.25</v>
      </c>
      <c r="X36" s="54">
        <v>0.25</v>
      </c>
      <c r="Y36" s="54">
        <v>0.25</v>
      </c>
      <c r="Z36" s="54">
        <v>1</v>
      </c>
      <c r="AA36" s="54">
        <v>0.25</v>
      </c>
      <c r="AB36" s="54">
        <v>0.25</v>
      </c>
      <c r="AC36" s="54">
        <v>0.25</v>
      </c>
      <c r="AD36" s="54">
        <v>0.5</v>
      </c>
      <c r="AE36" s="54">
        <v>0.5</v>
      </c>
      <c r="AF36" s="54">
        <v>0.25</v>
      </c>
      <c r="AG36" s="54">
        <v>0.5</v>
      </c>
      <c r="AH36" s="55">
        <v>0.5</v>
      </c>
    </row>
    <row r="37" spans="2:34" ht="13.5" thickBot="1" x14ac:dyDescent="0.25">
      <c r="B37" s="52" t="s">
        <v>795</v>
      </c>
      <c r="K37" s="53" t="s">
        <v>802</v>
      </c>
      <c r="L37" s="252">
        <v>-1.2</v>
      </c>
      <c r="P37" s="51">
        <v>5</v>
      </c>
      <c r="Q37" s="53" t="s">
        <v>50</v>
      </c>
      <c r="R37" s="253">
        <v>0.14000000000000001</v>
      </c>
      <c r="S37" s="252">
        <v>0.11</v>
      </c>
      <c r="V37" s="191">
        <v>5</v>
      </c>
      <c r="W37" s="54">
        <v>0.5</v>
      </c>
      <c r="X37" s="54">
        <v>0.25</v>
      </c>
      <c r="Y37" s="54">
        <v>0.25</v>
      </c>
      <c r="Z37" s="54">
        <v>0.25</v>
      </c>
      <c r="AA37" s="54">
        <v>1</v>
      </c>
      <c r="AB37" s="54">
        <v>0.5</v>
      </c>
      <c r="AC37" s="54">
        <v>0.5</v>
      </c>
      <c r="AD37" s="54">
        <v>0.25</v>
      </c>
      <c r="AE37" s="54">
        <v>0.5</v>
      </c>
      <c r="AF37" s="54">
        <v>0.5</v>
      </c>
      <c r="AG37" s="54">
        <v>0.25</v>
      </c>
      <c r="AH37" s="55">
        <v>0.25</v>
      </c>
    </row>
    <row r="38" spans="2:34" ht="25.5" x14ac:dyDescent="0.2">
      <c r="B38" s="61"/>
      <c r="C38" s="62" t="s">
        <v>118</v>
      </c>
      <c r="D38" s="62" t="s">
        <v>119</v>
      </c>
      <c r="E38" s="69" t="s">
        <v>121</v>
      </c>
      <c r="K38" s="85" t="s">
        <v>134</v>
      </c>
      <c r="L38" s="359">
        <v>4.4999999999999997E-3</v>
      </c>
      <c r="P38" s="51">
        <v>6</v>
      </c>
      <c r="Q38" s="53" t="s">
        <v>49</v>
      </c>
      <c r="R38" s="253">
        <v>0.12</v>
      </c>
      <c r="S38" s="252">
        <v>0.19</v>
      </c>
      <c r="V38" s="191">
        <v>6</v>
      </c>
      <c r="W38" s="54">
        <v>0.25</v>
      </c>
      <c r="X38" s="54">
        <v>0.25</v>
      </c>
      <c r="Y38" s="54">
        <v>0.25</v>
      </c>
      <c r="Z38" s="54">
        <v>0.25</v>
      </c>
      <c r="AA38" s="54">
        <v>0.5</v>
      </c>
      <c r="AB38" s="54">
        <v>1</v>
      </c>
      <c r="AC38" s="54">
        <v>0.5</v>
      </c>
      <c r="AD38" s="54">
        <v>0.25</v>
      </c>
      <c r="AE38" s="54">
        <v>0.5</v>
      </c>
      <c r="AF38" s="54">
        <v>0.5</v>
      </c>
      <c r="AG38" s="54">
        <v>0.25</v>
      </c>
      <c r="AH38" s="55">
        <v>0.25</v>
      </c>
    </row>
    <row r="39" spans="2:34" ht="13.5" thickBot="1" x14ac:dyDescent="0.25">
      <c r="B39" s="53" t="s">
        <v>118</v>
      </c>
      <c r="C39" s="54">
        <v>1</v>
      </c>
      <c r="D39" s="54">
        <v>0.25</v>
      </c>
      <c r="E39" s="55">
        <v>0</v>
      </c>
      <c r="K39" s="56" t="s">
        <v>135</v>
      </c>
      <c r="L39" s="250">
        <v>0.03</v>
      </c>
      <c r="P39" s="51">
        <v>7</v>
      </c>
      <c r="Q39" s="53" t="s">
        <v>48</v>
      </c>
      <c r="R39" s="253">
        <v>7.0000000000000007E-2</v>
      </c>
      <c r="S39" s="252">
        <v>0.12</v>
      </c>
      <c r="V39" s="191">
        <v>7</v>
      </c>
      <c r="W39" s="54">
        <v>0.5</v>
      </c>
      <c r="X39" s="54">
        <v>0.5</v>
      </c>
      <c r="Y39" s="54">
        <v>0.25</v>
      </c>
      <c r="Z39" s="54">
        <v>0.25</v>
      </c>
      <c r="AA39" s="54">
        <v>0.5</v>
      </c>
      <c r="AB39" s="54">
        <v>0.5</v>
      </c>
      <c r="AC39" s="54">
        <v>1</v>
      </c>
      <c r="AD39" s="54">
        <v>0.25</v>
      </c>
      <c r="AE39" s="54">
        <v>0.5</v>
      </c>
      <c r="AF39" s="54">
        <v>0.5</v>
      </c>
      <c r="AG39" s="54">
        <v>0.25</v>
      </c>
      <c r="AH39" s="55">
        <v>0.25</v>
      </c>
    </row>
    <row r="40" spans="2:34" x14ac:dyDescent="0.2">
      <c r="B40" s="67" t="s">
        <v>119</v>
      </c>
      <c r="C40" s="68">
        <v>0.25</v>
      </c>
      <c r="D40" s="68">
        <v>1</v>
      </c>
      <c r="E40" s="77">
        <v>0</v>
      </c>
      <c r="P40" s="51">
        <v>8</v>
      </c>
      <c r="Q40" s="53" t="s">
        <v>47</v>
      </c>
      <c r="R40" s="253">
        <v>0.09</v>
      </c>
      <c r="S40" s="252">
        <v>0.2</v>
      </c>
      <c r="V40" s="191">
        <v>8</v>
      </c>
      <c r="W40" s="54">
        <v>0.25</v>
      </c>
      <c r="X40" s="54">
        <v>0.5</v>
      </c>
      <c r="Y40" s="54">
        <v>0.5</v>
      </c>
      <c r="Z40" s="54">
        <v>0.5</v>
      </c>
      <c r="AA40" s="54">
        <v>0.25</v>
      </c>
      <c r="AB40" s="54">
        <v>0.25</v>
      </c>
      <c r="AC40" s="54">
        <v>0.25</v>
      </c>
      <c r="AD40" s="54">
        <v>1</v>
      </c>
      <c r="AE40" s="54">
        <v>0.5</v>
      </c>
      <c r="AF40" s="54">
        <v>0.25</v>
      </c>
      <c r="AG40" s="54">
        <v>0.25</v>
      </c>
      <c r="AH40" s="55">
        <v>0.5</v>
      </c>
    </row>
    <row r="41" spans="2:34" ht="13.5" thickBot="1" x14ac:dyDescent="0.25">
      <c r="B41" s="56" t="s">
        <v>121</v>
      </c>
      <c r="C41" s="57">
        <v>0</v>
      </c>
      <c r="D41" s="57">
        <v>0</v>
      </c>
      <c r="E41" s="58">
        <v>1</v>
      </c>
      <c r="P41" s="51">
        <v>9</v>
      </c>
      <c r="Q41" s="53" t="s">
        <v>46</v>
      </c>
      <c r="R41" s="253">
        <v>0.13</v>
      </c>
      <c r="S41" s="252">
        <v>0.2</v>
      </c>
      <c r="V41" s="191">
        <v>9</v>
      </c>
      <c r="W41" s="54">
        <v>0.5</v>
      </c>
      <c r="X41" s="54">
        <v>0.5</v>
      </c>
      <c r="Y41" s="54">
        <v>0.5</v>
      </c>
      <c r="Z41" s="54">
        <v>0.5</v>
      </c>
      <c r="AA41" s="54">
        <v>0.5</v>
      </c>
      <c r="AB41" s="54">
        <v>0.5</v>
      </c>
      <c r="AC41" s="54">
        <v>0.5</v>
      </c>
      <c r="AD41" s="54">
        <v>0.5</v>
      </c>
      <c r="AE41" s="54">
        <v>1</v>
      </c>
      <c r="AF41" s="54">
        <v>0.25</v>
      </c>
      <c r="AG41" s="54">
        <v>0.5</v>
      </c>
      <c r="AH41" s="55">
        <v>0.25</v>
      </c>
    </row>
    <row r="42" spans="2:34" x14ac:dyDescent="0.2">
      <c r="K42" s="408"/>
      <c r="L42" s="409"/>
      <c r="M42" s="409"/>
      <c r="N42" s="409"/>
      <c r="O42" s="409"/>
      <c r="P42" s="51">
        <v>10</v>
      </c>
      <c r="Q42" s="53" t="s">
        <v>27</v>
      </c>
      <c r="R42" s="253">
        <v>0.17</v>
      </c>
      <c r="S42" s="252">
        <v>0.2</v>
      </c>
      <c r="V42" s="191">
        <v>10</v>
      </c>
      <c r="W42" s="54">
        <v>0.25</v>
      </c>
      <c r="X42" s="54">
        <v>0.25</v>
      </c>
      <c r="Y42" s="54">
        <v>0.25</v>
      </c>
      <c r="Z42" s="54">
        <v>0.25</v>
      </c>
      <c r="AA42" s="54">
        <v>0.5</v>
      </c>
      <c r="AB42" s="54">
        <v>0.5</v>
      </c>
      <c r="AC42" s="54">
        <v>0.5</v>
      </c>
      <c r="AD42" s="54">
        <v>0.25</v>
      </c>
      <c r="AE42" s="54">
        <v>0.25</v>
      </c>
      <c r="AF42" s="54">
        <v>1</v>
      </c>
      <c r="AG42" s="54">
        <v>0.25</v>
      </c>
      <c r="AH42" s="55">
        <v>0.25</v>
      </c>
    </row>
    <row r="43" spans="2:34" ht="13.5" thickBot="1" x14ac:dyDescent="0.25">
      <c r="B43" s="52" t="s">
        <v>796</v>
      </c>
      <c r="K43" s="410"/>
      <c r="L43" s="411"/>
      <c r="M43" s="409"/>
      <c r="N43" s="409"/>
      <c r="O43" s="409"/>
      <c r="P43" s="51">
        <v>11</v>
      </c>
      <c r="Q43" s="53" t="s">
        <v>437</v>
      </c>
      <c r="R43" s="253">
        <v>0.17</v>
      </c>
      <c r="S43" s="252">
        <v>0.2</v>
      </c>
      <c r="V43" s="191">
        <v>11</v>
      </c>
      <c r="W43" s="54">
        <v>0.25</v>
      </c>
      <c r="X43" s="54">
        <v>0.25</v>
      </c>
      <c r="Y43" s="54">
        <v>0.5</v>
      </c>
      <c r="Z43" s="54">
        <v>0.5</v>
      </c>
      <c r="AA43" s="54">
        <v>0.25</v>
      </c>
      <c r="AB43" s="54">
        <v>0.25</v>
      </c>
      <c r="AC43" s="54">
        <v>0.25</v>
      </c>
      <c r="AD43" s="54">
        <v>0.25</v>
      </c>
      <c r="AE43" s="54">
        <v>0.5</v>
      </c>
      <c r="AF43" s="54">
        <v>0.25</v>
      </c>
      <c r="AG43" s="54">
        <v>1</v>
      </c>
      <c r="AH43" s="55">
        <v>0.25</v>
      </c>
    </row>
    <row r="44" spans="2:34" ht="13.5" thickBot="1" x14ac:dyDescent="0.25">
      <c r="B44" s="61"/>
      <c r="C44" s="62" t="s">
        <v>122</v>
      </c>
      <c r="D44" s="62" t="s">
        <v>123</v>
      </c>
      <c r="E44" s="62" t="s">
        <v>124</v>
      </c>
      <c r="F44" s="62" t="s">
        <v>125</v>
      </c>
      <c r="G44" s="62" t="s">
        <v>126</v>
      </c>
      <c r="H44" s="62" t="s">
        <v>120</v>
      </c>
      <c r="I44" s="69" t="s">
        <v>119</v>
      </c>
      <c r="K44" s="409"/>
      <c r="L44" s="412"/>
      <c r="M44" s="409"/>
      <c r="N44" s="409"/>
      <c r="O44" s="409"/>
      <c r="P44" s="51">
        <v>12</v>
      </c>
      <c r="Q44" s="56" t="s">
        <v>44</v>
      </c>
      <c r="R44" s="251">
        <v>0.17</v>
      </c>
      <c r="S44" s="250">
        <v>0.2</v>
      </c>
      <c r="V44" s="190">
        <v>12</v>
      </c>
      <c r="W44" s="57">
        <v>0.25</v>
      </c>
      <c r="X44" s="57">
        <v>0.25</v>
      </c>
      <c r="Y44" s="57">
        <v>0.25</v>
      </c>
      <c r="Z44" s="57">
        <v>0.5</v>
      </c>
      <c r="AA44" s="57">
        <v>0.25</v>
      </c>
      <c r="AB44" s="57">
        <v>0.25</v>
      </c>
      <c r="AC44" s="57">
        <v>0.25</v>
      </c>
      <c r="AD44" s="57">
        <v>0.5</v>
      </c>
      <c r="AE44" s="57">
        <v>0.25</v>
      </c>
      <c r="AF44" s="57">
        <v>0.25</v>
      </c>
      <c r="AG44" s="57">
        <v>0.25</v>
      </c>
      <c r="AH44" s="58">
        <v>1</v>
      </c>
    </row>
    <row r="45" spans="2:34" x14ac:dyDescent="0.2">
      <c r="B45" s="53" t="s">
        <v>122</v>
      </c>
      <c r="C45" s="54">
        <v>1</v>
      </c>
      <c r="D45" s="54">
        <v>-0.25</v>
      </c>
      <c r="E45" s="54">
        <v>0.25</v>
      </c>
      <c r="F45" s="54">
        <v>0.25</v>
      </c>
      <c r="G45" s="68">
        <v>0</v>
      </c>
      <c r="H45" s="68">
        <v>0</v>
      </c>
      <c r="I45" s="55">
        <v>0.25</v>
      </c>
      <c r="K45" s="409"/>
      <c r="L45" s="412"/>
      <c r="M45" s="409"/>
      <c r="N45" s="409"/>
      <c r="O45" s="409"/>
    </row>
    <row r="46" spans="2:34" ht="13.5" thickBot="1" x14ac:dyDescent="0.25">
      <c r="B46" s="53" t="s">
        <v>123</v>
      </c>
      <c r="C46" s="54">
        <v>-0.25</v>
      </c>
      <c r="D46" s="54">
        <v>1</v>
      </c>
      <c r="E46" s="54">
        <v>0</v>
      </c>
      <c r="F46" s="54">
        <v>0.25</v>
      </c>
      <c r="G46" s="54">
        <v>0.25</v>
      </c>
      <c r="H46" s="54">
        <v>0.25</v>
      </c>
      <c r="I46" s="55">
        <v>0</v>
      </c>
      <c r="K46" s="409"/>
      <c r="L46" s="412"/>
      <c r="M46" s="409"/>
      <c r="N46" s="409"/>
      <c r="O46" s="409"/>
      <c r="Q46" s="254" t="s">
        <v>440</v>
      </c>
      <c r="V46" s="60" t="s">
        <v>442</v>
      </c>
    </row>
    <row r="47" spans="2:34" ht="25.5" x14ac:dyDescent="0.2">
      <c r="B47" s="53" t="s">
        <v>124</v>
      </c>
      <c r="C47" s="54">
        <v>0.25</v>
      </c>
      <c r="D47" s="54">
        <v>0</v>
      </c>
      <c r="E47" s="54">
        <v>1</v>
      </c>
      <c r="F47" s="54">
        <v>0.5</v>
      </c>
      <c r="G47" s="54">
        <v>0</v>
      </c>
      <c r="H47" s="54">
        <v>0</v>
      </c>
      <c r="I47" s="55">
        <v>0.25</v>
      </c>
      <c r="K47" s="409"/>
      <c r="L47" s="412"/>
      <c r="M47" s="409"/>
      <c r="N47" s="409"/>
      <c r="O47" s="409"/>
      <c r="Q47" s="249"/>
      <c r="R47" s="75" t="s">
        <v>435</v>
      </c>
      <c r="S47" s="76" t="s">
        <v>436</v>
      </c>
      <c r="V47" s="189"/>
      <c r="W47" s="62">
        <v>1</v>
      </c>
      <c r="X47" s="62">
        <v>2</v>
      </c>
      <c r="Y47" s="62">
        <v>3</v>
      </c>
      <c r="Z47" s="69">
        <v>4</v>
      </c>
    </row>
    <row r="48" spans="2:34" x14ac:dyDescent="0.2">
      <c r="B48" s="53" t="s">
        <v>125</v>
      </c>
      <c r="C48" s="54">
        <v>0.25</v>
      </c>
      <c r="D48" s="54">
        <v>0.25</v>
      </c>
      <c r="E48" s="54">
        <v>0.5</v>
      </c>
      <c r="F48" s="54">
        <v>1</v>
      </c>
      <c r="G48" s="54">
        <v>0.5</v>
      </c>
      <c r="H48" s="54">
        <v>0.5</v>
      </c>
      <c r="I48" s="55">
        <v>0.25</v>
      </c>
      <c r="K48" s="409"/>
      <c r="L48" s="412"/>
      <c r="M48" s="409"/>
      <c r="N48" s="409"/>
      <c r="O48" s="409"/>
      <c r="P48" s="51">
        <v>1</v>
      </c>
      <c r="Q48" s="53" t="s">
        <v>85</v>
      </c>
      <c r="R48" s="253">
        <v>0.04</v>
      </c>
      <c r="S48" s="252">
        <v>0.1</v>
      </c>
      <c r="V48" s="191">
        <v>1</v>
      </c>
      <c r="W48" s="54">
        <v>1</v>
      </c>
      <c r="X48" s="54">
        <v>0.5</v>
      </c>
      <c r="Y48" s="54">
        <v>0.5</v>
      </c>
      <c r="Z48" s="55">
        <v>0.5</v>
      </c>
    </row>
    <row r="49" spans="2:26" x14ac:dyDescent="0.2">
      <c r="B49" s="67" t="s">
        <v>126</v>
      </c>
      <c r="C49" s="68">
        <v>0</v>
      </c>
      <c r="D49" s="68">
        <v>0.25</v>
      </c>
      <c r="E49" s="68">
        <v>0</v>
      </c>
      <c r="F49" s="68">
        <v>0.5</v>
      </c>
      <c r="G49" s="68">
        <v>1</v>
      </c>
      <c r="H49" s="54">
        <v>0</v>
      </c>
      <c r="I49" s="55">
        <v>0</v>
      </c>
      <c r="K49" s="409"/>
      <c r="L49" s="412"/>
      <c r="M49" s="409"/>
      <c r="N49" s="409"/>
      <c r="O49" s="409"/>
      <c r="P49" s="51">
        <v>2</v>
      </c>
      <c r="Q49" s="53" t="s">
        <v>88</v>
      </c>
      <c r="R49" s="253">
        <v>8.5000000000000006E-2</v>
      </c>
      <c r="S49" s="252">
        <v>0.14000000000000001</v>
      </c>
      <c r="V49" s="191">
        <v>2</v>
      </c>
      <c r="W49" s="54">
        <v>0.5</v>
      </c>
      <c r="X49" s="54">
        <v>1</v>
      </c>
      <c r="Y49" s="54">
        <v>0.5</v>
      </c>
      <c r="Z49" s="55">
        <v>0.5</v>
      </c>
    </row>
    <row r="50" spans="2:26" x14ac:dyDescent="0.2">
      <c r="B50" s="67" t="s">
        <v>120</v>
      </c>
      <c r="C50" s="68">
        <v>0</v>
      </c>
      <c r="D50" s="68">
        <v>0.25</v>
      </c>
      <c r="E50" s="68">
        <v>0</v>
      </c>
      <c r="F50" s="68">
        <v>0.5</v>
      </c>
      <c r="G50" s="68">
        <v>0</v>
      </c>
      <c r="H50" s="54">
        <v>1</v>
      </c>
      <c r="I50" s="55">
        <v>0.25</v>
      </c>
      <c r="K50" s="409"/>
      <c r="L50" s="412"/>
      <c r="M50" s="409"/>
      <c r="N50" s="409"/>
      <c r="O50" s="409"/>
      <c r="P50" s="51">
        <v>3</v>
      </c>
      <c r="Q50" s="53" t="s">
        <v>89</v>
      </c>
      <c r="R50" s="253">
        <v>5.5E-2</v>
      </c>
      <c r="S50" s="252">
        <v>0.11</v>
      </c>
      <c r="V50" s="191">
        <v>3</v>
      </c>
      <c r="W50" s="54">
        <v>0.5</v>
      </c>
      <c r="X50" s="54">
        <v>0.5</v>
      </c>
      <c r="Y50" s="54">
        <v>1</v>
      </c>
      <c r="Z50" s="55">
        <v>0.5</v>
      </c>
    </row>
    <row r="51" spans="2:26" ht="13.5" thickBot="1" x14ac:dyDescent="0.25">
      <c r="B51" s="56" t="s">
        <v>119</v>
      </c>
      <c r="C51" s="57">
        <v>0.25</v>
      </c>
      <c r="D51" s="57">
        <v>0</v>
      </c>
      <c r="E51" s="57">
        <v>0.25</v>
      </c>
      <c r="F51" s="57">
        <v>0.25</v>
      </c>
      <c r="G51" s="57">
        <v>0</v>
      </c>
      <c r="H51" s="57">
        <v>0.25</v>
      </c>
      <c r="I51" s="58">
        <v>1</v>
      </c>
      <c r="K51" s="409"/>
      <c r="L51" s="412"/>
      <c r="M51" s="409"/>
      <c r="N51" s="409"/>
      <c r="O51" s="409"/>
      <c r="P51" s="51">
        <v>4</v>
      </c>
      <c r="Q51" s="56" t="s">
        <v>43</v>
      </c>
      <c r="R51" s="251">
        <v>0.17</v>
      </c>
      <c r="S51" s="250">
        <v>0.2</v>
      </c>
      <c r="V51" s="190">
        <v>4</v>
      </c>
      <c r="W51" s="57">
        <v>0.5</v>
      </c>
      <c r="X51" s="57">
        <v>0.5</v>
      </c>
      <c r="Y51" s="57">
        <v>0.5</v>
      </c>
      <c r="Z51" s="58">
        <v>1</v>
      </c>
    </row>
    <row r="52" spans="2:26" x14ac:dyDescent="0.2">
      <c r="K52" s="409"/>
      <c r="L52" s="412"/>
      <c r="M52" s="409"/>
      <c r="N52" s="409"/>
      <c r="O52" s="409"/>
      <c r="Q52" s="116"/>
    </row>
    <row r="53" spans="2:26" ht="13.5" thickBot="1" x14ac:dyDescent="0.25">
      <c r="B53" s="52" t="s">
        <v>797</v>
      </c>
      <c r="K53" s="409"/>
      <c r="L53" s="412"/>
      <c r="M53" s="409"/>
      <c r="N53" s="409"/>
      <c r="O53" s="409"/>
      <c r="Q53" s="116"/>
    </row>
    <row r="54" spans="2:26" x14ac:dyDescent="0.2">
      <c r="B54" s="61"/>
      <c r="C54" s="62" t="s">
        <v>127</v>
      </c>
      <c r="D54" s="62" t="s">
        <v>128</v>
      </c>
      <c r="E54" s="69" t="s">
        <v>119</v>
      </c>
      <c r="K54" s="409"/>
      <c r="L54" s="412"/>
      <c r="M54" s="409"/>
      <c r="N54" s="409"/>
      <c r="O54" s="409"/>
      <c r="Q54" s="116"/>
    </row>
    <row r="55" spans="2:26" x14ac:dyDescent="0.2">
      <c r="B55" s="53" t="s">
        <v>127</v>
      </c>
      <c r="C55" s="54">
        <v>1</v>
      </c>
      <c r="D55" s="54">
        <v>0.5</v>
      </c>
      <c r="E55" s="55">
        <v>0.25</v>
      </c>
      <c r="K55" s="409"/>
      <c r="L55" s="412"/>
      <c r="M55" s="409"/>
      <c r="N55" s="409"/>
      <c r="O55" s="409"/>
      <c r="Q55" s="116"/>
    </row>
    <row r="56" spans="2:26" x14ac:dyDescent="0.2">
      <c r="B56" s="67" t="s">
        <v>128</v>
      </c>
      <c r="C56" s="68">
        <v>0.5</v>
      </c>
      <c r="D56" s="68">
        <v>1</v>
      </c>
      <c r="E56" s="77">
        <v>0.25</v>
      </c>
      <c r="K56" s="409"/>
      <c r="L56" s="412"/>
      <c r="M56" s="409"/>
      <c r="N56" s="409"/>
      <c r="O56" s="409"/>
      <c r="Q56" s="116"/>
    </row>
    <row r="57" spans="2:26" ht="13.5" thickBot="1" x14ac:dyDescent="0.25">
      <c r="B57" s="56" t="s">
        <v>119</v>
      </c>
      <c r="C57" s="57">
        <v>0.25</v>
      </c>
      <c r="D57" s="57">
        <v>0.25</v>
      </c>
      <c r="E57" s="58">
        <v>1</v>
      </c>
      <c r="K57" s="409"/>
      <c r="L57" s="412"/>
      <c r="M57" s="409"/>
      <c r="N57" s="409"/>
      <c r="O57" s="409"/>
      <c r="Q57" s="116"/>
    </row>
    <row r="58" spans="2:26" x14ac:dyDescent="0.2">
      <c r="K58" s="409"/>
      <c r="L58" s="412"/>
      <c r="M58" s="409"/>
      <c r="N58" s="409"/>
      <c r="O58" s="409"/>
      <c r="Q58" s="116"/>
    </row>
    <row r="59" spans="2:26" ht="13.5" thickBot="1" x14ac:dyDescent="0.25">
      <c r="B59" s="52" t="s">
        <v>798</v>
      </c>
      <c r="K59" s="409"/>
      <c r="L59" s="412"/>
      <c r="M59" s="409"/>
      <c r="N59" s="409"/>
      <c r="O59" s="409"/>
      <c r="Q59" s="116"/>
    </row>
    <row r="60" spans="2:26" x14ac:dyDescent="0.2">
      <c r="B60" s="61"/>
      <c r="C60" s="62" t="s">
        <v>122</v>
      </c>
      <c r="D60" s="62" t="s">
        <v>123</v>
      </c>
      <c r="E60" s="62" t="s">
        <v>124</v>
      </c>
      <c r="F60" s="62" t="s">
        <v>125</v>
      </c>
      <c r="G60" s="62" t="s">
        <v>126</v>
      </c>
      <c r="H60" s="69" t="s">
        <v>120</v>
      </c>
      <c r="K60" s="409"/>
      <c r="L60" s="412"/>
      <c r="M60" s="409"/>
      <c r="N60" s="409"/>
      <c r="O60" s="409"/>
      <c r="Q60" s="116"/>
    </row>
    <row r="61" spans="2:26" x14ac:dyDescent="0.2">
      <c r="B61" s="53" t="s">
        <v>122</v>
      </c>
      <c r="C61" s="54">
        <v>1</v>
      </c>
      <c r="D61" s="54">
        <v>-0.25</v>
      </c>
      <c r="E61" s="54">
        <v>0.25</v>
      </c>
      <c r="F61" s="54">
        <v>0.25</v>
      </c>
      <c r="G61" s="68">
        <v>0</v>
      </c>
      <c r="H61" s="55">
        <v>0</v>
      </c>
      <c r="K61" s="409"/>
      <c r="L61" s="412"/>
      <c r="M61" s="409"/>
      <c r="N61" s="409"/>
      <c r="O61" s="409"/>
    </row>
    <row r="62" spans="2:26" x14ac:dyDescent="0.2">
      <c r="B62" s="53" t="s">
        <v>123</v>
      </c>
      <c r="C62" s="54">
        <v>-0.25</v>
      </c>
      <c r="D62" s="54">
        <v>1</v>
      </c>
      <c r="E62" s="54">
        <v>0</v>
      </c>
      <c r="F62" s="54">
        <v>0.25</v>
      </c>
      <c r="G62" s="54">
        <v>0.25</v>
      </c>
      <c r="H62" s="55">
        <v>0.25</v>
      </c>
      <c r="K62" s="409"/>
      <c r="L62" s="412"/>
      <c r="M62" s="409"/>
      <c r="N62" s="409"/>
      <c r="O62" s="409"/>
    </row>
    <row r="63" spans="2:26" x14ac:dyDescent="0.2">
      <c r="B63" s="53" t="s">
        <v>124</v>
      </c>
      <c r="C63" s="54">
        <v>0.25</v>
      </c>
      <c r="D63" s="54">
        <v>0</v>
      </c>
      <c r="E63" s="54">
        <v>1</v>
      </c>
      <c r="F63" s="54">
        <v>0.5</v>
      </c>
      <c r="G63" s="54">
        <v>0</v>
      </c>
      <c r="H63" s="55">
        <v>0</v>
      </c>
      <c r="K63" s="409"/>
      <c r="L63" s="412"/>
      <c r="M63" s="409"/>
      <c r="N63" s="409"/>
      <c r="O63" s="409"/>
    </row>
    <row r="64" spans="2:26" x14ac:dyDescent="0.2">
      <c r="B64" s="53" t="s">
        <v>125</v>
      </c>
      <c r="C64" s="54">
        <v>0.25</v>
      </c>
      <c r="D64" s="54">
        <v>0.25</v>
      </c>
      <c r="E64" s="54">
        <v>0.5</v>
      </c>
      <c r="F64" s="54">
        <v>1</v>
      </c>
      <c r="G64" s="54">
        <v>0.5</v>
      </c>
      <c r="H64" s="55">
        <v>0.5</v>
      </c>
      <c r="K64" s="409"/>
      <c r="L64" s="412"/>
      <c r="M64" s="409"/>
      <c r="N64" s="409"/>
      <c r="O64" s="409"/>
    </row>
    <row r="65" spans="2:15" x14ac:dyDescent="0.2">
      <c r="B65" s="67" t="s">
        <v>126</v>
      </c>
      <c r="C65" s="68">
        <v>0</v>
      </c>
      <c r="D65" s="68">
        <v>0.25</v>
      </c>
      <c r="E65" s="68">
        <v>0</v>
      </c>
      <c r="F65" s="68">
        <v>0.5</v>
      </c>
      <c r="G65" s="68">
        <v>1</v>
      </c>
      <c r="H65" s="55">
        <v>0</v>
      </c>
      <c r="K65" s="409"/>
      <c r="L65" s="412"/>
      <c r="M65" s="409"/>
      <c r="N65" s="409"/>
      <c r="O65" s="409"/>
    </row>
    <row r="66" spans="2:15" ht="13.5" thickBot="1" x14ac:dyDescent="0.25">
      <c r="B66" s="56" t="s">
        <v>120</v>
      </c>
      <c r="C66" s="57">
        <v>0</v>
      </c>
      <c r="D66" s="57">
        <v>0.25</v>
      </c>
      <c r="E66" s="57">
        <v>0</v>
      </c>
      <c r="F66" s="57">
        <v>0.5</v>
      </c>
      <c r="G66" s="57">
        <v>0</v>
      </c>
      <c r="H66" s="58">
        <v>1</v>
      </c>
      <c r="K66" s="409"/>
      <c r="L66" s="412"/>
      <c r="M66" s="409"/>
      <c r="N66" s="409"/>
      <c r="O66" s="409"/>
    </row>
    <row r="67" spans="2:15" x14ac:dyDescent="0.2">
      <c r="K67" s="409"/>
      <c r="L67" s="412"/>
      <c r="M67" s="409"/>
      <c r="N67" s="409"/>
      <c r="O67" s="409"/>
    </row>
    <row r="68" spans="2:15" ht="13.5" thickBot="1" x14ac:dyDescent="0.25">
      <c r="B68" s="52" t="s">
        <v>799</v>
      </c>
      <c r="K68" s="409"/>
      <c r="L68" s="412"/>
      <c r="M68" s="409"/>
      <c r="N68" s="409"/>
      <c r="O68" s="409"/>
    </row>
    <row r="69" spans="2:15" ht="25.5" x14ac:dyDescent="0.2">
      <c r="B69" s="61"/>
      <c r="C69" s="62" t="s">
        <v>137</v>
      </c>
      <c r="D69" s="69" t="s">
        <v>138</v>
      </c>
      <c r="K69" s="409"/>
      <c r="L69" s="412"/>
      <c r="M69" s="409"/>
      <c r="N69" s="409"/>
      <c r="O69" s="409"/>
    </row>
    <row r="70" spans="2:15" x14ac:dyDescent="0.2">
      <c r="B70" s="53" t="s">
        <v>137</v>
      </c>
      <c r="C70" s="54">
        <v>1</v>
      </c>
      <c r="D70" s="55">
        <v>0.75</v>
      </c>
      <c r="K70" s="409"/>
      <c r="L70" s="412"/>
      <c r="M70" s="409"/>
      <c r="N70" s="409"/>
      <c r="O70" s="409"/>
    </row>
    <row r="71" spans="2:15" ht="13.5" thickBot="1" x14ac:dyDescent="0.25">
      <c r="B71" s="56" t="s">
        <v>138</v>
      </c>
      <c r="C71" s="57">
        <v>0.75</v>
      </c>
      <c r="D71" s="57">
        <v>1</v>
      </c>
      <c r="K71" s="409"/>
      <c r="L71" s="412"/>
      <c r="M71" s="409"/>
      <c r="N71" s="409"/>
      <c r="O71" s="409"/>
    </row>
    <row r="72" spans="2:15" x14ac:dyDescent="0.2">
      <c r="K72" s="409"/>
      <c r="L72" s="412"/>
      <c r="M72" s="409"/>
      <c r="N72" s="409"/>
      <c r="O72" s="409"/>
    </row>
    <row r="73" spans="2:15" x14ac:dyDescent="0.2">
      <c r="K73" s="409"/>
      <c r="L73" s="412"/>
      <c r="M73" s="409"/>
      <c r="N73" s="409"/>
      <c r="O73" s="409"/>
    </row>
    <row r="74" spans="2:15" ht="13.5" thickBot="1" x14ac:dyDescent="0.25">
      <c r="B74" s="52" t="s">
        <v>800</v>
      </c>
      <c r="K74" s="409"/>
      <c r="L74" s="409"/>
      <c r="M74" s="409"/>
      <c r="N74" s="409"/>
      <c r="O74" s="409"/>
    </row>
    <row r="75" spans="2:15" ht="14.25" x14ac:dyDescent="0.2">
      <c r="B75" s="308"/>
      <c r="C75" s="309" t="str">
        <f>B76</f>
        <v>NatCat</v>
      </c>
      <c r="D75" s="309" t="str">
        <f>B77</f>
        <v>NP_Re</v>
      </c>
      <c r="E75" s="309" t="str">
        <f>B78</f>
        <v>MMCAT</v>
      </c>
      <c r="F75" s="310" t="str">
        <f>B79</f>
        <v>Other</v>
      </c>
    </row>
    <row r="76" spans="2:15" x14ac:dyDescent="0.2">
      <c r="B76" s="311" t="s">
        <v>541</v>
      </c>
      <c r="C76" s="312">
        <v>1</v>
      </c>
      <c r="D76" s="312">
        <f>C77</f>
        <v>1</v>
      </c>
      <c r="E76" s="312">
        <f>C78</f>
        <v>0</v>
      </c>
      <c r="F76" s="313">
        <f>C79</f>
        <v>0</v>
      </c>
    </row>
    <row r="77" spans="2:15" x14ac:dyDescent="0.2">
      <c r="B77" s="311" t="s">
        <v>542</v>
      </c>
      <c r="C77" s="312">
        <v>1</v>
      </c>
      <c r="D77" s="312">
        <v>1</v>
      </c>
      <c r="E77" s="312">
        <f>D78</f>
        <v>0</v>
      </c>
      <c r="F77" s="313">
        <f>D79</f>
        <v>0</v>
      </c>
    </row>
    <row r="78" spans="2:15" x14ac:dyDescent="0.2">
      <c r="B78" s="311" t="s">
        <v>543</v>
      </c>
      <c r="C78" s="312">
        <v>0</v>
      </c>
      <c r="D78" s="312">
        <v>0</v>
      </c>
      <c r="E78" s="312">
        <v>1</v>
      </c>
      <c r="F78" s="313">
        <f>E79</f>
        <v>0</v>
      </c>
    </row>
    <row r="79" spans="2:15" ht="13.5" thickBot="1" x14ac:dyDescent="0.25">
      <c r="B79" s="314" t="s">
        <v>544</v>
      </c>
      <c r="C79" s="315">
        <v>0</v>
      </c>
      <c r="D79" s="315">
        <v>0</v>
      </c>
      <c r="E79" s="315">
        <v>0</v>
      </c>
      <c r="F79" s="316">
        <v>1</v>
      </c>
    </row>
  </sheetData>
  <hyperlinks>
    <hyperlink ref="B1" location="Indeks!A1" display="Indeks"/>
  </hyperlinks>
  <pageMargins left="0.7" right="0.7" top="0.75" bottom="0.75" header="0.3" footer="0.3"/>
  <pageSetup paperSize="9" scale="44" orientation="portrait" r:id="rId1"/>
  <colBreaks count="1" manualBreakCount="1">
    <brk id="10" max="79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00"/>
  <sheetViews>
    <sheetView zoomScale="77" zoomScaleNormal="77" workbookViewId="0">
      <selection activeCell="E41" sqref="E41"/>
    </sheetView>
  </sheetViews>
  <sheetFormatPr defaultRowHeight="15" x14ac:dyDescent="0.25"/>
  <cols>
    <col min="1" max="1" width="9.140625" style="115"/>
    <col min="2" max="2" width="48.7109375" style="115" customWidth="1"/>
    <col min="3" max="3" width="15.140625" style="115" customWidth="1"/>
    <col min="4" max="4" width="17.5703125" style="115" customWidth="1"/>
    <col min="5" max="5" width="18.7109375" style="115" customWidth="1"/>
    <col min="6" max="6" width="16.28515625" style="115" customWidth="1"/>
    <col min="7" max="7" width="17" style="115" customWidth="1"/>
    <col min="8" max="8" width="17.85546875" style="115" customWidth="1"/>
    <col min="9" max="9" width="18.140625" style="115" customWidth="1"/>
    <col min="10" max="16384" width="9.140625" style="115"/>
  </cols>
  <sheetData>
    <row r="1" spans="1:19" x14ac:dyDescent="0.25">
      <c r="A1" s="120" t="s">
        <v>340</v>
      </c>
      <c r="B1" s="182" t="str">
        <f>HYPERLINK("#'Indeks'!A1","Back to Index")</f>
        <v>Back to Index</v>
      </c>
      <c r="C1" s="153" t="str">
        <f>HYPERLINK("#'Data'!A1","Go to Data")</f>
        <v>Go to Data</v>
      </c>
      <c r="D1" s="121"/>
      <c r="E1" s="122"/>
      <c r="F1" s="122"/>
      <c r="G1" s="122"/>
      <c r="H1" s="123"/>
      <c r="I1" s="123"/>
      <c r="J1" s="125"/>
      <c r="K1" s="154" t="s">
        <v>385</v>
      </c>
      <c r="L1" s="154" t="s">
        <v>386</v>
      </c>
      <c r="N1" s="125"/>
      <c r="O1" s="125"/>
      <c r="P1" s="125"/>
      <c r="Q1" s="125"/>
      <c r="R1" s="125"/>
      <c r="S1" s="125"/>
    </row>
    <row r="2" spans="1:19" ht="15.75" x14ac:dyDescent="0.25">
      <c r="A2" s="126" t="s">
        <v>341</v>
      </c>
      <c r="B2" s="121"/>
      <c r="C2" s="121"/>
      <c r="D2" s="121"/>
      <c r="E2" s="121"/>
      <c r="F2" s="121"/>
      <c r="G2" s="121"/>
      <c r="H2" s="123"/>
      <c r="I2" s="123"/>
      <c r="J2" s="125"/>
      <c r="K2" s="125"/>
      <c r="L2" s="125"/>
      <c r="M2" s="125"/>
      <c r="N2" s="125"/>
      <c r="O2" s="125"/>
      <c r="P2" s="125"/>
      <c r="Q2" s="125"/>
      <c r="R2" s="125"/>
      <c r="S2" s="125"/>
    </row>
    <row r="3" spans="1:19" x14ac:dyDescent="0.25">
      <c r="A3" s="127"/>
      <c r="B3" s="459"/>
      <c r="C3" s="459"/>
      <c r="D3" s="459"/>
      <c r="E3" s="459"/>
      <c r="F3" s="459"/>
      <c r="G3" s="459"/>
      <c r="H3" s="459"/>
      <c r="I3" s="459"/>
      <c r="J3" s="125"/>
      <c r="K3" s="125"/>
      <c r="L3" s="125"/>
      <c r="M3" s="125"/>
      <c r="N3" s="125"/>
      <c r="O3" s="125"/>
      <c r="P3" s="125"/>
      <c r="Q3" s="125"/>
      <c r="R3" s="125"/>
      <c r="S3" s="125"/>
    </row>
    <row r="4" spans="1:19" x14ac:dyDescent="0.25">
      <c r="A4" s="111"/>
      <c r="B4" s="128"/>
      <c r="C4" s="460"/>
      <c r="D4" s="460"/>
      <c r="E4" s="461"/>
      <c r="F4" s="461"/>
      <c r="G4" s="461"/>
      <c r="H4" s="462"/>
      <c r="I4" s="462"/>
      <c r="J4" s="125"/>
      <c r="K4" s="125"/>
      <c r="L4" s="125"/>
      <c r="M4" s="125"/>
      <c r="N4" s="125"/>
      <c r="O4" s="125"/>
      <c r="P4" s="125"/>
      <c r="Q4" s="125"/>
      <c r="R4" s="125"/>
      <c r="S4" s="125"/>
    </row>
    <row r="5" spans="1:19" ht="45.75" customHeight="1" x14ac:dyDescent="0.25">
      <c r="A5" s="129"/>
      <c r="B5" s="130" t="s">
        <v>342</v>
      </c>
      <c r="C5" s="463" t="s">
        <v>26</v>
      </c>
      <c r="D5" s="464"/>
      <c r="E5" s="463" t="s">
        <v>25</v>
      </c>
      <c r="F5" s="464"/>
      <c r="G5" s="464"/>
      <c r="H5" s="464"/>
      <c r="I5" s="465"/>
      <c r="J5" s="124"/>
      <c r="K5" s="125"/>
      <c r="L5" s="125"/>
      <c r="M5" s="125"/>
      <c r="N5" s="125"/>
      <c r="O5" s="125"/>
      <c r="P5" s="125"/>
      <c r="Q5" s="125"/>
      <c r="R5" s="125"/>
      <c r="S5" s="125"/>
    </row>
    <row r="6" spans="1:19" ht="110.25" customHeight="1" x14ac:dyDescent="0.25">
      <c r="A6" s="129"/>
      <c r="B6" s="130"/>
      <c r="C6" s="131" t="s">
        <v>24</v>
      </c>
      <c r="D6" s="131" t="s">
        <v>21</v>
      </c>
      <c r="E6" s="131" t="s">
        <v>24</v>
      </c>
      <c r="F6" s="131" t="s">
        <v>23</v>
      </c>
      <c r="G6" s="132" t="s">
        <v>22</v>
      </c>
      <c r="H6" s="131" t="s">
        <v>21</v>
      </c>
      <c r="I6" s="131" t="s">
        <v>8</v>
      </c>
      <c r="J6" s="124"/>
      <c r="K6" s="155" t="s">
        <v>387</v>
      </c>
      <c r="L6" s="125"/>
      <c r="M6" s="125"/>
      <c r="N6" s="125"/>
      <c r="O6" s="125"/>
      <c r="P6" s="125"/>
      <c r="Q6" s="125"/>
      <c r="R6" s="125"/>
      <c r="S6" s="125"/>
    </row>
    <row r="7" spans="1:19" ht="15.75" thickBot="1" x14ac:dyDescent="0.3">
      <c r="A7" s="133"/>
      <c r="B7" s="134"/>
      <c r="C7" s="134"/>
      <c r="D7" s="134"/>
      <c r="E7" s="134"/>
      <c r="F7" s="134"/>
      <c r="G7" s="134"/>
      <c r="H7" s="134"/>
      <c r="I7" s="134"/>
      <c r="J7" s="124"/>
      <c r="K7" s="125"/>
      <c r="L7" s="125"/>
      <c r="M7" s="125"/>
      <c r="N7" s="125"/>
      <c r="O7" s="125"/>
      <c r="P7" s="125"/>
      <c r="Q7" s="125"/>
      <c r="R7" s="125"/>
      <c r="S7" s="125"/>
    </row>
    <row r="8" spans="1:19" ht="15.75" thickBot="1" x14ac:dyDescent="0.3">
      <c r="A8" s="133"/>
      <c r="B8" s="121" t="s">
        <v>388</v>
      </c>
      <c r="C8" s="173" t="s">
        <v>285</v>
      </c>
      <c r="D8" s="173" t="s">
        <v>344</v>
      </c>
      <c r="E8" s="174" t="s">
        <v>318</v>
      </c>
      <c r="F8" s="174" t="s">
        <v>345</v>
      </c>
      <c r="G8" s="209" t="s">
        <v>286</v>
      </c>
      <c r="H8" s="174" t="s">
        <v>346</v>
      </c>
      <c r="I8" s="172" t="s">
        <v>287</v>
      </c>
      <c r="J8" s="124"/>
      <c r="K8" s="174"/>
      <c r="L8" s="125"/>
      <c r="M8" s="125"/>
      <c r="N8" s="125"/>
      <c r="O8" s="125"/>
      <c r="P8" s="125"/>
      <c r="Q8" s="125"/>
      <c r="R8" s="125"/>
      <c r="S8" s="125"/>
    </row>
    <row r="9" spans="1:19" ht="15.75" thickBot="1" x14ac:dyDescent="0.3">
      <c r="A9" s="133"/>
      <c r="B9" s="134"/>
      <c r="C9" s="49"/>
      <c r="D9" s="49"/>
      <c r="E9" s="138"/>
      <c r="F9" s="138"/>
      <c r="G9" s="188"/>
      <c r="H9" s="138"/>
      <c r="I9" s="139"/>
      <c r="J9" s="124"/>
      <c r="K9" s="125"/>
      <c r="M9" s="125"/>
      <c r="N9" s="125"/>
      <c r="O9" s="125"/>
      <c r="P9" s="125"/>
      <c r="Q9" s="125"/>
      <c r="R9" s="125"/>
      <c r="S9" s="125"/>
    </row>
    <row r="10" spans="1:19" ht="15.75" thickBot="1" x14ac:dyDescent="0.3">
      <c r="A10" s="133"/>
      <c r="B10" s="121" t="s">
        <v>389</v>
      </c>
      <c r="C10" s="173" t="s">
        <v>152</v>
      </c>
      <c r="D10" s="173" t="s">
        <v>348</v>
      </c>
      <c r="E10" s="174" t="s">
        <v>319</v>
      </c>
      <c r="F10" s="174" t="s">
        <v>349</v>
      </c>
      <c r="G10" s="209" t="s">
        <v>288</v>
      </c>
      <c r="H10" s="174" t="s">
        <v>350</v>
      </c>
      <c r="I10" s="172" t="s">
        <v>289</v>
      </c>
      <c r="J10" s="124"/>
      <c r="K10" s="174"/>
      <c r="L10" s="125"/>
      <c r="M10" s="125"/>
      <c r="N10" s="125"/>
      <c r="O10" s="125"/>
      <c r="P10" s="125"/>
      <c r="Q10" s="125"/>
      <c r="R10" s="125"/>
      <c r="S10" s="125"/>
    </row>
    <row r="11" spans="1:19" ht="15.75" thickBot="1" x14ac:dyDescent="0.3">
      <c r="A11" s="133"/>
      <c r="B11" s="121"/>
      <c r="C11" s="49"/>
      <c r="D11" s="49"/>
      <c r="E11" s="138"/>
      <c r="F11" s="138"/>
      <c r="G11" s="208"/>
      <c r="H11" s="138"/>
      <c r="I11" s="139"/>
      <c r="K11" s="124"/>
      <c r="L11" s="125"/>
      <c r="M11" s="125"/>
      <c r="N11" s="125"/>
      <c r="O11" s="125"/>
      <c r="P11" s="125"/>
      <c r="Q11" s="125"/>
      <c r="R11" s="125"/>
      <c r="S11" s="125"/>
    </row>
    <row r="12" spans="1:19" ht="15.75" thickBot="1" x14ac:dyDescent="0.3">
      <c r="A12" s="133"/>
      <c r="B12" s="121" t="s">
        <v>390</v>
      </c>
      <c r="C12" s="173" t="s">
        <v>160</v>
      </c>
      <c r="D12" s="173" t="s">
        <v>352</v>
      </c>
      <c r="E12" s="174" t="s">
        <v>320</v>
      </c>
      <c r="F12" s="174" t="s">
        <v>353</v>
      </c>
      <c r="G12" s="209" t="s">
        <v>290</v>
      </c>
      <c r="H12" s="174" t="s">
        <v>354</v>
      </c>
      <c r="I12" s="172" t="s">
        <v>291</v>
      </c>
      <c r="J12" s="124"/>
      <c r="K12" s="174"/>
      <c r="L12" s="125"/>
      <c r="M12" s="125"/>
      <c r="N12" s="125"/>
      <c r="O12" s="125"/>
      <c r="P12" s="125"/>
      <c r="Q12" s="125"/>
      <c r="R12" s="125"/>
      <c r="S12" s="125"/>
    </row>
    <row r="13" spans="1:19" x14ac:dyDescent="0.25">
      <c r="A13" s="133"/>
      <c r="B13" s="134"/>
      <c r="C13" s="49"/>
      <c r="D13" s="49"/>
      <c r="E13" s="138"/>
      <c r="F13" s="138"/>
      <c r="G13" s="208"/>
      <c r="H13" s="138"/>
      <c r="I13" s="139"/>
      <c r="J13" s="124"/>
      <c r="L13" s="125"/>
      <c r="M13" s="125"/>
      <c r="N13" s="125"/>
      <c r="O13" s="125"/>
      <c r="P13" s="125"/>
      <c r="Q13" s="125"/>
      <c r="R13" s="125"/>
      <c r="S13" s="125"/>
    </row>
    <row r="14" spans="1:19" ht="15.75" thickBot="1" x14ac:dyDescent="0.3">
      <c r="A14" s="133"/>
      <c r="B14" s="121" t="s">
        <v>391</v>
      </c>
      <c r="C14" s="49"/>
      <c r="D14" s="49"/>
      <c r="E14" s="138"/>
      <c r="F14" s="138"/>
      <c r="G14" s="209" t="s">
        <v>356</v>
      </c>
      <c r="H14" s="138"/>
      <c r="I14" s="135" t="s">
        <v>357</v>
      </c>
      <c r="J14" s="124"/>
      <c r="L14" s="125"/>
      <c r="M14" s="125"/>
      <c r="N14" s="125"/>
      <c r="O14" s="125"/>
      <c r="P14" s="125"/>
      <c r="Q14" s="125"/>
      <c r="R14" s="125"/>
      <c r="S14" s="125"/>
    </row>
    <row r="15" spans="1:19" ht="15.75" thickBot="1" x14ac:dyDescent="0.3">
      <c r="A15" s="133"/>
      <c r="B15" s="141" t="s">
        <v>358</v>
      </c>
      <c r="C15" s="173" t="s">
        <v>292</v>
      </c>
      <c r="D15" s="173" t="s">
        <v>359</v>
      </c>
      <c r="E15" s="174" t="s">
        <v>321</v>
      </c>
      <c r="F15" s="174" t="s">
        <v>360</v>
      </c>
      <c r="G15" s="209" t="s">
        <v>293</v>
      </c>
      <c r="H15" s="174" t="s">
        <v>361</v>
      </c>
      <c r="I15" s="172" t="s">
        <v>294</v>
      </c>
      <c r="J15" s="124"/>
      <c r="K15" s="174"/>
      <c r="L15" s="125"/>
      <c r="M15" s="125"/>
      <c r="N15" s="125"/>
      <c r="O15" s="125"/>
      <c r="P15" s="125"/>
      <c r="Q15" s="125"/>
      <c r="R15" s="125"/>
      <c r="S15" s="125"/>
    </row>
    <row r="16" spans="1:19" ht="15.75" thickBot="1" x14ac:dyDescent="0.3">
      <c r="A16" s="133"/>
      <c r="B16" s="141" t="s">
        <v>362</v>
      </c>
      <c r="C16" s="173" t="s">
        <v>164</v>
      </c>
      <c r="D16" s="173" t="s">
        <v>363</v>
      </c>
      <c r="E16" s="174" t="s">
        <v>265</v>
      </c>
      <c r="F16" s="174" t="s">
        <v>364</v>
      </c>
      <c r="G16" s="209" t="s">
        <v>266</v>
      </c>
      <c r="H16" s="174" t="s">
        <v>365</v>
      </c>
      <c r="I16" s="172" t="s">
        <v>267</v>
      </c>
      <c r="J16" s="124"/>
      <c r="K16" s="174"/>
      <c r="L16" s="125"/>
      <c r="M16" s="125"/>
      <c r="N16" s="125"/>
      <c r="O16" s="125"/>
      <c r="P16" s="125"/>
      <c r="Q16" s="125"/>
      <c r="R16" s="125"/>
      <c r="S16" s="125"/>
    </row>
    <row r="17" spans="1:19" ht="15.75" thickBot="1" x14ac:dyDescent="0.3">
      <c r="A17" s="143"/>
      <c r="B17" s="144" t="s">
        <v>366</v>
      </c>
      <c r="C17" s="173" t="s">
        <v>166</v>
      </c>
      <c r="D17" s="173" t="s">
        <v>367</v>
      </c>
      <c r="E17" s="173" t="s">
        <v>268</v>
      </c>
      <c r="F17" s="173" t="s">
        <v>368</v>
      </c>
      <c r="G17" s="209" t="s">
        <v>295</v>
      </c>
      <c r="H17" s="173" t="s">
        <v>369</v>
      </c>
      <c r="I17" s="172" t="s">
        <v>296</v>
      </c>
      <c r="K17" s="173"/>
      <c r="L17" s="125"/>
      <c r="M17" s="125"/>
      <c r="N17" s="125"/>
      <c r="O17" s="125"/>
      <c r="P17" s="125"/>
      <c r="Q17" s="125"/>
      <c r="R17" s="125"/>
      <c r="S17" s="125"/>
    </row>
    <row r="18" spans="1:19" ht="15.75" thickBot="1" x14ac:dyDescent="0.3">
      <c r="A18" s="133"/>
      <c r="B18" s="141"/>
      <c r="C18" s="156"/>
      <c r="D18" s="156"/>
      <c r="E18" s="140"/>
      <c r="F18" s="140"/>
      <c r="G18" s="145"/>
      <c r="H18" s="140"/>
      <c r="I18" s="136"/>
      <c r="K18" s="124"/>
      <c r="L18" s="125"/>
      <c r="M18" s="125"/>
      <c r="N18" s="125"/>
      <c r="O18" s="125"/>
      <c r="P18" s="125"/>
      <c r="Q18" s="125"/>
      <c r="R18" s="125"/>
      <c r="S18" s="125"/>
    </row>
    <row r="19" spans="1:19" ht="15.75" thickBot="1" x14ac:dyDescent="0.3">
      <c r="A19" s="133"/>
      <c r="B19" s="121" t="s">
        <v>370</v>
      </c>
      <c r="C19" s="173" t="s">
        <v>169</v>
      </c>
      <c r="D19" s="173" t="s">
        <v>171</v>
      </c>
      <c r="E19" s="174" t="s">
        <v>322</v>
      </c>
      <c r="F19" s="174" t="s">
        <v>371</v>
      </c>
      <c r="G19" s="175" t="s">
        <v>297</v>
      </c>
      <c r="H19" s="174" t="s">
        <v>372</v>
      </c>
      <c r="I19" s="172" t="s">
        <v>298</v>
      </c>
      <c r="J19" s="124"/>
      <c r="K19" s="174"/>
      <c r="L19" s="125"/>
      <c r="M19" s="125"/>
      <c r="N19" s="125"/>
      <c r="O19" s="125"/>
      <c r="P19" s="125"/>
      <c r="Q19" s="125"/>
      <c r="R19" s="125"/>
      <c r="S19" s="125"/>
    </row>
    <row r="20" spans="1:19" ht="15.75" thickBot="1" x14ac:dyDescent="0.3">
      <c r="A20" s="133"/>
      <c r="B20" s="121"/>
      <c r="C20" s="157"/>
      <c r="D20" s="49"/>
      <c r="E20" s="138"/>
      <c r="F20" s="121"/>
      <c r="G20" s="139"/>
      <c r="H20" s="138"/>
      <c r="I20" s="139"/>
      <c r="K20" s="124"/>
      <c r="L20" s="125"/>
      <c r="M20" s="125"/>
      <c r="N20" s="125"/>
      <c r="O20" s="125"/>
      <c r="P20" s="125"/>
      <c r="Q20" s="125"/>
      <c r="R20" s="125"/>
      <c r="S20" s="125"/>
    </row>
    <row r="21" spans="1:19" ht="15.75" thickBot="1" x14ac:dyDescent="0.3">
      <c r="A21" s="133"/>
      <c r="B21" s="121" t="s">
        <v>392</v>
      </c>
      <c r="C21" s="173" t="s">
        <v>173</v>
      </c>
      <c r="D21" s="173" t="s">
        <v>175</v>
      </c>
      <c r="E21" s="174" t="s">
        <v>323</v>
      </c>
      <c r="F21" s="176" t="s">
        <v>374</v>
      </c>
      <c r="G21" s="175" t="s">
        <v>299</v>
      </c>
      <c r="H21" s="174" t="s">
        <v>375</v>
      </c>
      <c r="I21" s="172" t="s">
        <v>300</v>
      </c>
      <c r="J21" s="124"/>
      <c r="K21" s="174"/>
      <c r="L21" s="125"/>
      <c r="M21" s="125"/>
      <c r="N21" s="125"/>
      <c r="O21" s="125"/>
      <c r="P21" s="125"/>
      <c r="Q21" s="125"/>
      <c r="R21" s="125"/>
      <c r="S21" s="125"/>
    </row>
    <row r="22" spans="1:19" ht="15.75" thickBot="1" x14ac:dyDescent="0.3">
      <c r="A22" s="133"/>
      <c r="B22" s="121"/>
      <c r="C22" s="157"/>
      <c r="D22" s="49"/>
      <c r="E22" s="138"/>
      <c r="F22" s="121"/>
      <c r="G22" s="139"/>
      <c r="H22" s="138"/>
      <c r="I22" s="139"/>
      <c r="J22" s="124"/>
      <c r="K22" s="124"/>
      <c r="L22" s="125"/>
      <c r="M22" s="125"/>
      <c r="N22" s="125"/>
      <c r="O22" s="125"/>
      <c r="P22" s="125"/>
      <c r="Q22" s="125"/>
      <c r="R22" s="125"/>
      <c r="S22" s="125"/>
    </row>
    <row r="23" spans="1:19" ht="15.75" thickBot="1" x14ac:dyDescent="0.3">
      <c r="A23" s="133"/>
      <c r="B23" s="121" t="s">
        <v>376</v>
      </c>
      <c r="C23" s="173" t="s">
        <v>301</v>
      </c>
      <c r="D23" s="173" t="s">
        <v>184</v>
      </c>
      <c r="E23" s="174" t="s">
        <v>324</v>
      </c>
      <c r="F23" s="174" t="s">
        <v>377</v>
      </c>
      <c r="G23" s="175" t="s">
        <v>302</v>
      </c>
      <c r="H23" s="174" t="s">
        <v>378</v>
      </c>
      <c r="I23" s="172" t="s">
        <v>303</v>
      </c>
      <c r="J23" s="124"/>
      <c r="K23" s="174"/>
      <c r="L23" s="125"/>
      <c r="M23" s="125"/>
      <c r="N23" s="125"/>
      <c r="O23" s="125"/>
      <c r="P23" s="125"/>
      <c r="Q23" s="125"/>
      <c r="R23" s="125"/>
      <c r="S23" s="125"/>
    </row>
    <row r="24" spans="1:19" x14ac:dyDescent="0.25">
      <c r="A24" s="133"/>
      <c r="B24" s="121"/>
      <c r="C24" s="138"/>
      <c r="D24" s="138"/>
      <c r="E24" s="138"/>
      <c r="F24" s="138"/>
      <c r="G24" s="139"/>
      <c r="H24" s="138"/>
      <c r="I24" s="139"/>
      <c r="J24" s="124"/>
      <c r="K24" s="125"/>
      <c r="L24" s="125"/>
      <c r="M24" s="125"/>
      <c r="N24" s="125"/>
      <c r="O24" s="125"/>
      <c r="P24" s="125"/>
      <c r="Q24" s="125"/>
      <c r="R24" s="125"/>
      <c r="S24" s="125"/>
    </row>
    <row r="25" spans="1:19" x14ac:dyDescent="0.25">
      <c r="A25" s="133"/>
      <c r="B25" s="121" t="s">
        <v>15</v>
      </c>
      <c r="C25" s="138"/>
      <c r="D25" s="138"/>
      <c r="E25" s="138"/>
      <c r="F25" s="138"/>
      <c r="G25" s="152" t="s">
        <v>269</v>
      </c>
      <c r="H25" s="158"/>
      <c r="I25" s="152" t="s">
        <v>270</v>
      </c>
      <c r="J25" s="124"/>
      <c r="K25" s="125"/>
      <c r="L25" s="125"/>
      <c r="M25" s="125"/>
      <c r="N25" s="125"/>
      <c r="O25" s="125"/>
      <c r="P25" s="125"/>
      <c r="Q25" s="125"/>
      <c r="R25" s="125"/>
      <c r="S25" s="125"/>
    </row>
    <row r="26" spans="1:19" x14ac:dyDescent="0.25">
      <c r="A26" s="133"/>
      <c r="B26" s="121"/>
      <c r="C26" s="138"/>
      <c r="D26" s="138"/>
      <c r="E26" s="138"/>
      <c r="F26" s="138"/>
      <c r="G26" s="139"/>
      <c r="H26" s="138"/>
      <c r="I26" s="139"/>
      <c r="J26" s="124"/>
      <c r="K26" s="125"/>
      <c r="L26" s="125"/>
      <c r="M26" s="125"/>
      <c r="N26" s="125"/>
      <c r="O26" s="125"/>
      <c r="P26" s="125"/>
      <c r="Q26" s="125"/>
      <c r="R26" s="125"/>
      <c r="S26" s="125"/>
    </row>
    <row r="27" spans="1:19" x14ac:dyDescent="0.25">
      <c r="A27" s="133"/>
      <c r="B27" s="147" t="s">
        <v>379</v>
      </c>
      <c r="C27" s="146"/>
      <c r="D27" s="146"/>
      <c r="E27" s="138"/>
      <c r="F27" s="148"/>
      <c r="G27" s="66" t="s">
        <v>271</v>
      </c>
      <c r="H27" s="149"/>
      <c r="I27" s="66" t="s">
        <v>272</v>
      </c>
      <c r="J27" s="124"/>
      <c r="K27" s="125"/>
      <c r="L27" s="125"/>
      <c r="M27" s="125"/>
      <c r="N27" s="125"/>
      <c r="O27" s="125"/>
      <c r="P27" s="125"/>
      <c r="Q27" s="125"/>
      <c r="R27" s="125"/>
      <c r="S27" s="125"/>
    </row>
    <row r="28" spans="1:19" x14ac:dyDescent="0.25">
      <c r="A28" s="133"/>
      <c r="B28" s="121"/>
      <c r="C28" s="138"/>
      <c r="D28" s="138"/>
      <c r="E28" s="138"/>
      <c r="F28" s="138"/>
      <c r="G28" s="138"/>
      <c r="H28" s="138"/>
      <c r="I28" s="139"/>
      <c r="J28" s="124"/>
      <c r="K28" s="125"/>
      <c r="L28" s="125"/>
      <c r="M28" s="125"/>
      <c r="N28" s="125"/>
      <c r="O28" s="125"/>
      <c r="P28" s="125"/>
      <c r="Q28" s="125"/>
      <c r="R28" s="125"/>
      <c r="S28" s="125"/>
    </row>
    <row r="29" spans="1:19" x14ac:dyDescent="0.25">
      <c r="A29" s="133"/>
      <c r="B29" s="121" t="s">
        <v>380</v>
      </c>
      <c r="C29" s="159" t="s">
        <v>335</v>
      </c>
      <c r="D29" s="131" t="s">
        <v>381</v>
      </c>
      <c r="E29" s="150"/>
      <c r="F29" s="138"/>
      <c r="G29" s="138"/>
      <c r="H29" s="138"/>
      <c r="I29" s="138"/>
      <c r="J29" s="124"/>
      <c r="K29" s="125"/>
      <c r="L29" s="125"/>
      <c r="M29" s="125"/>
      <c r="N29" s="125"/>
      <c r="O29" s="125"/>
      <c r="P29" s="125"/>
      <c r="Q29" s="125"/>
      <c r="R29" s="125"/>
      <c r="S29" s="125"/>
    </row>
    <row r="30" spans="1:19" x14ac:dyDescent="0.25">
      <c r="A30" s="133"/>
      <c r="B30" s="121" t="s">
        <v>382</v>
      </c>
      <c r="C30" s="137" t="s">
        <v>211</v>
      </c>
      <c r="D30" s="137" t="s">
        <v>383</v>
      </c>
      <c r="E30" s="140"/>
      <c r="F30" s="138"/>
      <c r="G30" s="138"/>
      <c r="H30" s="138"/>
      <c r="I30" s="138"/>
      <c r="J30" s="124"/>
      <c r="K30" s="125"/>
      <c r="L30" s="125"/>
      <c r="M30" s="125"/>
      <c r="N30" s="125"/>
      <c r="O30" s="125"/>
      <c r="P30" s="125"/>
      <c r="Q30" s="125"/>
      <c r="R30" s="125"/>
      <c r="S30" s="125"/>
    </row>
    <row r="31" spans="1:19" x14ac:dyDescent="0.25">
      <c r="A31" s="133"/>
      <c r="B31" s="146"/>
      <c r="C31" s="138"/>
      <c r="D31" s="138"/>
      <c r="E31" s="138"/>
      <c r="F31" s="138"/>
      <c r="G31" s="138"/>
      <c r="H31" s="138"/>
      <c r="I31" s="138"/>
      <c r="J31" s="124"/>
      <c r="K31" s="125"/>
      <c r="L31" s="125"/>
      <c r="M31" s="125"/>
      <c r="N31" s="125"/>
      <c r="O31" s="125"/>
      <c r="P31" s="125"/>
      <c r="Q31" s="125"/>
      <c r="R31" s="125"/>
      <c r="S31" s="125"/>
    </row>
    <row r="32" spans="1:19" x14ac:dyDescent="0.25">
      <c r="A32" s="133"/>
      <c r="B32" s="142"/>
      <c r="C32" s="138"/>
      <c r="D32" s="138"/>
      <c r="E32" s="138"/>
      <c r="F32" s="138"/>
      <c r="G32" s="138"/>
      <c r="H32" s="138"/>
      <c r="I32" s="138"/>
      <c r="J32" s="124"/>
      <c r="K32" s="125"/>
      <c r="L32" s="125"/>
      <c r="M32" s="125"/>
      <c r="N32" s="125"/>
      <c r="O32" s="125"/>
      <c r="P32" s="125"/>
      <c r="Q32" s="125"/>
      <c r="R32" s="125"/>
      <c r="S32" s="125"/>
    </row>
    <row r="33" spans="1:19" ht="15.75" x14ac:dyDescent="0.25">
      <c r="A33" s="133"/>
      <c r="B33" s="146"/>
      <c r="C33" s="140"/>
      <c r="D33" s="138"/>
      <c r="E33" s="140"/>
      <c r="F33" s="140"/>
      <c r="G33" s="136"/>
      <c r="H33" s="140"/>
      <c r="I33" s="104" t="s">
        <v>11</v>
      </c>
      <c r="J33" s="125"/>
      <c r="M33" s="125"/>
      <c r="N33" s="125"/>
      <c r="O33" s="125"/>
      <c r="P33" s="125"/>
      <c r="Q33" s="125"/>
      <c r="R33" s="125"/>
      <c r="S33" s="125"/>
    </row>
    <row r="34" spans="1:19" x14ac:dyDescent="0.25">
      <c r="A34" s="133"/>
      <c r="B34" s="142"/>
      <c r="C34" s="134"/>
      <c r="D34" s="134"/>
      <c r="E34" s="134"/>
      <c r="F34" s="134"/>
      <c r="G34" s="134"/>
      <c r="H34" s="134"/>
      <c r="I34" s="151" t="s">
        <v>257</v>
      </c>
      <c r="J34" s="125"/>
      <c r="M34" s="125"/>
      <c r="N34" s="125"/>
      <c r="O34" s="125"/>
      <c r="P34" s="125"/>
      <c r="Q34" s="125"/>
      <c r="R34" s="125"/>
      <c r="S34" s="125"/>
    </row>
    <row r="35" spans="1:19" x14ac:dyDescent="0.25">
      <c r="A35" s="125"/>
      <c r="B35" s="125"/>
      <c r="C35" s="125"/>
      <c r="D35" s="125"/>
      <c r="E35" s="125"/>
      <c r="F35" s="125"/>
      <c r="G35" s="125"/>
      <c r="H35" s="125"/>
      <c r="I35" s="137" t="s">
        <v>384</v>
      </c>
      <c r="J35" s="125"/>
      <c r="M35" s="125"/>
      <c r="N35" s="125"/>
      <c r="O35" s="125"/>
      <c r="P35" s="125"/>
      <c r="Q35" s="125"/>
      <c r="R35" s="125"/>
      <c r="S35" s="125"/>
    </row>
    <row r="36" spans="1:19" ht="25.5" x14ac:dyDescent="0.25">
      <c r="A36" s="125"/>
      <c r="B36" s="125"/>
      <c r="C36" s="125"/>
      <c r="D36" s="125"/>
      <c r="E36" s="125"/>
      <c r="F36" s="125"/>
      <c r="G36" s="125"/>
      <c r="H36" s="125"/>
      <c r="I36" s="152" t="s">
        <v>259</v>
      </c>
      <c r="J36" s="125"/>
      <c r="M36" s="125"/>
      <c r="N36" s="125"/>
      <c r="O36" s="125"/>
      <c r="P36" s="125"/>
      <c r="Q36" s="125"/>
      <c r="R36" s="125"/>
      <c r="S36" s="125"/>
    </row>
    <row r="37" spans="1:19" ht="25.5" x14ac:dyDescent="0.25">
      <c r="A37" s="125"/>
      <c r="B37" s="125"/>
      <c r="C37" s="125"/>
      <c r="D37" s="125"/>
      <c r="E37" s="125"/>
      <c r="F37" s="125"/>
      <c r="G37" s="125"/>
      <c r="H37" s="125"/>
      <c r="I37" s="66" t="s">
        <v>260</v>
      </c>
      <c r="J37" s="125"/>
      <c r="M37" s="125"/>
      <c r="N37" s="125"/>
      <c r="O37" s="125"/>
      <c r="P37" s="125"/>
      <c r="Q37" s="125"/>
      <c r="R37" s="125"/>
      <c r="S37" s="125"/>
    </row>
    <row r="38" spans="1:19" x14ac:dyDescent="0.25">
      <c r="A38" s="125"/>
      <c r="B38" s="125"/>
      <c r="C38" s="125"/>
      <c r="D38" s="125"/>
      <c r="E38" s="125"/>
      <c r="F38" s="125"/>
      <c r="G38" s="125"/>
      <c r="H38" s="125"/>
      <c r="J38" s="125"/>
      <c r="M38" s="125"/>
      <c r="N38" s="125"/>
      <c r="O38" s="125"/>
      <c r="P38" s="125"/>
      <c r="Q38" s="125"/>
      <c r="R38" s="125"/>
      <c r="S38" s="125"/>
    </row>
    <row r="39" spans="1:19" x14ac:dyDescent="0.25">
      <c r="A39" s="125"/>
      <c r="B39" s="125"/>
      <c r="C39" s="125"/>
      <c r="D39" s="125"/>
      <c r="E39" s="125"/>
      <c r="F39" s="125"/>
      <c r="G39" s="125"/>
      <c r="H39" s="125"/>
      <c r="I39" s="106" t="s">
        <v>258</v>
      </c>
      <c r="J39" s="125"/>
      <c r="M39" s="125"/>
      <c r="N39" s="125"/>
      <c r="O39" s="125"/>
      <c r="P39" s="125"/>
      <c r="Q39" s="125"/>
      <c r="R39" s="125"/>
      <c r="S39" s="125"/>
    </row>
    <row r="40" spans="1:19" x14ac:dyDescent="0.25">
      <c r="A40" s="125"/>
      <c r="B40" s="125"/>
      <c r="C40" s="125"/>
      <c r="D40" s="125"/>
      <c r="E40" s="125"/>
      <c r="F40" s="125"/>
      <c r="G40" s="125"/>
      <c r="H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</row>
    <row r="41" spans="1:19" x14ac:dyDescent="0.25">
      <c r="A41" s="125"/>
      <c r="B41" s="125"/>
      <c r="C41" s="125"/>
      <c r="D41" s="125"/>
      <c r="E41" s="125"/>
      <c r="F41" s="125"/>
      <c r="G41" s="125"/>
      <c r="H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</row>
    <row r="42" spans="1:19" x14ac:dyDescent="0.25">
      <c r="A42" s="125"/>
      <c r="B42" s="125"/>
      <c r="C42" s="125"/>
      <c r="D42" s="125"/>
      <c r="E42" s="125"/>
      <c r="F42" s="125"/>
      <c r="G42" s="125"/>
      <c r="H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</row>
    <row r="43" spans="1:19" x14ac:dyDescent="0.25">
      <c r="A43" s="125"/>
      <c r="B43" s="125"/>
      <c r="C43" s="125"/>
      <c r="D43" s="125"/>
      <c r="E43" s="125"/>
      <c r="F43" s="125"/>
      <c r="G43" s="125"/>
      <c r="H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</row>
    <row r="44" spans="1:19" x14ac:dyDescent="0.25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</row>
    <row r="45" spans="1:19" x14ac:dyDescent="0.25">
      <c r="A45" s="125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</row>
    <row r="46" spans="1:19" x14ac:dyDescent="0.25">
      <c r="A46" s="125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</row>
    <row r="47" spans="1:19" x14ac:dyDescent="0.25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</row>
    <row r="48" spans="1:19" x14ac:dyDescent="0.25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</row>
    <row r="49" spans="1:19" x14ac:dyDescent="0.25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</row>
    <row r="50" spans="1:19" x14ac:dyDescent="0.25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</row>
    <row r="51" spans="1:19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</row>
    <row r="52" spans="1:19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</row>
    <row r="53" spans="1:19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</row>
    <row r="54" spans="1:19" x14ac:dyDescent="0.25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</row>
    <row r="55" spans="1:19" x14ac:dyDescent="0.25">
      <c r="A55" s="125"/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</row>
    <row r="56" spans="1:19" x14ac:dyDescent="0.25">
      <c r="A56" s="125"/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</row>
    <row r="57" spans="1:19" x14ac:dyDescent="0.25">
      <c r="A57" s="125"/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</row>
    <row r="58" spans="1:19" x14ac:dyDescent="0.25">
      <c r="A58" s="125"/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</row>
    <row r="59" spans="1:19" x14ac:dyDescent="0.25">
      <c r="A59" s="125"/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</row>
    <row r="60" spans="1:19" x14ac:dyDescent="0.25">
      <c r="A60" s="125"/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</row>
    <row r="61" spans="1:19" x14ac:dyDescent="0.25">
      <c r="A61" s="125"/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</row>
    <row r="62" spans="1:19" x14ac:dyDescent="0.25">
      <c r="A62" s="125"/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</row>
    <row r="63" spans="1:19" x14ac:dyDescent="0.25">
      <c r="A63" s="125"/>
      <c r="B63" s="125"/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</row>
    <row r="64" spans="1:19" x14ac:dyDescent="0.25">
      <c r="A64" s="125"/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</row>
    <row r="65" spans="1:19" x14ac:dyDescent="0.25">
      <c r="A65" s="125"/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</row>
    <row r="66" spans="1:19" x14ac:dyDescent="0.25">
      <c r="A66" s="125"/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</row>
    <row r="67" spans="1:19" x14ac:dyDescent="0.25">
      <c r="A67" s="125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</row>
    <row r="68" spans="1:19" x14ac:dyDescent="0.25">
      <c r="A68" s="125"/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</row>
    <row r="69" spans="1:19" x14ac:dyDescent="0.2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</row>
    <row r="70" spans="1:19" x14ac:dyDescent="0.2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</row>
    <row r="71" spans="1:19" x14ac:dyDescent="0.25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</row>
    <row r="72" spans="1:19" x14ac:dyDescent="0.2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</row>
    <row r="73" spans="1:19" x14ac:dyDescent="0.2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</row>
    <row r="74" spans="1:19" x14ac:dyDescent="0.2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</row>
    <row r="75" spans="1:19" x14ac:dyDescent="0.2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</row>
    <row r="76" spans="1:19" x14ac:dyDescent="0.25">
      <c r="A76" s="125"/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</row>
    <row r="77" spans="1:19" x14ac:dyDescent="0.25">
      <c r="A77" s="125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</row>
    <row r="78" spans="1:19" x14ac:dyDescent="0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</row>
    <row r="79" spans="1:19" x14ac:dyDescent="0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</row>
    <row r="80" spans="1:19" x14ac:dyDescent="0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</row>
    <row r="81" spans="1:19" x14ac:dyDescent="0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</row>
    <row r="82" spans="1:19" x14ac:dyDescent="0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</row>
    <row r="83" spans="1:19" x14ac:dyDescent="0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</row>
    <row r="84" spans="1:19" x14ac:dyDescent="0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</row>
    <row r="85" spans="1:19" x14ac:dyDescent="0.25">
      <c r="A85" s="125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</row>
    <row r="86" spans="1:19" x14ac:dyDescent="0.25">
      <c r="A86" s="125"/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</row>
    <row r="87" spans="1:19" x14ac:dyDescent="0.25">
      <c r="A87" s="125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</row>
    <row r="88" spans="1:19" x14ac:dyDescent="0.25">
      <c r="A88" s="125"/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</row>
    <row r="89" spans="1:19" x14ac:dyDescent="0.25">
      <c r="A89" s="125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</row>
    <row r="90" spans="1:19" x14ac:dyDescent="0.25">
      <c r="A90" s="125"/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</row>
    <row r="91" spans="1:19" x14ac:dyDescent="0.25">
      <c r="A91" s="125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</row>
    <row r="92" spans="1:19" x14ac:dyDescent="0.25">
      <c r="A92" s="125"/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</row>
    <row r="93" spans="1:19" x14ac:dyDescent="0.2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</row>
    <row r="94" spans="1:19" x14ac:dyDescent="0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</row>
    <row r="95" spans="1:19" x14ac:dyDescent="0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</row>
    <row r="96" spans="1:19" x14ac:dyDescent="0.25">
      <c r="A96" s="125"/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</row>
    <row r="97" spans="1:19" x14ac:dyDescent="0.25">
      <c r="A97" s="125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</row>
    <row r="98" spans="1:19" x14ac:dyDescent="0.25">
      <c r="A98" s="125"/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</row>
    <row r="99" spans="1:19" x14ac:dyDescent="0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</row>
    <row r="100" spans="1:19" x14ac:dyDescent="0.25">
      <c r="A100" s="125"/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</row>
    <row r="101" spans="1:19" x14ac:dyDescent="0.25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</row>
    <row r="102" spans="1:19" x14ac:dyDescent="0.25">
      <c r="A102" s="125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</row>
    <row r="103" spans="1:19" x14ac:dyDescent="0.25">
      <c r="A103" s="125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</row>
    <row r="104" spans="1:19" x14ac:dyDescent="0.25">
      <c r="A104" s="125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</row>
    <row r="105" spans="1:19" x14ac:dyDescent="0.25">
      <c r="A105" s="125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</row>
    <row r="106" spans="1:19" x14ac:dyDescent="0.25">
      <c r="A106" s="125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</row>
    <row r="107" spans="1:19" x14ac:dyDescent="0.2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</row>
    <row r="108" spans="1:19" x14ac:dyDescent="0.25">
      <c r="A108" s="125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</row>
    <row r="109" spans="1:19" x14ac:dyDescent="0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</row>
    <row r="110" spans="1:19" x14ac:dyDescent="0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</row>
    <row r="111" spans="1:19" x14ac:dyDescent="0.25">
      <c r="A111" s="125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</row>
    <row r="112" spans="1:19" x14ac:dyDescent="0.25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</row>
    <row r="113" spans="1:19" x14ac:dyDescent="0.25">
      <c r="A113" s="125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</row>
    <row r="114" spans="1:19" x14ac:dyDescent="0.25">
      <c r="A114" s="125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</row>
    <row r="115" spans="1:19" x14ac:dyDescent="0.25">
      <c r="A115" s="125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</row>
    <row r="116" spans="1:19" x14ac:dyDescent="0.25">
      <c r="A116" s="125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</row>
    <row r="117" spans="1:19" x14ac:dyDescent="0.25">
      <c r="A117" s="125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</row>
    <row r="118" spans="1:19" x14ac:dyDescent="0.25">
      <c r="A118" s="125"/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</row>
    <row r="119" spans="1:19" x14ac:dyDescent="0.25">
      <c r="A119" s="125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</row>
    <row r="120" spans="1:19" x14ac:dyDescent="0.25">
      <c r="A120" s="125"/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</row>
    <row r="121" spans="1:19" x14ac:dyDescent="0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</row>
    <row r="122" spans="1:19" x14ac:dyDescent="0.25">
      <c r="A122" s="125"/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</row>
    <row r="123" spans="1:19" x14ac:dyDescent="0.25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</row>
    <row r="124" spans="1:19" x14ac:dyDescent="0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</row>
    <row r="125" spans="1:19" x14ac:dyDescent="0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</row>
    <row r="126" spans="1:19" x14ac:dyDescent="0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</row>
    <row r="127" spans="1:19" x14ac:dyDescent="0.25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</row>
    <row r="128" spans="1:19" x14ac:dyDescent="0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</row>
    <row r="129" spans="1:19" x14ac:dyDescent="0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</row>
    <row r="130" spans="1:19" x14ac:dyDescent="0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</row>
    <row r="131" spans="1:19" x14ac:dyDescent="0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</row>
    <row r="132" spans="1:19" x14ac:dyDescent="0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</row>
    <row r="133" spans="1:19" x14ac:dyDescent="0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</row>
    <row r="134" spans="1:19" x14ac:dyDescent="0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</row>
    <row r="135" spans="1:19" x14ac:dyDescent="0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</row>
    <row r="136" spans="1:19" x14ac:dyDescent="0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</row>
    <row r="137" spans="1:19" x14ac:dyDescent="0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</row>
    <row r="138" spans="1:19" x14ac:dyDescent="0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</row>
    <row r="139" spans="1:19" x14ac:dyDescent="0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</row>
    <row r="140" spans="1:19" x14ac:dyDescent="0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</row>
    <row r="141" spans="1:19" x14ac:dyDescent="0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</row>
    <row r="142" spans="1:19" x14ac:dyDescent="0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</row>
    <row r="143" spans="1:19" x14ac:dyDescent="0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</row>
    <row r="144" spans="1:19" x14ac:dyDescent="0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</row>
    <row r="145" spans="1:19" x14ac:dyDescent="0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</row>
    <row r="146" spans="1:19" x14ac:dyDescent="0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</row>
    <row r="147" spans="1:19" x14ac:dyDescent="0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</row>
    <row r="148" spans="1:19" x14ac:dyDescent="0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</row>
    <row r="149" spans="1:19" x14ac:dyDescent="0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</row>
    <row r="150" spans="1:19" x14ac:dyDescent="0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</row>
    <row r="151" spans="1:19" x14ac:dyDescent="0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</row>
    <row r="152" spans="1:19" x14ac:dyDescent="0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</row>
    <row r="153" spans="1:19" x14ac:dyDescent="0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</row>
    <row r="154" spans="1:19" x14ac:dyDescent="0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</row>
    <row r="155" spans="1:19" x14ac:dyDescent="0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</row>
    <row r="156" spans="1:19" x14ac:dyDescent="0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</row>
    <row r="157" spans="1:19" x14ac:dyDescent="0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</row>
    <row r="158" spans="1:19" x14ac:dyDescent="0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</row>
    <row r="159" spans="1:19" x14ac:dyDescent="0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</row>
    <row r="160" spans="1:19" x14ac:dyDescent="0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</row>
    <row r="161" spans="1:19" x14ac:dyDescent="0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</row>
    <row r="162" spans="1:19" x14ac:dyDescent="0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</row>
    <row r="163" spans="1:19" x14ac:dyDescent="0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</row>
    <row r="164" spans="1:19" x14ac:dyDescent="0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</row>
    <row r="165" spans="1:19" x14ac:dyDescent="0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</row>
    <row r="166" spans="1:19" x14ac:dyDescent="0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</row>
    <row r="167" spans="1:19" x14ac:dyDescent="0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</row>
    <row r="168" spans="1:19" x14ac:dyDescent="0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</row>
    <row r="169" spans="1:19" x14ac:dyDescent="0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</row>
    <row r="170" spans="1:19" x14ac:dyDescent="0.25">
      <c r="A170" s="125"/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</row>
    <row r="171" spans="1:19" x14ac:dyDescent="0.25">
      <c r="A171" s="125"/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</row>
    <row r="172" spans="1:19" x14ac:dyDescent="0.25">
      <c r="A172" s="125"/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</row>
    <row r="173" spans="1:19" x14ac:dyDescent="0.25">
      <c r="A173" s="125"/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</row>
    <row r="174" spans="1:19" x14ac:dyDescent="0.25">
      <c r="A174" s="125"/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</row>
    <row r="175" spans="1:19" x14ac:dyDescent="0.25">
      <c r="A175" s="125"/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</row>
    <row r="176" spans="1:19" x14ac:dyDescent="0.25">
      <c r="A176" s="125"/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</row>
    <row r="177" spans="1:19" x14ac:dyDescent="0.25">
      <c r="A177" s="125"/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</row>
    <row r="178" spans="1:19" x14ac:dyDescent="0.25">
      <c r="A178" s="125"/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</row>
    <row r="179" spans="1:19" x14ac:dyDescent="0.25">
      <c r="A179" s="125"/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</row>
    <row r="180" spans="1:19" x14ac:dyDescent="0.25">
      <c r="A180" s="125"/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</row>
    <row r="181" spans="1:19" x14ac:dyDescent="0.25">
      <c r="A181" s="125"/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</row>
    <row r="182" spans="1:19" x14ac:dyDescent="0.25">
      <c r="A182" s="125"/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</row>
    <row r="183" spans="1:19" x14ac:dyDescent="0.25">
      <c r="A183" s="125"/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</row>
    <row r="184" spans="1:19" x14ac:dyDescent="0.25">
      <c r="A184" s="125"/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</row>
    <row r="185" spans="1:19" x14ac:dyDescent="0.25">
      <c r="A185" s="125"/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</row>
    <row r="186" spans="1:19" x14ac:dyDescent="0.25">
      <c r="A186" s="125"/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</row>
    <row r="187" spans="1:19" x14ac:dyDescent="0.25">
      <c r="A187" s="125"/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</row>
    <row r="188" spans="1:19" x14ac:dyDescent="0.25">
      <c r="A188" s="125"/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</row>
    <row r="189" spans="1:19" x14ac:dyDescent="0.25">
      <c r="A189" s="125"/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</row>
    <row r="190" spans="1:19" x14ac:dyDescent="0.25">
      <c r="A190" s="125"/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</row>
    <row r="191" spans="1:19" x14ac:dyDescent="0.25">
      <c r="A191" s="125"/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</row>
    <row r="192" spans="1:19" x14ac:dyDescent="0.25">
      <c r="A192" s="125"/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</row>
    <row r="193" spans="1:19" x14ac:dyDescent="0.25">
      <c r="A193" s="125"/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</row>
    <row r="194" spans="1:19" x14ac:dyDescent="0.25">
      <c r="A194" s="125"/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</row>
    <row r="195" spans="1:19" x14ac:dyDescent="0.25">
      <c r="A195" s="125"/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</row>
    <row r="196" spans="1:19" x14ac:dyDescent="0.25">
      <c r="A196" s="125"/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</row>
    <row r="197" spans="1:19" x14ac:dyDescent="0.25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</row>
    <row r="198" spans="1:19" x14ac:dyDescent="0.25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</row>
    <row r="199" spans="1:19" x14ac:dyDescent="0.25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</row>
    <row r="200" spans="1:19" x14ac:dyDescent="0.25">
      <c r="A200" s="125"/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</row>
  </sheetData>
  <mergeCells count="6">
    <mergeCell ref="B3:I3"/>
    <mergeCell ref="C4:D4"/>
    <mergeCell ref="E4:G4"/>
    <mergeCell ref="H4:I4"/>
    <mergeCell ref="C5:D5"/>
    <mergeCell ref="E5:I5"/>
  </mergeCells>
  <dataValidations count="1">
    <dataValidation type="list" allowBlank="1" showInputMessage="1" showErrorMessage="1" sqref="K8 K10 K12 K15:K17 K19 K21 K23">
      <formula1>$K$1:$L$1</formula1>
    </dataValidation>
  </dataValidations>
  <hyperlinks>
    <hyperlink ref="B1" location="Index!A1" display="Index!A1"/>
  </hyperlink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84"/>
  <sheetViews>
    <sheetView zoomScale="80" zoomScaleNormal="80" workbookViewId="0">
      <selection activeCell="F57" sqref="F57"/>
    </sheetView>
  </sheetViews>
  <sheetFormatPr defaultRowHeight="15" x14ac:dyDescent="0.25"/>
  <cols>
    <col min="1" max="1" width="9.140625" style="115"/>
    <col min="2" max="2" width="57" style="115" bestFit="1" customWidth="1"/>
    <col min="3" max="3" width="14.28515625" style="115" customWidth="1"/>
    <col min="4" max="4" width="13.85546875" style="115" customWidth="1"/>
    <col min="5" max="5" width="9.140625" style="115"/>
    <col min="6" max="6" width="22" style="115" customWidth="1"/>
    <col min="7" max="7" width="18.5703125" style="115" customWidth="1"/>
    <col min="8" max="8" width="16.140625" style="115" customWidth="1"/>
    <col min="9" max="9" width="21.28515625" style="115" customWidth="1"/>
    <col min="10" max="11" width="9.140625" style="115"/>
    <col min="12" max="12" width="31.85546875" style="115" customWidth="1"/>
    <col min="13" max="16384" width="9.140625" style="115"/>
  </cols>
  <sheetData>
    <row r="1" spans="1:19" x14ac:dyDescent="0.25">
      <c r="A1" s="120" t="s">
        <v>393</v>
      </c>
      <c r="B1" s="206" t="str">
        <f>HYPERLINK("#'Index'!A1","Back to Index")</f>
        <v>Back to Index</v>
      </c>
      <c r="C1" s="160" t="str">
        <f>HYPERLINK("#'Data'!A1","Go to Data")</f>
        <v>Go to Data</v>
      </c>
      <c r="D1" s="123"/>
      <c r="E1" s="121"/>
      <c r="F1" s="121"/>
      <c r="G1" s="205"/>
      <c r="H1" s="205"/>
      <c r="I1" s="205"/>
      <c r="J1" s="183"/>
      <c r="K1" s="204" t="s">
        <v>385</v>
      </c>
      <c r="L1" s="204" t="s">
        <v>386</v>
      </c>
      <c r="M1" s="183"/>
      <c r="N1" s="125"/>
    </row>
    <row r="2" spans="1:19" ht="15.75" x14ac:dyDescent="0.25">
      <c r="A2" s="126" t="s">
        <v>394</v>
      </c>
      <c r="B2" s="121"/>
      <c r="C2" s="121"/>
      <c r="D2" s="121"/>
      <c r="E2" s="121"/>
      <c r="F2" s="121"/>
      <c r="G2" s="205"/>
      <c r="H2" s="205"/>
      <c r="I2" s="205"/>
      <c r="J2" s="183"/>
      <c r="K2" s="183"/>
      <c r="L2" s="183"/>
      <c r="M2" s="183"/>
      <c r="N2" s="125"/>
    </row>
    <row r="3" spans="1:19" x14ac:dyDescent="0.25">
      <c r="A3" s="161"/>
      <c r="B3" s="469"/>
      <c r="C3" s="469"/>
      <c r="D3" s="469"/>
      <c r="E3" s="469"/>
      <c r="F3" s="205"/>
      <c r="G3" s="205"/>
      <c r="H3" s="205"/>
      <c r="I3" s="205"/>
      <c r="J3" s="183"/>
      <c r="K3" s="183"/>
      <c r="L3" s="183"/>
      <c r="M3" s="183"/>
      <c r="N3" s="125"/>
    </row>
    <row r="4" spans="1:19" x14ac:dyDescent="0.25">
      <c r="A4" s="129"/>
      <c r="B4" s="164" t="s">
        <v>395</v>
      </c>
      <c r="C4" s="203"/>
      <c r="D4" s="203"/>
      <c r="E4" s="203"/>
      <c r="F4" s="203"/>
      <c r="G4" s="202"/>
      <c r="H4" s="202"/>
      <c r="I4" s="202"/>
      <c r="J4" s="183"/>
      <c r="K4" s="183"/>
      <c r="L4" s="183"/>
      <c r="M4" s="183"/>
      <c r="N4" s="125"/>
    </row>
    <row r="5" spans="1:19" ht="39" customHeight="1" x14ac:dyDescent="0.25">
      <c r="A5" s="162"/>
      <c r="B5" s="186"/>
      <c r="C5" s="470" t="s">
        <v>26</v>
      </c>
      <c r="D5" s="471"/>
      <c r="E5" s="470" t="s">
        <v>25</v>
      </c>
      <c r="F5" s="472"/>
      <c r="G5" s="472"/>
      <c r="H5" s="472"/>
      <c r="I5" s="471"/>
      <c r="J5" s="183"/>
      <c r="K5" s="183"/>
      <c r="L5" s="183"/>
      <c r="M5" s="183"/>
      <c r="N5" s="125"/>
    </row>
    <row r="6" spans="1:19" ht="118.5" customHeight="1" x14ac:dyDescent="0.25">
      <c r="A6" s="162"/>
      <c r="B6" s="205"/>
      <c r="C6" s="201" t="s">
        <v>24</v>
      </c>
      <c r="D6" s="201" t="s">
        <v>21</v>
      </c>
      <c r="E6" s="201" t="s">
        <v>24</v>
      </c>
      <c r="F6" s="201" t="s">
        <v>23</v>
      </c>
      <c r="G6" s="201" t="s">
        <v>22</v>
      </c>
      <c r="H6" s="201" t="s">
        <v>21</v>
      </c>
      <c r="I6" s="201" t="s">
        <v>8</v>
      </c>
      <c r="J6" s="183"/>
      <c r="K6" s="200" t="s">
        <v>387</v>
      </c>
      <c r="L6" s="183"/>
      <c r="M6" s="183"/>
      <c r="N6" s="125"/>
    </row>
    <row r="7" spans="1:19" ht="15.75" thickBot="1" x14ac:dyDescent="0.3">
      <c r="A7" s="133"/>
      <c r="B7" s="134"/>
      <c r="C7" s="134"/>
      <c r="D7" s="134"/>
      <c r="E7" s="134"/>
      <c r="F7" s="134"/>
      <c r="G7" s="134"/>
      <c r="H7" s="134"/>
      <c r="I7" s="134"/>
      <c r="J7" s="185"/>
      <c r="K7" s="125"/>
      <c r="L7" s="183"/>
      <c r="M7" s="183"/>
      <c r="N7" s="125"/>
      <c r="O7" s="125"/>
      <c r="P7" s="125"/>
      <c r="Q7" s="125"/>
      <c r="R7" s="125"/>
      <c r="S7" s="125"/>
    </row>
    <row r="8" spans="1:19" ht="15.75" thickBot="1" x14ac:dyDescent="0.3">
      <c r="A8" s="133"/>
      <c r="B8" s="121" t="s">
        <v>396</v>
      </c>
      <c r="C8" s="174" t="s">
        <v>285</v>
      </c>
      <c r="D8" s="174" t="s">
        <v>344</v>
      </c>
      <c r="E8" s="174" t="s">
        <v>318</v>
      </c>
      <c r="F8" s="174" t="s">
        <v>345</v>
      </c>
      <c r="G8" s="175" t="s">
        <v>286</v>
      </c>
      <c r="H8" s="174" t="s">
        <v>346</v>
      </c>
      <c r="I8" s="172" t="s">
        <v>287</v>
      </c>
      <c r="J8" s="185"/>
      <c r="K8" s="174"/>
      <c r="L8" s="183"/>
      <c r="M8" s="183"/>
      <c r="N8" s="125"/>
      <c r="O8" s="125"/>
      <c r="P8" s="125"/>
      <c r="Q8" s="125"/>
      <c r="R8" s="125"/>
      <c r="S8" s="125"/>
    </row>
    <row r="9" spans="1:19" ht="15.75" thickBot="1" x14ac:dyDescent="0.3">
      <c r="A9" s="133"/>
      <c r="B9" s="134"/>
      <c r="C9" s="138"/>
      <c r="D9" s="138"/>
      <c r="E9" s="138"/>
      <c r="F9" s="138"/>
      <c r="G9" s="139"/>
      <c r="H9" s="138"/>
      <c r="I9" s="139"/>
      <c r="J9" s="185"/>
      <c r="K9" s="125"/>
      <c r="L9" s="186"/>
      <c r="M9" s="183"/>
      <c r="N9" s="125"/>
      <c r="O9" s="125"/>
      <c r="P9" s="125"/>
      <c r="Q9" s="125"/>
      <c r="R9" s="125"/>
      <c r="S9" s="125"/>
    </row>
    <row r="10" spans="1:19" ht="15.75" thickBot="1" x14ac:dyDescent="0.3">
      <c r="A10" s="133"/>
      <c r="B10" s="121" t="s">
        <v>397</v>
      </c>
      <c r="C10" s="174" t="s">
        <v>152</v>
      </c>
      <c r="D10" s="174" t="s">
        <v>348</v>
      </c>
      <c r="E10" s="174" t="s">
        <v>319</v>
      </c>
      <c r="F10" s="174" t="s">
        <v>349</v>
      </c>
      <c r="G10" s="175" t="s">
        <v>288</v>
      </c>
      <c r="H10" s="174" t="s">
        <v>350</v>
      </c>
      <c r="I10" s="172" t="s">
        <v>289</v>
      </c>
      <c r="J10" s="185"/>
      <c r="K10" s="174"/>
      <c r="L10" s="183"/>
      <c r="M10" s="183"/>
      <c r="N10" s="125"/>
      <c r="O10" s="125"/>
      <c r="P10" s="125"/>
      <c r="Q10" s="125"/>
      <c r="R10" s="125"/>
      <c r="S10" s="125"/>
    </row>
    <row r="11" spans="1:19" ht="15.75" thickBot="1" x14ac:dyDescent="0.3">
      <c r="A11" s="133"/>
      <c r="B11" s="121"/>
      <c r="C11" s="138"/>
      <c r="D11" s="138"/>
      <c r="E11" s="138"/>
      <c r="F11" s="138"/>
      <c r="G11" s="139"/>
      <c r="H11" s="138"/>
      <c r="I11" s="139"/>
      <c r="J11" s="185"/>
      <c r="K11" s="124"/>
      <c r="L11" s="183"/>
      <c r="M11" s="183"/>
      <c r="N11" s="125"/>
      <c r="O11" s="125"/>
      <c r="P11" s="125"/>
      <c r="Q11" s="125"/>
      <c r="R11" s="125"/>
      <c r="S11" s="125"/>
    </row>
    <row r="12" spans="1:19" ht="15.75" thickBot="1" x14ac:dyDescent="0.3">
      <c r="A12" s="133"/>
      <c r="B12" s="121" t="s">
        <v>398</v>
      </c>
      <c r="C12" s="174" t="s">
        <v>160</v>
      </c>
      <c r="D12" s="174" t="s">
        <v>352</v>
      </c>
      <c r="E12" s="174" t="s">
        <v>320</v>
      </c>
      <c r="F12" s="174" t="s">
        <v>353</v>
      </c>
      <c r="G12" s="175" t="s">
        <v>290</v>
      </c>
      <c r="H12" s="174" t="s">
        <v>354</v>
      </c>
      <c r="I12" s="172" t="s">
        <v>291</v>
      </c>
      <c r="J12" s="185"/>
      <c r="K12" s="174"/>
      <c r="L12" s="183"/>
      <c r="M12" s="183"/>
      <c r="N12" s="125"/>
      <c r="O12" s="125"/>
      <c r="P12" s="125"/>
      <c r="Q12" s="125"/>
      <c r="R12" s="125"/>
      <c r="S12" s="125"/>
    </row>
    <row r="13" spans="1:19" x14ac:dyDescent="0.25">
      <c r="A13" s="133"/>
      <c r="B13" s="134"/>
      <c r="C13" s="138"/>
      <c r="D13" s="138"/>
      <c r="E13" s="138"/>
      <c r="F13" s="138"/>
      <c r="G13" s="139"/>
      <c r="H13" s="138"/>
      <c r="I13" s="139"/>
      <c r="J13" s="185"/>
      <c r="K13" s="186"/>
      <c r="L13" s="183"/>
      <c r="M13" s="183"/>
      <c r="N13" s="125"/>
      <c r="O13" s="125"/>
      <c r="P13" s="125"/>
      <c r="Q13" s="125"/>
      <c r="R13" s="125"/>
      <c r="S13" s="125"/>
    </row>
    <row r="14" spans="1:19" ht="15.75" thickBot="1" x14ac:dyDescent="0.3">
      <c r="A14" s="133"/>
      <c r="B14" s="121" t="s">
        <v>399</v>
      </c>
      <c r="C14" s="138"/>
      <c r="D14" s="138"/>
      <c r="E14" s="138"/>
      <c r="F14" s="138"/>
      <c r="G14" s="135" t="s">
        <v>356</v>
      </c>
      <c r="H14" s="138"/>
      <c r="I14" s="135" t="s">
        <v>357</v>
      </c>
      <c r="J14" s="185"/>
      <c r="L14" s="183"/>
      <c r="M14" s="183"/>
      <c r="N14" s="125"/>
      <c r="O14" s="125"/>
      <c r="P14" s="125"/>
      <c r="Q14" s="125"/>
      <c r="R14" s="125"/>
      <c r="S14" s="125"/>
    </row>
    <row r="15" spans="1:19" ht="15.75" thickBot="1" x14ac:dyDescent="0.3">
      <c r="A15" s="133"/>
      <c r="B15" s="141" t="s">
        <v>358</v>
      </c>
      <c r="C15" s="174" t="s">
        <v>292</v>
      </c>
      <c r="D15" s="174" t="s">
        <v>359</v>
      </c>
      <c r="E15" s="174" t="s">
        <v>321</v>
      </c>
      <c r="F15" s="174" t="s">
        <v>360</v>
      </c>
      <c r="G15" s="175" t="s">
        <v>293</v>
      </c>
      <c r="H15" s="174" t="s">
        <v>361</v>
      </c>
      <c r="I15" s="172" t="s">
        <v>294</v>
      </c>
      <c r="J15" s="185"/>
      <c r="K15" s="174"/>
      <c r="L15" s="183"/>
      <c r="M15" s="183"/>
      <c r="N15" s="125"/>
      <c r="O15" s="125"/>
      <c r="P15" s="125"/>
      <c r="Q15" s="125"/>
      <c r="R15" s="125"/>
      <c r="S15" s="125"/>
    </row>
    <row r="16" spans="1:19" ht="15.75" thickBot="1" x14ac:dyDescent="0.3">
      <c r="A16" s="133"/>
      <c r="B16" s="141" t="s">
        <v>362</v>
      </c>
      <c r="C16" s="174" t="s">
        <v>164</v>
      </c>
      <c r="D16" s="174" t="s">
        <v>363</v>
      </c>
      <c r="E16" s="174" t="s">
        <v>265</v>
      </c>
      <c r="F16" s="174" t="s">
        <v>364</v>
      </c>
      <c r="G16" s="175" t="s">
        <v>266</v>
      </c>
      <c r="H16" s="174" t="s">
        <v>365</v>
      </c>
      <c r="I16" s="172" t="s">
        <v>267</v>
      </c>
      <c r="J16" s="185"/>
      <c r="K16" s="174"/>
      <c r="L16" s="183"/>
      <c r="M16" s="183"/>
      <c r="N16" s="125"/>
      <c r="O16" s="125"/>
      <c r="P16" s="125"/>
      <c r="Q16" s="125"/>
      <c r="R16" s="125"/>
      <c r="S16" s="125"/>
    </row>
    <row r="17" spans="1:19" ht="15.75" thickBot="1" x14ac:dyDescent="0.3">
      <c r="A17" s="133"/>
      <c r="B17" s="144" t="s">
        <v>366</v>
      </c>
      <c r="C17" s="173" t="s">
        <v>166</v>
      </c>
      <c r="D17" s="173" t="s">
        <v>367</v>
      </c>
      <c r="E17" s="173" t="s">
        <v>268</v>
      </c>
      <c r="F17" s="173" t="s">
        <v>368</v>
      </c>
      <c r="G17" s="175" t="s">
        <v>295</v>
      </c>
      <c r="H17" s="173" t="s">
        <v>369</v>
      </c>
      <c r="I17" s="172" t="s">
        <v>296</v>
      </c>
      <c r="J17" s="185"/>
      <c r="K17" s="173"/>
      <c r="L17" s="183"/>
      <c r="M17" s="183"/>
      <c r="N17" s="125"/>
      <c r="O17" s="125"/>
      <c r="P17" s="125"/>
      <c r="Q17" s="125"/>
      <c r="R17" s="125"/>
      <c r="S17" s="125"/>
    </row>
    <row r="18" spans="1:19" ht="15.75" thickBot="1" x14ac:dyDescent="0.3">
      <c r="A18" s="133"/>
      <c r="B18" s="141"/>
      <c r="C18" s="140"/>
      <c r="D18" s="140"/>
      <c r="E18" s="140"/>
      <c r="F18" s="140"/>
      <c r="G18" s="136"/>
      <c r="H18" s="140"/>
      <c r="I18" s="136"/>
      <c r="J18" s="185"/>
      <c r="K18" s="124"/>
      <c r="L18" s="183"/>
      <c r="M18" s="183"/>
      <c r="N18" s="125"/>
      <c r="O18" s="125"/>
      <c r="P18" s="125"/>
      <c r="Q18" s="125"/>
      <c r="R18" s="125"/>
      <c r="S18" s="125"/>
    </row>
    <row r="19" spans="1:19" ht="15.75" thickBot="1" x14ac:dyDescent="0.3">
      <c r="A19" s="133"/>
      <c r="B19" s="121" t="s">
        <v>400</v>
      </c>
      <c r="C19" s="174" t="s">
        <v>169</v>
      </c>
      <c r="D19" s="174" t="s">
        <v>171</v>
      </c>
      <c r="E19" s="174" t="s">
        <v>322</v>
      </c>
      <c r="F19" s="174" t="s">
        <v>371</v>
      </c>
      <c r="G19" s="175" t="s">
        <v>297</v>
      </c>
      <c r="H19" s="174" t="s">
        <v>372</v>
      </c>
      <c r="I19" s="172" t="s">
        <v>298</v>
      </c>
      <c r="J19" s="185"/>
      <c r="K19" s="174"/>
      <c r="L19" s="183"/>
      <c r="M19" s="183"/>
      <c r="N19" s="125"/>
      <c r="O19" s="125"/>
      <c r="P19" s="125"/>
      <c r="Q19" s="125"/>
      <c r="R19" s="125"/>
      <c r="S19" s="125"/>
    </row>
    <row r="20" spans="1:19" ht="15.75" thickBot="1" x14ac:dyDescent="0.3">
      <c r="A20" s="133"/>
      <c r="B20" s="121"/>
      <c r="C20" s="121"/>
      <c r="D20" s="138"/>
      <c r="E20" s="138"/>
      <c r="F20" s="121"/>
      <c r="G20" s="139"/>
      <c r="H20" s="138"/>
      <c r="I20" s="139"/>
      <c r="J20" s="185"/>
      <c r="K20" s="124"/>
      <c r="L20" s="183"/>
      <c r="M20" s="183"/>
      <c r="N20" s="125"/>
      <c r="O20" s="125"/>
      <c r="P20" s="125"/>
      <c r="Q20" s="125"/>
      <c r="R20" s="125"/>
      <c r="S20" s="125"/>
    </row>
    <row r="21" spans="1:19" ht="15.75" thickBot="1" x14ac:dyDescent="0.3">
      <c r="A21" s="133"/>
      <c r="B21" s="121" t="s">
        <v>401</v>
      </c>
      <c r="C21" s="174" t="s">
        <v>173</v>
      </c>
      <c r="D21" s="174" t="s">
        <v>175</v>
      </c>
      <c r="E21" s="174" t="s">
        <v>323</v>
      </c>
      <c r="F21" s="176" t="s">
        <v>374</v>
      </c>
      <c r="G21" s="175" t="s">
        <v>299</v>
      </c>
      <c r="H21" s="174" t="s">
        <v>375</v>
      </c>
      <c r="I21" s="172" t="s">
        <v>300</v>
      </c>
      <c r="J21" s="185"/>
      <c r="K21" s="174"/>
      <c r="L21" s="183"/>
      <c r="M21" s="183"/>
      <c r="N21" s="125"/>
      <c r="O21" s="125"/>
      <c r="P21" s="125"/>
      <c r="Q21" s="125"/>
      <c r="R21" s="125"/>
      <c r="S21" s="125"/>
    </row>
    <row r="22" spans="1:19" ht="15.75" thickBot="1" x14ac:dyDescent="0.3">
      <c r="A22" s="133"/>
      <c r="B22" s="121"/>
      <c r="C22" s="121"/>
      <c r="D22" s="138"/>
      <c r="E22" s="138"/>
      <c r="F22" s="121"/>
      <c r="G22" s="139"/>
      <c r="H22" s="138"/>
      <c r="I22" s="139"/>
      <c r="J22" s="185"/>
      <c r="K22" s="124"/>
      <c r="L22" s="183"/>
      <c r="M22" s="183"/>
      <c r="N22" s="125"/>
      <c r="O22" s="125"/>
      <c r="P22" s="125"/>
      <c r="Q22" s="125"/>
      <c r="R22" s="125"/>
      <c r="S22" s="125"/>
    </row>
    <row r="23" spans="1:19" ht="15.75" thickBot="1" x14ac:dyDescent="0.3">
      <c r="A23" s="133"/>
      <c r="B23" s="121" t="s">
        <v>402</v>
      </c>
      <c r="C23" s="138"/>
      <c r="D23" s="138"/>
      <c r="E23" s="138"/>
      <c r="F23" s="148"/>
      <c r="G23" s="135" t="s">
        <v>302</v>
      </c>
      <c r="H23" s="138"/>
      <c r="I23" s="135" t="s">
        <v>303</v>
      </c>
      <c r="J23" s="185"/>
      <c r="K23" s="174"/>
      <c r="L23" s="183"/>
      <c r="M23" s="183"/>
      <c r="N23" s="125"/>
      <c r="O23" s="125"/>
      <c r="P23" s="125"/>
      <c r="Q23" s="125"/>
      <c r="R23" s="125"/>
      <c r="S23" s="125"/>
    </row>
    <row r="24" spans="1:19" x14ac:dyDescent="0.25">
      <c r="A24" s="133"/>
      <c r="B24" s="121"/>
      <c r="C24" s="138"/>
      <c r="D24" s="138"/>
      <c r="E24" s="138"/>
      <c r="F24" s="138"/>
      <c r="G24" s="139"/>
      <c r="H24" s="138"/>
      <c r="I24" s="139"/>
      <c r="J24" s="185"/>
      <c r="K24" s="183"/>
      <c r="L24" s="183"/>
      <c r="M24" s="183"/>
      <c r="N24" s="125"/>
      <c r="O24" s="125"/>
      <c r="P24" s="125"/>
      <c r="Q24" s="125"/>
      <c r="R24" s="125"/>
      <c r="S24" s="125"/>
    </row>
    <row r="25" spans="1:19" x14ac:dyDescent="0.25">
      <c r="A25" s="133"/>
      <c r="B25" s="147" t="s">
        <v>403</v>
      </c>
      <c r="C25" s="146"/>
      <c r="D25" s="146"/>
      <c r="E25" s="138"/>
      <c r="F25" s="148"/>
      <c r="G25" s="66" t="s">
        <v>269</v>
      </c>
      <c r="H25" s="149"/>
      <c r="I25" s="66" t="s">
        <v>270</v>
      </c>
      <c r="J25" s="185"/>
      <c r="K25" s="183"/>
      <c r="L25" s="183"/>
      <c r="M25" s="183"/>
      <c r="N25" s="125"/>
      <c r="O25" s="125"/>
      <c r="P25" s="125"/>
      <c r="Q25" s="125"/>
      <c r="R25" s="125"/>
      <c r="S25" s="125"/>
    </row>
    <row r="26" spans="1:19" x14ac:dyDescent="0.25">
      <c r="A26" s="133"/>
      <c r="B26" s="121"/>
      <c r="C26" s="138"/>
      <c r="D26" s="138"/>
      <c r="E26" s="138"/>
      <c r="F26" s="138"/>
      <c r="G26" s="138"/>
      <c r="H26" s="138"/>
      <c r="I26" s="138"/>
      <c r="J26" s="185"/>
      <c r="K26" s="183"/>
      <c r="L26" s="183"/>
      <c r="M26" s="183"/>
      <c r="N26" s="125"/>
      <c r="O26" s="125"/>
      <c r="P26" s="125"/>
      <c r="Q26" s="125"/>
      <c r="R26" s="125"/>
      <c r="S26" s="125"/>
    </row>
    <row r="27" spans="1:19" x14ac:dyDescent="0.25">
      <c r="A27" s="133"/>
      <c r="B27" s="121" t="s">
        <v>380</v>
      </c>
      <c r="C27" s="131" t="s">
        <v>335</v>
      </c>
      <c r="D27" s="131" t="s">
        <v>381</v>
      </c>
      <c r="E27" s="150"/>
      <c r="F27" s="138"/>
      <c r="G27" s="138"/>
      <c r="H27" s="138"/>
      <c r="I27" s="138"/>
      <c r="J27" s="185"/>
      <c r="K27" s="183"/>
      <c r="L27" s="183"/>
      <c r="M27" s="183"/>
      <c r="N27" s="125"/>
      <c r="O27" s="125"/>
      <c r="P27" s="125"/>
      <c r="Q27" s="125"/>
      <c r="R27" s="125"/>
      <c r="S27" s="125"/>
    </row>
    <row r="28" spans="1:19" x14ac:dyDescent="0.25">
      <c r="A28" s="133"/>
      <c r="B28" s="121" t="s">
        <v>382</v>
      </c>
      <c r="C28" s="137" t="s">
        <v>208</v>
      </c>
      <c r="D28" s="137" t="s">
        <v>383</v>
      </c>
      <c r="E28" s="150"/>
      <c r="F28" s="138"/>
      <c r="G28" s="138"/>
      <c r="H28" s="138"/>
      <c r="I28" s="138"/>
      <c r="J28" s="185"/>
      <c r="K28" s="183"/>
      <c r="L28" s="183"/>
      <c r="M28" s="183"/>
      <c r="N28" s="125"/>
      <c r="O28" s="125"/>
      <c r="P28" s="125"/>
      <c r="Q28" s="125"/>
      <c r="R28" s="125"/>
      <c r="S28" s="125"/>
    </row>
    <row r="29" spans="1:19" x14ac:dyDescent="0.25">
      <c r="A29" s="133"/>
      <c r="B29" s="134"/>
      <c r="C29" s="138"/>
      <c r="D29" s="138"/>
      <c r="E29" s="138"/>
      <c r="F29" s="138"/>
      <c r="G29" s="139"/>
      <c r="H29" s="138"/>
      <c r="I29" s="139"/>
      <c r="J29" s="185"/>
      <c r="K29" s="183"/>
      <c r="L29" s="183"/>
      <c r="M29" s="183"/>
      <c r="N29" s="125"/>
      <c r="O29" s="125"/>
      <c r="P29" s="125"/>
      <c r="Q29" s="125"/>
      <c r="R29" s="125"/>
      <c r="S29" s="125"/>
    </row>
    <row r="30" spans="1:19" x14ac:dyDescent="0.25">
      <c r="A30" s="133"/>
      <c r="B30" s="164" t="s">
        <v>404</v>
      </c>
      <c r="C30" s="140"/>
      <c r="D30" s="140"/>
      <c r="E30" s="194"/>
      <c r="F30" s="138"/>
      <c r="G30" s="138"/>
      <c r="H30" s="138"/>
      <c r="I30" s="138"/>
      <c r="J30" s="185"/>
      <c r="K30" s="183"/>
      <c r="L30" s="183"/>
      <c r="M30" s="183"/>
      <c r="N30" s="125"/>
      <c r="O30" s="125"/>
      <c r="P30" s="125"/>
      <c r="Q30" s="125"/>
      <c r="R30" s="125"/>
      <c r="S30" s="125"/>
    </row>
    <row r="31" spans="1:19" x14ac:dyDescent="0.25">
      <c r="A31" s="133"/>
      <c r="B31" s="193"/>
      <c r="C31" s="140"/>
      <c r="D31" s="140"/>
      <c r="E31" s="194"/>
      <c r="F31" s="138"/>
      <c r="G31" s="138"/>
      <c r="H31" s="138"/>
      <c r="I31" s="138"/>
      <c r="J31" s="185"/>
      <c r="K31" s="183"/>
      <c r="L31" s="183"/>
      <c r="M31" s="183"/>
      <c r="N31" s="125"/>
      <c r="O31" s="125"/>
      <c r="P31" s="125"/>
      <c r="Q31" s="125"/>
      <c r="R31" s="125"/>
      <c r="S31" s="125"/>
    </row>
    <row r="32" spans="1:19" x14ac:dyDescent="0.25">
      <c r="A32" s="129"/>
      <c r="B32" s="193" t="s">
        <v>405</v>
      </c>
      <c r="C32" s="203"/>
      <c r="D32" s="203"/>
      <c r="E32" s="203"/>
      <c r="F32" s="202"/>
      <c r="G32" s="202"/>
      <c r="H32" s="202"/>
      <c r="I32" s="202"/>
      <c r="J32" s="185"/>
      <c r="K32" s="183"/>
      <c r="L32" s="183"/>
      <c r="M32" s="183"/>
      <c r="N32" s="125"/>
    </row>
    <row r="33" spans="1:14" ht="70.5" customHeight="1" x14ac:dyDescent="0.25">
      <c r="A33" s="129"/>
      <c r="B33" s="186"/>
      <c r="C33" s="473" t="s">
        <v>332</v>
      </c>
      <c r="D33" s="474"/>
      <c r="E33" s="117" t="s">
        <v>333</v>
      </c>
      <c r="F33" s="473" t="s">
        <v>406</v>
      </c>
      <c r="G33" s="475"/>
      <c r="H33" s="475"/>
      <c r="I33" s="474"/>
      <c r="J33" s="185"/>
      <c r="K33" s="183"/>
      <c r="L33" s="183"/>
      <c r="M33" s="183"/>
      <c r="N33" s="125"/>
    </row>
    <row r="34" spans="1:14" ht="69.75" customHeight="1" thickBot="1" x14ac:dyDescent="0.3">
      <c r="A34" s="129"/>
      <c r="B34" s="186"/>
      <c r="C34" s="118" t="s">
        <v>381</v>
      </c>
      <c r="D34" s="118" t="s">
        <v>334</v>
      </c>
      <c r="E34" s="118" t="s">
        <v>381</v>
      </c>
      <c r="F34" s="165" t="s">
        <v>407</v>
      </c>
      <c r="G34" s="165" t="s">
        <v>408</v>
      </c>
      <c r="H34" s="179" t="s">
        <v>409</v>
      </c>
      <c r="I34" s="165" t="s">
        <v>410</v>
      </c>
      <c r="J34" s="183"/>
      <c r="K34" s="183"/>
      <c r="L34" s="183"/>
      <c r="M34" s="183"/>
      <c r="N34" s="125"/>
    </row>
    <row r="35" spans="1:14" ht="15.75" thickBot="1" x14ac:dyDescent="0.3">
      <c r="A35" s="129"/>
      <c r="B35" s="198" t="s">
        <v>336</v>
      </c>
      <c r="C35" s="137" t="s">
        <v>211</v>
      </c>
      <c r="D35" s="137" t="s">
        <v>383</v>
      </c>
      <c r="E35" s="137" t="s">
        <v>325</v>
      </c>
      <c r="F35" s="166" t="s">
        <v>304</v>
      </c>
      <c r="G35" s="177" t="s">
        <v>305</v>
      </c>
      <c r="H35" s="180" t="s">
        <v>326</v>
      </c>
      <c r="I35" s="178" t="s">
        <v>306</v>
      </c>
      <c r="J35" s="183"/>
      <c r="K35" s="183"/>
      <c r="L35" s="183"/>
      <c r="M35" s="183"/>
      <c r="N35" s="125"/>
    </row>
    <row r="36" spans="1:14" ht="15.75" thickBot="1" x14ac:dyDescent="0.3">
      <c r="A36" s="129"/>
      <c r="B36" s="198" t="s">
        <v>337</v>
      </c>
      <c r="C36" s="137" t="s">
        <v>235</v>
      </c>
      <c r="D36" s="137" t="s">
        <v>411</v>
      </c>
      <c r="E36" s="137" t="s">
        <v>327</v>
      </c>
      <c r="F36" s="166" t="s">
        <v>307</v>
      </c>
      <c r="G36" s="177" t="s">
        <v>308</v>
      </c>
      <c r="H36" s="180" t="s">
        <v>328</v>
      </c>
      <c r="I36" s="178" t="s">
        <v>309</v>
      </c>
      <c r="J36" s="183"/>
      <c r="K36" s="183"/>
      <c r="L36" s="183"/>
      <c r="M36" s="183"/>
      <c r="N36" s="125"/>
    </row>
    <row r="37" spans="1:14" ht="15.75" thickBot="1" x14ac:dyDescent="0.3">
      <c r="A37" s="167"/>
      <c r="B37" s="198" t="s">
        <v>338</v>
      </c>
      <c r="C37" s="137" t="s">
        <v>205</v>
      </c>
      <c r="D37" s="137" t="s">
        <v>214</v>
      </c>
      <c r="E37" s="137" t="s">
        <v>273</v>
      </c>
      <c r="F37" s="166" t="s">
        <v>274</v>
      </c>
      <c r="G37" s="177" t="s">
        <v>275</v>
      </c>
      <c r="H37" s="180" t="s">
        <v>329</v>
      </c>
      <c r="I37" s="178" t="s">
        <v>310</v>
      </c>
      <c r="J37" s="183"/>
      <c r="K37" s="183"/>
      <c r="L37" s="183"/>
      <c r="M37" s="183"/>
      <c r="N37" s="125"/>
    </row>
    <row r="38" spans="1:14" ht="15.75" thickBot="1" x14ac:dyDescent="0.3">
      <c r="A38" s="167"/>
      <c r="B38" s="198" t="s">
        <v>339</v>
      </c>
      <c r="C38" s="137" t="s">
        <v>311</v>
      </c>
      <c r="D38" s="137" t="s">
        <v>412</v>
      </c>
      <c r="E38" s="137" t="s">
        <v>330</v>
      </c>
      <c r="F38" s="166" t="s">
        <v>312</v>
      </c>
      <c r="G38" s="177" t="s">
        <v>276</v>
      </c>
      <c r="H38" s="180" t="s">
        <v>331</v>
      </c>
      <c r="I38" s="178" t="s">
        <v>313</v>
      </c>
      <c r="J38" s="183"/>
      <c r="K38" s="183"/>
      <c r="L38" s="183"/>
      <c r="M38" s="183"/>
      <c r="N38" s="125"/>
    </row>
    <row r="39" spans="1:14" x14ac:dyDescent="0.25">
      <c r="A39" s="167"/>
      <c r="B39" s="198"/>
      <c r="C39" s="119"/>
      <c r="D39" s="199"/>
      <c r="E39" s="199"/>
      <c r="F39" s="199"/>
      <c r="G39" s="199"/>
      <c r="H39" s="199"/>
      <c r="I39" s="199"/>
      <c r="J39" s="183"/>
      <c r="K39" s="183"/>
      <c r="L39" s="183"/>
      <c r="M39" s="183"/>
      <c r="N39" s="125"/>
    </row>
    <row r="40" spans="1:14" x14ac:dyDescent="0.25">
      <c r="A40" s="129"/>
      <c r="B40" s="198" t="s">
        <v>413</v>
      </c>
      <c r="C40" s="135" t="s">
        <v>314</v>
      </c>
      <c r="D40" s="199"/>
      <c r="E40" s="199"/>
      <c r="F40" s="199"/>
      <c r="G40" s="199"/>
      <c r="H40" s="199"/>
      <c r="I40" s="199"/>
      <c r="J40" s="183"/>
      <c r="K40" s="183"/>
      <c r="L40" s="183"/>
      <c r="M40" s="183"/>
      <c r="N40" s="125"/>
    </row>
    <row r="41" spans="1:14" x14ac:dyDescent="0.25">
      <c r="A41" s="133"/>
      <c r="B41" s="198"/>
      <c r="C41" s="116"/>
      <c r="D41" s="198"/>
      <c r="E41" s="198"/>
      <c r="F41" s="198"/>
      <c r="G41" s="198"/>
      <c r="H41" s="198"/>
      <c r="I41" s="198"/>
      <c r="J41" s="183"/>
      <c r="K41" s="183"/>
      <c r="L41" s="183"/>
      <c r="M41" s="183"/>
      <c r="N41" s="125"/>
    </row>
    <row r="42" spans="1:14" x14ac:dyDescent="0.25">
      <c r="A42" s="129"/>
      <c r="B42" s="196" t="s">
        <v>414</v>
      </c>
      <c r="C42" s="66" t="s">
        <v>220</v>
      </c>
      <c r="D42" s="198"/>
      <c r="E42" s="198"/>
      <c r="F42" s="198"/>
      <c r="G42" s="198"/>
      <c r="H42" s="198"/>
      <c r="I42" s="198"/>
      <c r="J42" s="183"/>
      <c r="K42" s="183"/>
      <c r="L42" s="183"/>
      <c r="M42" s="183"/>
      <c r="N42" s="125"/>
    </row>
    <row r="43" spans="1:14" x14ac:dyDescent="0.25">
      <c r="A43" s="129"/>
      <c r="B43" s="196"/>
      <c r="C43" s="192"/>
      <c r="D43" s="198"/>
      <c r="E43" s="198"/>
      <c r="F43" s="198"/>
      <c r="G43" s="198"/>
      <c r="H43" s="198"/>
      <c r="I43" s="198"/>
      <c r="J43" s="183"/>
      <c r="K43" s="183"/>
      <c r="L43" s="183"/>
      <c r="M43" s="183"/>
      <c r="N43" s="125"/>
    </row>
    <row r="44" spans="1:14" x14ac:dyDescent="0.25">
      <c r="A44" s="129"/>
      <c r="B44" s="196" t="s">
        <v>415</v>
      </c>
      <c r="C44" s="116"/>
      <c r="D44" s="198"/>
      <c r="E44" s="198"/>
      <c r="F44" s="198"/>
      <c r="G44" s="198"/>
      <c r="H44" s="198"/>
      <c r="I44" s="198"/>
      <c r="J44" s="183"/>
      <c r="K44" s="183"/>
      <c r="L44" s="183"/>
      <c r="M44" s="183"/>
      <c r="N44" s="125"/>
    </row>
    <row r="45" spans="1:14" ht="35.25" customHeight="1" x14ac:dyDescent="0.25">
      <c r="A45" s="129"/>
      <c r="B45" s="186"/>
      <c r="C45" s="466" t="s">
        <v>26</v>
      </c>
      <c r="D45" s="467"/>
      <c r="E45" s="466" t="s">
        <v>25</v>
      </c>
      <c r="F45" s="468"/>
      <c r="G45" s="467"/>
      <c r="H45" s="198"/>
      <c r="I45" s="198"/>
      <c r="J45" s="183"/>
      <c r="K45" s="183"/>
      <c r="L45" s="183"/>
      <c r="M45" s="183"/>
      <c r="N45" s="125"/>
    </row>
    <row r="46" spans="1:14" ht="25.5" x14ac:dyDescent="0.25">
      <c r="A46" s="129"/>
      <c r="B46" s="198"/>
      <c r="C46" s="163" t="s">
        <v>24</v>
      </c>
      <c r="D46" s="163" t="s">
        <v>21</v>
      </c>
      <c r="E46" s="163" t="s">
        <v>24</v>
      </c>
      <c r="F46" s="163" t="s">
        <v>21</v>
      </c>
      <c r="G46" s="163" t="s">
        <v>416</v>
      </c>
      <c r="H46" s="198"/>
      <c r="I46" s="198"/>
      <c r="J46" s="183"/>
      <c r="K46" s="183"/>
      <c r="L46" s="183"/>
      <c r="M46" s="183"/>
      <c r="N46" s="125"/>
    </row>
    <row r="47" spans="1:14" ht="15.75" thickBot="1" x14ac:dyDescent="0.3">
      <c r="A47" s="129"/>
      <c r="B47" s="186"/>
      <c r="C47" s="116"/>
      <c r="D47" s="116"/>
      <c r="E47" s="116"/>
      <c r="F47" s="116"/>
      <c r="G47" s="168"/>
      <c r="H47" s="198"/>
      <c r="I47" s="198"/>
      <c r="J47" s="183"/>
      <c r="K47" s="183"/>
      <c r="L47" s="183"/>
      <c r="M47" s="183"/>
      <c r="N47" s="125"/>
    </row>
    <row r="48" spans="1:14" ht="15.75" thickBot="1" x14ac:dyDescent="0.3">
      <c r="A48" s="129"/>
      <c r="B48" s="196" t="s">
        <v>415</v>
      </c>
      <c r="C48" s="173" t="s">
        <v>223</v>
      </c>
      <c r="D48" s="173" t="s">
        <v>226</v>
      </c>
      <c r="E48" s="173" t="s">
        <v>277</v>
      </c>
      <c r="F48" s="173" t="s">
        <v>417</v>
      </c>
      <c r="G48" s="172" t="s">
        <v>278</v>
      </c>
      <c r="H48" s="205"/>
      <c r="I48" s="198"/>
      <c r="J48" s="184"/>
      <c r="K48" s="183"/>
      <c r="L48" s="183"/>
      <c r="M48" s="183"/>
      <c r="N48" s="125"/>
    </row>
    <row r="49" spans="1:14" x14ac:dyDescent="0.25">
      <c r="A49" s="197"/>
      <c r="B49" s="205"/>
      <c r="C49" s="116"/>
      <c r="D49" s="198"/>
      <c r="E49" s="198"/>
      <c r="F49" s="198"/>
      <c r="G49" s="198"/>
      <c r="H49" s="198"/>
      <c r="I49" s="198"/>
      <c r="J49" s="184"/>
      <c r="K49" s="183"/>
      <c r="L49" s="183"/>
      <c r="M49" s="183"/>
      <c r="N49" s="125"/>
    </row>
    <row r="50" spans="1:14" x14ac:dyDescent="0.25">
      <c r="A50" s="205"/>
      <c r="B50" s="198" t="s">
        <v>418</v>
      </c>
      <c r="C50" s="135" t="s">
        <v>229</v>
      </c>
      <c r="D50" s="198"/>
      <c r="E50" s="198"/>
      <c r="F50" s="198"/>
      <c r="G50" s="198"/>
      <c r="H50" s="198"/>
      <c r="I50" s="198"/>
      <c r="J50" s="183"/>
      <c r="K50" s="183"/>
      <c r="L50" s="183"/>
      <c r="M50" s="183"/>
      <c r="N50" s="125"/>
    </row>
    <row r="51" spans="1:14" x14ac:dyDescent="0.25">
      <c r="A51" s="197"/>
      <c r="B51" s="205"/>
      <c r="C51" s="116"/>
      <c r="D51" s="198"/>
      <c r="E51" s="198"/>
      <c r="F51" s="198"/>
      <c r="G51" s="198"/>
      <c r="H51" s="198"/>
      <c r="I51" s="198"/>
      <c r="J51" s="183"/>
      <c r="K51" s="183"/>
      <c r="L51" s="183"/>
      <c r="M51" s="183"/>
      <c r="N51" s="125"/>
    </row>
    <row r="52" spans="1:14" x14ac:dyDescent="0.25">
      <c r="A52" s="197"/>
      <c r="B52" s="196" t="s">
        <v>419</v>
      </c>
      <c r="C52" s="66" t="s">
        <v>240</v>
      </c>
      <c r="D52" s="198"/>
      <c r="E52" s="198"/>
      <c r="F52" s="198"/>
      <c r="G52" s="198"/>
      <c r="H52" s="198"/>
      <c r="I52" s="198"/>
      <c r="J52" s="183"/>
      <c r="K52" s="183"/>
      <c r="L52" s="183"/>
      <c r="M52" s="183"/>
      <c r="N52" s="125"/>
    </row>
    <row r="53" spans="1:14" x14ac:dyDescent="0.25">
      <c r="A53" s="197"/>
      <c r="B53" s="205"/>
      <c r="C53" s="205"/>
      <c r="D53" s="205"/>
      <c r="E53" s="198"/>
      <c r="F53" s="198"/>
      <c r="G53" s="198"/>
      <c r="H53" s="198"/>
      <c r="I53" s="198"/>
      <c r="J53" s="183"/>
      <c r="K53" s="183"/>
      <c r="L53" s="183"/>
      <c r="M53" s="183"/>
      <c r="N53" s="125"/>
    </row>
    <row r="54" spans="1:14" x14ac:dyDescent="0.25">
      <c r="A54" s="197"/>
      <c r="B54" s="196" t="s">
        <v>420</v>
      </c>
      <c r="C54" s="205"/>
      <c r="D54" s="198"/>
      <c r="E54" s="198"/>
      <c r="F54" s="198"/>
      <c r="G54" s="198"/>
      <c r="H54" s="198"/>
      <c r="I54" s="198"/>
      <c r="J54" s="183"/>
      <c r="K54" s="183"/>
      <c r="L54" s="183"/>
      <c r="M54" s="183"/>
      <c r="N54" s="125"/>
    </row>
    <row r="55" spans="1:14" x14ac:dyDescent="0.25">
      <c r="A55" s="197"/>
      <c r="B55" s="198"/>
      <c r="C55" s="205"/>
      <c r="D55" s="198"/>
      <c r="E55" s="198"/>
      <c r="F55" s="198"/>
      <c r="G55" s="198"/>
      <c r="H55" s="198"/>
      <c r="I55" s="198"/>
      <c r="J55" s="183"/>
      <c r="K55" s="183"/>
      <c r="L55" s="183"/>
      <c r="M55" s="183"/>
      <c r="N55" s="125"/>
    </row>
    <row r="56" spans="1:14" x14ac:dyDescent="0.25">
      <c r="A56" s="197"/>
      <c r="B56" s="198" t="s">
        <v>421</v>
      </c>
      <c r="C56" s="137" t="s">
        <v>238</v>
      </c>
      <c r="D56" s="197"/>
      <c r="E56" s="205"/>
      <c r="F56" s="205"/>
      <c r="G56" s="205"/>
      <c r="H56" s="205"/>
      <c r="I56" s="205"/>
      <c r="J56" s="183"/>
      <c r="K56" s="183"/>
      <c r="L56" s="183"/>
      <c r="M56" s="183"/>
      <c r="N56" s="125"/>
    </row>
    <row r="57" spans="1:14" x14ac:dyDescent="0.25">
      <c r="A57" s="197"/>
      <c r="B57" s="198" t="s">
        <v>422</v>
      </c>
      <c r="C57" s="137" t="s">
        <v>315</v>
      </c>
      <c r="D57" s="197"/>
      <c r="E57" s="205"/>
      <c r="F57" s="205"/>
      <c r="G57" s="205"/>
      <c r="H57" s="205"/>
      <c r="I57" s="205"/>
      <c r="J57" s="183"/>
      <c r="K57" s="183"/>
      <c r="L57" s="183"/>
      <c r="M57" s="183"/>
      <c r="N57" s="125"/>
    </row>
    <row r="58" spans="1:14" x14ac:dyDescent="0.25">
      <c r="A58" s="197"/>
      <c r="B58" s="198" t="s">
        <v>423</v>
      </c>
      <c r="C58" s="137" t="s">
        <v>242</v>
      </c>
      <c r="D58" s="197"/>
      <c r="E58" s="205"/>
      <c r="F58" s="205"/>
      <c r="G58" s="205"/>
      <c r="H58" s="205"/>
      <c r="I58" s="205"/>
      <c r="J58" s="183"/>
      <c r="K58" s="183"/>
      <c r="L58" s="183"/>
      <c r="M58" s="183"/>
      <c r="N58" s="125"/>
    </row>
    <row r="59" spans="1:14" x14ac:dyDescent="0.25">
      <c r="A59" s="197"/>
      <c r="B59" s="205"/>
      <c r="C59" s="157"/>
      <c r="D59" s="197"/>
      <c r="E59" s="205"/>
      <c r="F59" s="205"/>
      <c r="G59" s="205"/>
      <c r="H59" s="205"/>
      <c r="I59" s="205"/>
      <c r="J59" s="183"/>
      <c r="K59" s="183"/>
      <c r="L59" s="183"/>
      <c r="M59" s="183"/>
      <c r="N59" s="125"/>
    </row>
    <row r="60" spans="1:14" x14ac:dyDescent="0.25">
      <c r="A60" s="197"/>
      <c r="B60" s="198" t="s">
        <v>424</v>
      </c>
      <c r="C60" s="135" t="s">
        <v>316</v>
      </c>
      <c r="D60" s="197"/>
      <c r="E60" s="205"/>
      <c r="F60" s="205"/>
      <c r="G60" s="205"/>
      <c r="H60" s="205"/>
      <c r="I60" s="205"/>
      <c r="J60" s="183"/>
      <c r="K60" s="183"/>
      <c r="L60" s="183"/>
      <c r="M60" s="183"/>
      <c r="N60" s="125"/>
    </row>
    <row r="61" spans="1:14" x14ac:dyDescent="0.25">
      <c r="A61" s="197"/>
      <c r="B61" s="205"/>
      <c r="C61" s="157"/>
      <c r="D61" s="197"/>
      <c r="E61" s="205"/>
      <c r="F61" s="205"/>
      <c r="G61" s="205"/>
      <c r="H61" s="205"/>
      <c r="I61" s="205"/>
      <c r="J61" s="183"/>
      <c r="K61" s="183"/>
      <c r="L61" s="183"/>
      <c r="M61" s="183"/>
      <c r="N61" s="125"/>
    </row>
    <row r="62" spans="1:14" x14ac:dyDescent="0.25">
      <c r="A62" s="197"/>
      <c r="B62" s="195" t="s">
        <v>425</v>
      </c>
      <c r="C62" s="66" t="s">
        <v>317</v>
      </c>
      <c r="D62" s="197"/>
      <c r="E62" s="205"/>
      <c r="F62" s="205"/>
      <c r="G62" s="205"/>
      <c r="H62" s="205"/>
      <c r="I62" s="205"/>
      <c r="J62" s="183"/>
      <c r="K62" s="183"/>
      <c r="L62" s="183"/>
      <c r="M62" s="183"/>
      <c r="N62" s="125"/>
    </row>
    <row r="63" spans="1:14" x14ac:dyDescent="0.25">
      <c r="A63" s="197"/>
      <c r="B63" s="205"/>
      <c r="C63" s="157"/>
      <c r="D63" s="197"/>
      <c r="E63" s="205"/>
      <c r="F63" s="205"/>
      <c r="G63" s="205"/>
      <c r="H63" s="205"/>
      <c r="I63" s="205"/>
      <c r="J63" s="183"/>
      <c r="K63" s="183"/>
      <c r="L63" s="183"/>
      <c r="M63" s="183"/>
      <c r="N63" s="125"/>
    </row>
    <row r="64" spans="1:14" x14ac:dyDescent="0.25">
      <c r="A64" s="197"/>
      <c r="B64" s="205" t="s">
        <v>426</v>
      </c>
      <c r="C64" s="135" t="s">
        <v>155</v>
      </c>
      <c r="D64" s="197"/>
      <c r="E64" s="205"/>
      <c r="F64" s="205"/>
      <c r="G64" s="205"/>
      <c r="H64" s="205"/>
      <c r="I64" s="205"/>
      <c r="J64" s="183"/>
      <c r="K64" s="183"/>
      <c r="L64" s="183"/>
      <c r="M64" s="183"/>
      <c r="N64" s="125"/>
    </row>
    <row r="65" spans="1:14" x14ac:dyDescent="0.25">
      <c r="A65" s="197"/>
      <c r="B65" s="205"/>
      <c r="C65" s="157"/>
      <c r="D65" s="197"/>
      <c r="E65" s="205"/>
      <c r="F65" s="205"/>
      <c r="G65" s="205"/>
      <c r="H65" s="205"/>
      <c r="I65" s="205"/>
      <c r="J65" s="183"/>
      <c r="K65" s="183"/>
      <c r="L65" s="183"/>
      <c r="M65" s="183"/>
      <c r="N65" s="125"/>
    </row>
    <row r="66" spans="1:14" x14ac:dyDescent="0.25">
      <c r="A66" s="197"/>
      <c r="B66" s="195" t="s">
        <v>427</v>
      </c>
      <c r="C66" s="66" t="s">
        <v>249</v>
      </c>
      <c r="D66" s="197"/>
      <c r="E66" s="205"/>
      <c r="F66" s="205"/>
      <c r="G66" s="205"/>
      <c r="H66" s="205"/>
      <c r="I66" s="205"/>
      <c r="J66" s="183"/>
      <c r="K66" s="183"/>
      <c r="L66" s="183"/>
      <c r="M66" s="183"/>
      <c r="N66" s="125"/>
    </row>
    <row r="67" spans="1:14" x14ac:dyDescent="0.25">
      <c r="A67" s="197"/>
      <c r="B67" s="205"/>
      <c r="C67" s="205"/>
      <c r="D67" s="197"/>
      <c r="E67" s="205"/>
      <c r="F67" s="205"/>
      <c r="G67" s="205"/>
      <c r="H67" s="205"/>
      <c r="I67" s="205"/>
      <c r="J67" s="183"/>
      <c r="K67" s="183"/>
      <c r="L67" s="183"/>
      <c r="M67" s="183"/>
      <c r="N67" s="125"/>
    </row>
    <row r="68" spans="1:14" x14ac:dyDescent="0.25">
      <c r="A68" s="197"/>
      <c r="B68" s="205"/>
      <c r="C68" s="205"/>
      <c r="D68" s="197"/>
      <c r="E68" s="205"/>
      <c r="F68" s="205"/>
      <c r="G68" s="205"/>
      <c r="H68" s="205"/>
      <c r="I68" s="205"/>
      <c r="J68" s="183"/>
      <c r="K68" s="183"/>
      <c r="L68" s="183"/>
      <c r="M68" s="183"/>
      <c r="N68" s="125"/>
    </row>
    <row r="69" spans="1:14" x14ac:dyDescent="0.25">
      <c r="A69" s="183"/>
      <c r="B69" s="185"/>
      <c r="C69" s="185"/>
      <c r="D69" s="183"/>
      <c r="E69" s="183"/>
      <c r="F69" s="183"/>
      <c r="G69" s="183"/>
      <c r="H69" s="183"/>
      <c r="I69" s="186"/>
      <c r="J69" s="183"/>
      <c r="K69" s="183"/>
      <c r="L69" s="186"/>
      <c r="M69" s="183"/>
      <c r="N69" s="125"/>
    </row>
    <row r="70" spans="1:14" ht="15.75" x14ac:dyDescent="0.25">
      <c r="A70" s="183"/>
      <c r="B70" s="185"/>
      <c r="C70" s="185"/>
      <c r="D70" s="183"/>
      <c r="E70" s="183"/>
      <c r="F70" s="183"/>
      <c r="G70" s="183"/>
      <c r="H70" s="183"/>
      <c r="I70" s="186"/>
      <c r="J70" s="183"/>
      <c r="K70" s="183"/>
      <c r="L70" s="104" t="s">
        <v>11</v>
      </c>
      <c r="M70" s="183"/>
      <c r="N70" s="125"/>
    </row>
    <row r="71" spans="1:14" x14ac:dyDescent="0.25">
      <c r="A71" s="183"/>
      <c r="B71" s="185"/>
      <c r="C71" s="185"/>
      <c r="D71" s="183"/>
      <c r="E71" s="183"/>
      <c r="F71" s="183"/>
      <c r="G71" s="183"/>
      <c r="H71" s="183"/>
      <c r="I71" s="186"/>
      <c r="J71" s="183"/>
      <c r="K71" s="183"/>
      <c r="L71" s="151" t="s">
        <v>257</v>
      </c>
      <c r="M71" s="183"/>
      <c r="N71" s="125"/>
    </row>
    <row r="72" spans="1:14" x14ac:dyDescent="0.25">
      <c r="A72" s="183"/>
      <c r="B72" s="185"/>
      <c r="C72" s="185"/>
      <c r="D72" s="183"/>
      <c r="E72" s="183"/>
      <c r="F72" s="183"/>
      <c r="G72" s="183"/>
      <c r="H72" s="183"/>
      <c r="I72" s="186"/>
      <c r="J72" s="183"/>
      <c r="K72" s="183"/>
      <c r="L72" s="137" t="s">
        <v>384</v>
      </c>
      <c r="M72" s="183"/>
      <c r="N72" s="125"/>
    </row>
    <row r="73" spans="1:14" x14ac:dyDescent="0.25">
      <c r="A73" s="183"/>
      <c r="B73" s="183"/>
      <c r="C73" s="183"/>
      <c r="D73" s="183"/>
      <c r="E73" s="183"/>
      <c r="F73" s="183"/>
      <c r="G73" s="183"/>
      <c r="H73" s="183"/>
      <c r="I73" s="186"/>
      <c r="J73" s="183"/>
      <c r="K73" s="183"/>
      <c r="L73" s="152" t="s">
        <v>259</v>
      </c>
      <c r="M73" s="183"/>
      <c r="N73" s="125"/>
    </row>
    <row r="74" spans="1:14" x14ac:dyDescent="0.25">
      <c r="A74" s="183"/>
      <c r="B74" s="183"/>
      <c r="C74" s="183"/>
      <c r="D74" s="183"/>
      <c r="E74" s="183"/>
      <c r="F74" s="183"/>
      <c r="G74" s="183"/>
      <c r="H74" s="183"/>
      <c r="I74" s="186"/>
      <c r="J74" s="183"/>
      <c r="K74" s="183"/>
      <c r="L74" s="66" t="s">
        <v>260</v>
      </c>
      <c r="M74" s="183"/>
      <c r="N74" s="125"/>
    </row>
    <row r="75" spans="1:14" x14ac:dyDescent="0.25">
      <c r="A75" s="183"/>
      <c r="B75" s="183"/>
      <c r="C75" s="183"/>
      <c r="D75" s="183"/>
      <c r="E75" s="183"/>
      <c r="F75" s="183"/>
      <c r="G75" s="183"/>
      <c r="H75" s="183"/>
      <c r="I75" s="186"/>
      <c r="J75" s="183"/>
      <c r="K75" s="183"/>
      <c r="M75" s="183"/>
      <c r="N75" s="125"/>
    </row>
    <row r="76" spans="1:14" x14ac:dyDescent="0.25">
      <c r="A76" s="183"/>
      <c r="B76" s="183"/>
      <c r="C76" s="183"/>
      <c r="D76" s="183"/>
      <c r="E76" s="183"/>
      <c r="F76" s="183"/>
      <c r="G76" s="183"/>
      <c r="H76" s="183"/>
      <c r="I76" s="186"/>
      <c r="J76" s="183"/>
      <c r="K76" s="183"/>
      <c r="L76" s="106" t="s">
        <v>258</v>
      </c>
      <c r="M76" s="183"/>
      <c r="N76" s="125"/>
    </row>
    <row r="77" spans="1:14" x14ac:dyDescent="0.25">
      <c r="A77" s="183"/>
      <c r="B77" s="183"/>
      <c r="C77" s="183"/>
      <c r="D77" s="183"/>
      <c r="E77" s="183"/>
      <c r="F77" s="183"/>
      <c r="G77" s="183"/>
      <c r="H77" s="183"/>
      <c r="I77" s="186"/>
      <c r="J77" s="183"/>
      <c r="K77" s="183"/>
      <c r="L77" s="183"/>
      <c r="M77" s="183"/>
      <c r="N77" s="125"/>
    </row>
    <row r="78" spans="1:14" x14ac:dyDescent="0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</row>
    <row r="79" spans="1:14" x14ac:dyDescent="0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</row>
    <row r="80" spans="1:14" x14ac:dyDescent="0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</row>
    <row r="81" spans="1:14" x14ac:dyDescent="0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</row>
    <row r="82" spans="1:14" x14ac:dyDescent="0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</row>
    <row r="83" spans="1:14" x14ac:dyDescent="0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</row>
    <row r="84" spans="1:14" x14ac:dyDescent="0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</row>
  </sheetData>
  <mergeCells count="7">
    <mergeCell ref="C45:D45"/>
    <mergeCell ref="E45:G45"/>
    <mergeCell ref="B3:E3"/>
    <mergeCell ref="C5:D5"/>
    <mergeCell ref="E5:I5"/>
    <mergeCell ref="C33:D33"/>
    <mergeCell ref="F33:I33"/>
  </mergeCells>
  <dataValidations count="1">
    <dataValidation type="list" allowBlank="1" showInputMessage="1" showErrorMessage="1" sqref="K8 K10 K12 K15:K17 K19 K21 K23">
      <formula1>$K$1:$L$1</formula1>
    </dataValidation>
  </dataValidations>
  <hyperlinks>
    <hyperlink ref="B1" location="Index!A1" display="Index!A1"/>
  </hyperlink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74</vt:i4>
      </vt:variant>
    </vt:vector>
  </HeadingPairs>
  <TitlesOfParts>
    <vt:vector size="87" baseType="lpstr">
      <vt:lpstr>Indeks</vt:lpstr>
      <vt:lpstr>BS-C1</vt:lpstr>
      <vt:lpstr>OF-B1A (solo)</vt:lpstr>
      <vt:lpstr>SCR-B2A</vt:lpstr>
      <vt:lpstr>MCR-B4A</vt:lpstr>
      <vt:lpstr>Zagadnienia</vt:lpstr>
      <vt:lpstr>Parametry</vt:lpstr>
      <vt:lpstr>SCR-B3C</vt:lpstr>
      <vt:lpstr>SCR-B3D</vt:lpstr>
      <vt:lpstr>Stopa</vt:lpstr>
      <vt:lpstr>PL_Flood</vt:lpstr>
      <vt:lpstr>PL_Windstorm</vt:lpstr>
      <vt:lpstr>Language</vt:lpstr>
      <vt:lpstr>AMCR</vt:lpstr>
      <vt:lpstr>AMCR_Life</vt:lpstr>
      <vt:lpstr>AMCR_NonLife</vt:lpstr>
      <vt:lpstr>AMCR_NonLife_ogr</vt:lpstr>
      <vt:lpstr>AMCR_Reins</vt:lpstr>
      <vt:lpstr>AMCR_Reins_captive</vt:lpstr>
      <vt:lpstr>BS_Assets</vt:lpstr>
      <vt:lpstr>BS_Liabilities</vt:lpstr>
      <vt:lpstr>BSCR</vt:lpstr>
      <vt:lpstr>Captive</vt:lpstr>
      <vt:lpstr>corr_BSCR</vt:lpstr>
      <vt:lpstr>corr_CPD</vt:lpstr>
      <vt:lpstr>corr_equity</vt:lpstr>
      <vt:lpstr>corr_Health</vt:lpstr>
      <vt:lpstr>corr_intr_down</vt:lpstr>
      <vt:lpstr>corr_intr_up</vt:lpstr>
      <vt:lpstr>corr_Life</vt:lpstr>
      <vt:lpstr>corr_NonLife</vt:lpstr>
      <vt:lpstr>corr_NonLifeCat</vt:lpstr>
      <vt:lpstr>corr_segment_health</vt:lpstr>
      <vt:lpstr>corr_segment_NonLife</vt:lpstr>
      <vt:lpstr>corr_SLT</vt:lpstr>
      <vt:lpstr>Divers_SCR</vt:lpstr>
      <vt:lpstr>EOF_MCR</vt:lpstr>
      <vt:lpstr>EOF_SCR</vt:lpstr>
      <vt:lpstr>FDB</vt:lpstr>
      <vt:lpstr>Intang_assets</vt:lpstr>
      <vt:lpstr>jednostka</vt:lpstr>
      <vt:lpstr>Kurs_EUR_PLN</vt:lpstr>
      <vt:lpstr>Language</vt:lpstr>
      <vt:lpstr>Life</vt:lpstr>
      <vt:lpstr>MCR</vt:lpstr>
      <vt:lpstr>MCR_Components</vt:lpstr>
      <vt:lpstr>NAZWA_ZU</vt:lpstr>
      <vt:lpstr>nBSCR</vt:lpstr>
      <vt:lpstr>No</vt:lpstr>
      <vt:lpstr>NonLife</vt:lpstr>
      <vt:lpstr>nSCR_CDR</vt:lpstr>
      <vt:lpstr>nSCR_Health</vt:lpstr>
      <vt:lpstr>nSCR_Life</vt:lpstr>
      <vt:lpstr>nSCR_Market</vt:lpstr>
      <vt:lpstr>'BS-C1'!Obszar_wydruku</vt:lpstr>
      <vt:lpstr>'MCR-B4A'!Obszar_wydruku</vt:lpstr>
      <vt:lpstr>'OF-B1A (solo)'!Obszar_wydruku</vt:lpstr>
      <vt:lpstr>Parametry!Obszar_wydruku</vt:lpstr>
      <vt:lpstr>'SCR-B2A'!Obszar_wydruku</vt:lpstr>
      <vt:lpstr>Stopa!Obszar_wydruku</vt:lpstr>
      <vt:lpstr>Zagadnienia!Obszar_wydruku</vt:lpstr>
      <vt:lpstr>par_intang</vt:lpstr>
      <vt:lpstr>Reinsurance</vt:lpstr>
      <vt:lpstr>SCR_Adjustment</vt:lpstr>
      <vt:lpstr>SCR_Components</vt:lpstr>
      <vt:lpstr>SCR_CPD</vt:lpstr>
      <vt:lpstr>SCR_final</vt:lpstr>
      <vt:lpstr>SCR_Health</vt:lpstr>
      <vt:lpstr>SCR_Intangible</vt:lpstr>
      <vt:lpstr>SCR_Life</vt:lpstr>
      <vt:lpstr>SCR_Market</vt:lpstr>
      <vt:lpstr>SCR_NonLife</vt:lpstr>
      <vt:lpstr>SCR_Operational</vt:lpstr>
      <vt:lpstr>TP_Health_NSLT</vt:lpstr>
      <vt:lpstr>TP_Health_NSLT_BE</vt:lpstr>
      <vt:lpstr>TP_Health_SLT</vt:lpstr>
      <vt:lpstr>TP_Health_SLT_BE</vt:lpstr>
      <vt:lpstr>TP_Life_excl_ul</vt:lpstr>
      <vt:lpstr>TP_Life_excl_ul_BE</vt:lpstr>
      <vt:lpstr>TP_Life_ul</vt:lpstr>
      <vt:lpstr>TP_Life_ul_BE</vt:lpstr>
      <vt:lpstr>TP_NonLife</vt:lpstr>
      <vt:lpstr>TP_NonLife_BE</vt:lpstr>
      <vt:lpstr>Typ</vt:lpstr>
      <vt:lpstr>Stopa!Tytuły_wydruku</vt:lpstr>
      <vt:lpstr>Waluta</vt:lpstr>
      <vt:lpstr>Yes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Ringwelska Daria</dc:creator>
  <cp:lastModifiedBy>Grzegorz Szymański</cp:lastModifiedBy>
  <cp:lastPrinted>2012-10-02T09:04:11Z</cp:lastPrinted>
  <dcterms:created xsi:type="dcterms:W3CDTF">2011-10-10T18:27:55Z</dcterms:created>
  <dcterms:modified xsi:type="dcterms:W3CDTF">2012-10-02T10:57:51Z</dcterms:modified>
</cp:coreProperties>
</file>