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en_skoroszyt" defaultThemeVersion="164011"/>
  <workbookProtection workbookAlgorithmName="SHA-512" workbookHashValue="J1o+TSrt87v7stm6V6SuKdr3Mel1I4adA22Pdm3bqFtmZ6ija1UG+6xCCiLL3Q3q93rW42587uq6kA5TcJw/ZQ==" workbookSaltValue="p5XWSeHRvBwMmV/IViTxsw==" workbookSpinCount="100000" lockStructure="1"/>
  <bookViews>
    <workbookView xWindow="0" yWindow="0" windowWidth="21570" windowHeight="9435" tabRatio="718"/>
  </bookViews>
  <sheets>
    <sheet name="rejestry" sheetId="1" r:id="rId1"/>
    <sheet name="ZZASI" sheetId="2" r:id="rId2"/>
    <sheet name="WZASI" sheetId="3" r:id="rId3"/>
    <sheet name="1" sheetId="4" r:id="rId4"/>
    <sheet name="2" sheetId="5" r:id="rId5"/>
    <sheet name="3" sheetId="8" r:id="rId6"/>
    <sheet name="4" sheetId="9" r:id="rId7"/>
    <sheet name="5" sheetId="10" r:id="rId8"/>
    <sheet name="6" sheetId="11" r:id="rId9"/>
    <sheet name="7" sheetId="12" r:id="rId10"/>
    <sheet name="8" sheetId="13" r:id="rId11"/>
    <sheet name="9" sheetId="16" r:id="rId12"/>
    <sheet name="10" sheetId="17" r:id="rId13"/>
    <sheet name="11" sheetId="18" r:id="rId14"/>
    <sheet name="12" sheetId="19" r:id="rId15"/>
    <sheet name="13" sheetId="20" r:id="rId16"/>
    <sheet name="14" sheetId="21" r:id="rId17"/>
    <sheet name="15" sheetId="22" r:id="rId18"/>
    <sheet name="16" sheetId="23" r:id="rId19"/>
    <sheet name="17" sheetId="24" r:id="rId20"/>
    <sheet name="18" sheetId="25" r:id="rId21"/>
    <sheet name="19" sheetId="26" r:id="rId22"/>
    <sheet name="20" sheetId="27" r:id="rId23"/>
    <sheet name="21" sheetId="28" r:id="rId24"/>
    <sheet name="22" sheetId="29" r:id="rId25"/>
    <sheet name="23" sheetId="30" r:id="rId26"/>
    <sheet name="24" sheetId="31" r:id="rId27"/>
    <sheet name="25" sheetId="32" r:id="rId28"/>
    <sheet name="26" sheetId="33" r:id="rId29"/>
    <sheet name="27" sheetId="34" r:id="rId30"/>
    <sheet name="28" sheetId="35" r:id="rId31"/>
    <sheet name="29" sheetId="36" r:id="rId32"/>
    <sheet name="30" sheetId="37" r:id="rId33"/>
    <sheet name="31" sheetId="42" r:id="rId34"/>
    <sheet name="32" sheetId="40" r:id="rId35"/>
    <sheet name="33" sheetId="43" r:id="rId36"/>
    <sheet name="34" sheetId="45" r:id="rId37"/>
    <sheet name="35" sheetId="46" r:id="rId38"/>
    <sheet name="36" sheetId="52" r:id="rId39"/>
    <sheet name="37" sheetId="54" r:id="rId40"/>
    <sheet name="38" sheetId="55" r:id="rId41"/>
    <sheet name="39" sheetId="56" r:id="rId42"/>
    <sheet name="40" sheetId="57" r:id="rId43"/>
    <sheet name="41" sheetId="58" r:id="rId44"/>
    <sheet name="42" sheetId="61" r:id="rId45"/>
    <sheet name="43" sheetId="62" r:id="rId46"/>
    <sheet name="44" sheetId="63" r:id="rId47"/>
    <sheet name="45" sheetId="64" r:id="rId48"/>
    <sheet name="46" sheetId="65" r:id="rId49"/>
    <sheet name="47" sheetId="66" r:id="rId50"/>
    <sheet name="48" sheetId="67" r:id="rId51"/>
    <sheet name="49" sheetId="68" r:id="rId52"/>
    <sheet name="50" sheetId="69" r:id="rId53"/>
    <sheet name="51" sheetId="70" r:id="rId54"/>
    <sheet name="52" sheetId="71" r:id="rId55"/>
    <sheet name="53" sheetId="72" r:id="rId56"/>
    <sheet name="1_1" sheetId="6" state="hidden" r:id="rId57"/>
    <sheet name="2_1" sheetId="7" state="hidden" r:id="rId5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7" i="2" l="1"/>
  <c r="M67" i="2" s="1"/>
  <c r="E67" i="2"/>
  <c r="L67" i="2" s="1"/>
  <c r="D67" i="2"/>
  <c r="K67" i="2" s="1"/>
  <c r="C67" i="2"/>
  <c r="I67" i="2"/>
  <c r="H24" i="72"/>
  <c r="G24" i="72"/>
  <c r="F24" i="72"/>
  <c r="E24" i="72"/>
  <c r="D1" i="72" s="1"/>
  <c r="D24" i="72"/>
  <c r="B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8" i="72"/>
  <c r="D7" i="72"/>
  <c r="D6" i="72"/>
  <c r="F45" i="2"/>
  <c r="E45" i="2"/>
  <c r="D45" i="2"/>
  <c r="C24" i="45"/>
  <c r="F66" i="2" l="1"/>
  <c r="M66" i="2" s="1"/>
  <c r="E66" i="2"/>
  <c r="L66" i="2" s="1"/>
  <c r="D66" i="2"/>
  <c r="K66" i="2" s="1"/>
  <c r="C66" i="2"/>
  <c r="F65" i="2"/>
  <c r="M65" i="2" s="1"/>
  <c r="E65" i="2"/>
  <c r="L65" i="2" s="1"/>
  <c r="D65" i="2"/>
  <c r="K65" i="2" s="1"/>
  <c r="C65" i="2"/>
  <c r="H24" i="71"/>
  <c r="G24" i="71"/>
  <c r="F24" i="71"/>
  <c r="E24" i="71"/>
  <c r="D1" i="71" s="1"/>
  <c r="D24" i="71"/>
  <c r="B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8" i="71"/>
  <c r="D7" i="71"/>
  <c r="D6" i="71"/>
  <c r="H24" i="70"/>
  <c r="G24" i="70"/>
  <c r="F24" i="70"/>
  <c r="E24" i="70"/>
  <c r="D1" i="70" s="1"/>
  <c r="D24" i="70"/>
  <c r="B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8" i="70"/>
  <c r="D7" i="70"/>
  <c r="D6" i="70"/>
  <c r="I66" i="2"/>
  <c r="I65" i="2"/>
  <c r="F64" i="2" l="1"/>
  <c r="M64" i="2" s="1"/>
  <c r="E64" i="2"/>
  <c r="L64" i="2" s="1"/>
  <c r="D64" i="2"/>
  <c r="K64" i="2" s="1"/>
  <c r="C64" i="2"/>
  <c r="I64" i="2"/>
  <c r="H24" i="69"/>
  <c r="G24" i="69"/>
  <c r="F24" i="69"/>
  <c r="E24" i="69"/>
  <c r="D1" i="69" s="1"/>
  <c r="D24" i="69"/>
  <c r="B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8" i="69"/>
  <c r="D7" i="69"/>
  <c r="D6" i="69"/>
  <c r="F63" i="2" l="1"/>
  <c r="M63" i="2" s="1"/>
  <c r="E63" i="2"/>
  <c r="L63" i="2" s="1"/>
  <c r="D63" i="2"/>
  <c r="K63" i="2" s="1"/>
  <c r="C63" i="2"/>
  <c r="I63" i="2"/>
  <c r="H24" i="68"/>
  <c r="G24" i="68"/>
  <c r="F24" i="68"/>
  <c r="E24" i="68"/>
  <c r="D1" i="68" s="1"/>
  <c r="D24" i="68"/>
  <c r="B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8" i="68"/>
  <c r="D7" i="68"/>
  <c r="D6" i="68"/>
  <c r="F62" i="2" l="1"/>
  <c r="M62" i="2" s="1"/>
  <c r="E62" i="2"/>
  <c r="L62" i="2" s="1"/>
  <c r="D62" i="2"/>
  <c r="K62" i="2" s="1"/>
  <c r="C62" i="2"/>
  <c r="I62" i="2"/>
  <c r="H24" i="67"/>
  <c r="G24" i="67"/>
  <c r="F24" i="67"/>
  <c r="E24" i="67"/>
  <c r="D1" i="67" s="1"/>
  <c r="D24" i="67"/>
  <c r="B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8" i="67"/>
  <c r="D7" i="67"/>
  <c r="D6" i="67"/>
  <c r="F61" i="2"/>
  <c r="M61" i="2" s="1"/>
  <c r="E61" i="2"/>
  <c r="L61" i="2" s="1"/>
  <c r="D61" i="2"/>
  <c r="K61" i="2" s="1"/>
  <c r="C61" i="2"/>
  <c r="I61" i="2"/>
  <c r="H24" i="66"/>
  <c r="G24" i="66"/>
  <c r="F24" i="66"/>
  <c r="E24" i="66"/>
  <c r="D24" i="66"/>
  <c r="B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8" i="66"/>
  <c r="D7" i="66"/>
  <c r="D6" i="66"/>
  <c r="D1" i="66"/>
  <c r="F60" i="2" l="1"/>
  <c r="M60" i="2" s="1"/>
  <c r="E60" i="2"/>
  <c r="L60" i="2" s="1"/>
  <c r="D60" i="2"/>
  <c r="K60" i="2" s="1"/>
  <c r="C60" i="2"/>
  <c r="I60" i="2"/>
  <c r="H24" i="65"/>
  <c r="G24" i="65"/>
  <c r="F24" i="65"/>
  <c r="E24" i="65"/>
  <c r="D1" i="65" s="1"/>
  <c r="D24" i="65"/>
  <c r="B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8" i="65"/>
  <c r="D7" i="65"/>
  <c r="D6" i="65"/>
  <c r="E59" i="2" l="1"/>
  <c r="L59" i="2" s="1"/>
  <c r="F59" i="2"/>
  <c r="D59" i="2"/>
  <c r="K59" i="2" s="1"/>
  <c r="C59" i="2"/>
  <c r="B59" i="2"/>
  <c r="I59" i="2" s="1"/>
  <c r="M59" i="2"/>
  <c r="H24" i="64"/>
  <c r="G24" i="64"/>
  <c r="F24" i="64"/>
  <c r="E24" i="64"/>
  <c r="D24" i="64"/>
  <c r="B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8" i="64"/>
  <c r="D7" i="64"/>
  <c r="D6" i="64"/>
  <c r="D1" i="64"/>
  <c r="E58" i="2" l="1"/>
  <c r="L58" i="2" s="1"/>
  <c r="F58" i="2"/>
  <c r="D58" i="2"/>
  <c r="K58" i="2" s="1"/>
  <c r="C58" i="2"/>
  <c r="B58" i="2"/>
  <c r="I58" i="2" s="1"/>
  <c r="M58" i="2"/>
  <c r="H24" i="63"/>
  <c r="G24" i="63"/>
  <c r="F24" i="63"/>
  <c r="E24" i="63"/>
  <c r="D1" i="63" s="1"/>
  <c r="D24" i="63"/>
  <c r="B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8" i="63"/>
  <c r="D7" i="63"/>
  <c r="D6" i="63"/>
  <c r="E57" i="2" l="1"/>
  <c r="L57" i="2" s="1"/>
  <c r="F57" i="2"/>
  <c r="D57" i="2"/>
  <c r="K57" i="2" s="1"/>
  <c r="C57" i="2"/>
  <c r="B57" i="2"/>
  <c r="I57" i="2" s="1"/>
  <c r="M57" i="2"/>
  <c r="H24" i="62"/>
  <c r="G24" i="62"/>
  <c r="F24" i="62"/>
  <c r="E24" i="62"/>
  <c r="D1" i="62" s="1"/>
  <c r="D24" i="62"/>
  <c r="B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8" i="62"/>
  <c r="D7" i="62"/>
  <c r="D6" i="62"/>
  <c r="E56" i="2" l="1"/>
  <c r="L56" i="2" s="1"/>
  <c r="F56" i="2"/>
  <c r="D56" i="2"/>
  <c r="K56" i="2" s="1"/>
  <c r="C56" i="2"/>
  <c r="B56" i="2"/>
  <c r="I56" i="2" s="1"/>
  <c r="M56" i="2"/>
  <c r="H24" i="61"/>
  <c r="G24" i="61"/>
  <c r="F24" i="61"/>
  <c r="E24" i="61"/>
  <c r="D1" i="61" s="1"/>
  <c r="D24" i="61"/>
  <c r="B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8" i="61"/>
  <c r="D7" i="61"/>
  <c r="D6" i="61"/>
  <c r="F55" i="2" l="1"/>
  <c r="M55" i="2" s="1"/>
  <c r="E55" i="2"/>
  <c r="L55" i="2" s="1"/>
  <c r="D55" i="2"/>
  <c r="K55" i="2" s="1"/>
  <c r="H24" i="58"/>
  <c r="G24" i="58"/>
  <c r="F24" i="58"/>
  <c r="E24" i="58"/>
  <c r="C55" i="2" s="1"/>
  <c r="D24" i="58"/>
  <c r="B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8" i="58"/>
  <c r="D7" i="58"/>
  <c r="D6" i="58"/>
  <c r="B55" i="2" s="1"/>
  <c r="I55" i="2" s="1"/>
  <c r="D1" i="58" l="1"/>
  <c r="E54" i="2"/>
  <c r="L54" i="2" s="1"/>
  <c r="F54" i="2"/>
  <c r="M54" i="2" s="1"/>
  <c r="D54" i="2"/>
  <c r="K54" i="2" s="1"/>
  <c r="H24" i="57"/>
  <c r="G24" i="57"/>
  <c r="F24" i="57"/>
  <c r="E24" i="57"/>
  <c r="D1" i="57" s="1"/>
  <c r="D24" i="57"/>
  <c r="B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8" i="57"/>
  <c r="D7" i="57"/>
  <c r="D6" i="57"/>
  <c r="B54" i="2" s="1"/>
  <c r="I54" i="2" s="1"/>
  <c r="C54" i="2" l="1"/>
  <c r="F53" i="2"/>
  <c r="M53" i="2" s="1"/>
  <c r="E53" i="2"/>
  <c r="L53" i="2" s="1"/>
  <c r="D53" i="2"/>
  <c r="K53" i="2" s="1"/>
  <c r="H24" i="56"/>
  <c r="G24" i="56"/>
  <c r="F24" i="56"/>
  <c r="E24" i="56"/>
  <c r="D1" i="56" s="1"/>
  <c r="D24" i="56"/>
  <c r="B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8" i="56"/>
  <c r="D7" i="56"/>
  <c r="D6" i="56"/>
  <c r="B53" i="2" s="1"/>
  <c r="I53" i="2" s="1"/>
  <c r="C53" i="2" l="1"/>
  <c r="E52" i="2"/>
  <c r="L52" i="2" s="1"/>
  <c r="F52" i="2"/>
  <c r="M52" i="2" s="1"/>
  <c r="D52" i="2"/>
  <c r="K52" i="2" s="1"/>
  <c r="H24" i="55"/>
  <c r="G24" i="55"/>
  <c r="F24" i="55"/>
  <c r="E24" i="55"/>
  <c r="D1" i="55" s="1"/>
  <c r="D24" i="55"/>
  <c r="B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8" i="55"/>
  <c r="D7" i="55"/>
  <c r="D6" i="55"/>
  <c r="B52" i="2" s="1"/>
  <c r="I52" i="2" s="1"/>
  <c r="C52" i="2" l="1"/>
  <c r="E51" i="2"/>
  <c r="L51" i="2" s="1"/>
  <c r="F51" i="2"/>
  <c r="M51" i="2" s="1"/>
  <c r="D51" i="2"/>
  <c r="K51" i="2" s="1"/>
  <c r="H24" i="54"/>
  <c r="G24" i="54"/>
  <c r="F24" i="54"/>
  <c r="E24" i="54"/>
  <c r="D1" i="54" s="1"/>
  <c r="D24" i="54"/>
  <c r="B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8" i="54"/>
  <c r="D7" i="54"/>
  <c r="D6" i="54"/>
  <c r="B51" i="2" s="1"/>
  <c r="I51" i="2" s="1"/>
  <c r="C51" i="2" l="1"/>
  <c r="E49" i="2"/>
  <c r="L49" i="2" s="1"/>
  <c r="L50" i="2" s="1"/>
  <c r="F49" i="2"/>
  <c r="M49" i="2" s="1"/>
  <c r="M50" i="2" s="1"/>
  <c r="D49" i="2"/>
  <c r="K49" i="2" s="1"/>
  <c r="K50" i="2" s="1"/>
  <c r="B49" i="2"/>
  <c r="I49" i="2" s="1"/>
  <c r="H24" i="52"/>
  <c r="G24" i="52"/>
  <c r="F24" i="52"/>
  <c r="E24" i="52"/>
  <c r="D1" i="52" s="1"/>
  <c r="D24" i="52"/>
  <c r="B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8" i="52"/>
  <c r="D7" i="52"/>
  <c r="D6" i="52"/>
  <c r="C49" i="2" l="1"/>
  <c r="E46" i="2"/>
  <c r="L46" i="2" s="1"/>
  <c r="L47" i="2" s="1"/>
  <c r="L48" i="2" s="1"/>
  <c r="F46" i="2"/>
  <c r="M46" i="2" s="1"/>
  <c r="M47" i="2" s="1"/>
  <c r="M48" i="2" s="1"/>
  <c r="D46" i="2"/>
  <c r="K46" i="2" s="1"/>
  <c r="K47" i="2" s="1"/>
  <c r="K48" i="2" s="1"/>
  <c r="B46" i="2"/>
  <c r="I46" i="2" s="1"/>
  <c r="H24" i="46"/>
  <c r="G24" i="46"/>
  <c r="F24" i="46"/>
  <c r="E24" i="46"/>
  <c r="D1" i="46" s="1"/>
  <c r="D24" i="46"/>
  <c r="B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8" i="46"/>
  <c r="D7" i="46"/>
  <c r="D6" i="46"/>
  <c r="C46" i="2" l="1"/>
  <c r="L45" i="2"/>
  <c r="M45" i="2"/>
  <c r="K45" i="2"/>
  <c r="B41" i="2"/>
  <c r="B42" i="2"/>
  <c r="B43" i="2"/>
  <c r="B45" i="2"/>
  <c r="I45" i="2" s="1"/>
  <c r="B44" i="2"/>
  <c r="B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8" i="45"/>
  <c r="D7" i="45"/>
  <c r="D6" i="45"/>
  <c r="D24" i="45" l="1"/>
  <c r="G24" i="45"/>
  <c r="E24" i="45"/>
  <c r="D1" i="45" s="1"/>
  <c r="F24" i="45"/>
  <c r="H24" i="45"/>
  <c r="E44" i="2"/>
  <c r="F44" i="2"/>
  <c r="M44" i="2" s="1"/>
  <c r="D44" i="2"/>
  <c r="K44" i="2" s="1"/>
  <c r="F42" i="2"/>
  <c r="E42" i="2"/>
  <c r="D42" i="2"/>
  <c r="E43" i="2"/>
  <c r="L43" i="2" s="1"/>
  <c r="F43" i="2"/>
  <c r="D43" i="2"/>
  <c r="K43" i="2" s="1"/>
  <c r="L44" i="2"/>
  <c r="M43" i="2"/>
  <c r="H24" i="43"/>
  <c r="G24" i="43"/>
  <c r="F24" i="43"/>
  <c r="E24" i="43"/>
  <c r="D1" i="43" s="1"/>
  <c r="D24" i="43"/>
  <c r="B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8" i="43"/>
  <c r="D7" i="43"/>
  <c r="D6" i="43"/>
  <c r="H24" i="42"/>
  <c r="G24" i="42"/>
  <c r="F24" i="42"/>
  <c r="E24" i="42"/>
  <c r="D1" i="42" s="1"/>
  <c r="D24" i="42"/>
  <c r="B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8" i="42"/>
  <c r="D7" i="42"/>
  <c r="D6" i="42"/>
  <c r="C45" i="2" l="1"/>
  <c r="C44" i="2"/>
  <c r="C42" i="2"/>
  <c r="L42" i="2"/>
  <c r="M42" i="2"/>
  <c r="K42" i="2"/>
  <c r="H24" i="40"/>
  <c r="G24" i="40"/>
  <c r="F24" i="40"/>
  <c r="E24" i="40"/>
  <c r="D24" i="40"/>
  <c r="B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8" i="40"/>
  <c r="I44" i="2" s="1"/>
  <c r="D7" i="40"/>
  <c r="I43" i="2" s="1"/>
  <c r="D6" i="40"/>
  <c r="I42" i="2" s="1"/>
  <c r="D1" i="40" l="1"/>
  <c r="C43" i="2"/>
  <c r="E41" i="2"/>
  <c r="L41" i="2" s="1"/>
  <c r="F41" i="2"/>
  <c r="M41" i="2" s="1"/>
  <c r="D41" i="2"/>
  <c r="K41" i="2" s="1"/>
  <c r="H24" i="37"/>
  <c r="G24" i="37"/>
  <c r="F24" i="37"/>
  <c r="E24" i="37"/>
  <c r="C41" i="2" s="1"/>
  <c r="D24" i="37"/>
  <c r="B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8" i="37"/>
  <c r="D7" i="37"/>
  <c r="D6" i="37"/>
  <c r="I41" i="2" s="1"/>
  <c r="D1" i="37" l="1"/>
  <c r="F40" i="2"/>
  <c r="M40" i="2" s="1"/>
  <c r="E40" i="2"/>
  <c r="L40" i="2" s="1"/>
  <c r="D40" i="2"/>
  <c r="K40" i="2" s="1"/>
  <c r="B40" i="2"/>
  <c r="I40" i="2" s="1"/>
  <c r="H24" i="36"/>
  <c r="G24" i="36"/>
  <c r="F24" i="36"/>
  <c r="E24" i="36"/>
  <c r="D24" i="36"/>
  <c r="B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8" i="36"/>
  <c r="D7" i="36"/>
  <c r="D6" i="36"/>
  <c r="D1" i="36" l="1"/>
  <c r="C40" i="2"/>
  <c r="E39" i="2"/>
  <c r="L39" i="2" s="1"/>
  <c r="F39" i="2"/>
  <c r="M39" i="2" s="1"/>
  <c r="D39" i="2"/>
  <c r="K39" i="2" s="1"/>
  <c r="I39" i="2"/>
  <c r="H24" i="35"/>
  <c r="G24" i="35"/>
  <c r="F24" i="35"/>
  <c r="E24" i="35"/>
  <c r="D1" i="35" s="1"/>
  <c r="D24" i="35"/>
  <c r="B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8" i="35"/>
  <c r="D7" i="35"/>
  <c r="D6" i="35"/>
  <c r="E38" i="2"/>
  <c r="L38" i="2" s="1"/>
  <c r="F38" i="2"/>
  <c r="M38" i="2" s="1"/>
  <c r="D38" i="2"/>
  <c r="K38" i="2" s="1"/>
  <c r="I38" i="2"/>
  <c r="H24" i="34"/>
  <c r="G24" i="34"/>
  <c r="F24" i="34"/>
  <c r="E24" i="34"/>
  <c r="D1" i="34" s="1"/>
  <c r="D24" i="34"/>
  <c r="B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8" i="34"/>
  <c r="D7" i="34"/>
  <c r="D6" i="34"/>
  <c r="C39" i="2" l="1"/>
  <c r="C38" i="2"/>
  <c r="I37" i="2"/>
  <c r="D24" i="33"/>
  <c r="B24" i="33"/>
  <c r="E24" i="33" s="1"/>
  <c r="D1" i="33" s="1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8" i="33"/>
  <c r="D7" i="33"/>
  <c r="D6" i="33"/>
  <c r="G24" i="33" l="1"/>
  <c r="E37" i="2" s="1"/>
  <c r="L37" i="2" s="1"/>
  <c r="F24" i="33"/>
  <c r="D37" i="2" s="1"/>
  <c r="K37" i="2" s="1"/>
  <c r="H24" i="33"/>
  <c r="F37" i="2" s="1"/>
  <c r="M37" i="2" s="1"/>
  <c r="C37" i="2"/>
  <c r="E36" i="2"/>
  <c r="L36" i="2" s="1"/>
  <c r="F36" i="2"/>
  <c r="M36" i="2" s="1"/>
  <c r="D36" i="2"/>
  <c r="K36" i="2" s="1"/>
  <c r="I36" i="2"/>
  <c r="H24" i="32"/>
  <c r="G24" i="32"/>
  <c r="F24" i="32"/>
  <c r="E24" i="32"/>
  <c r="D1" i="32" s="1"/>
  <c r="D24" i="32"/>
  <c r="B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8" i="32"/>
  <c r="D7" i="32"/>
  <c r="D6" i="32"/>
  <c r="C36" i="2" l="1"/>
  <c r="E35" i="2"/>
  <c r="L35" i="2" s="1"/>
  <c r="F35" i="2"/>
  <c r="M35" i="2" s="1"/>
  <c r="D35" i="2"/>
  <c r="K35" i="2" s="1"/>
  <c r="I35" i="2"/>
  <c r="H24" i="31"/>
  <c r="G24" i="31"/>
  <c r="F24" i="31"/>
  <c r="E24" i="31"/>
  <c r="D1" i="31" s="1"/>
  <c r="D24" i="31"/>
  <c r="B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8" i="31"/>
  <c r="D7" i="31"/>
  <c r="D6" i="31"/>
  <c r="E34" i="2"/>
  <c r="L34" i="2" s="1"/>
  <c r="F34" i="2"/>
  <c r="M34" i="2" s="1"/>
  <c r="D34" i="2"/>
  <c r="K34" i="2" s="1"/>
  <c r="I34" i="2"/>
  <c r="H24" i="30"/>
  <c r="G24" i="30"/>
  <c r="F24" i="30"/>
  <c r="E24" i="30"/>
  <c r="D1" i="30" s="1"/>
  <c r="D24" i="30"/>
  <c r="B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C35" i="2" l="1"/>
  <c r="C34" i="2"/>
  <c r="E33" i="2"/>
  <c r="L33" i="2" s="1"/>
  <c r="F33" i="2"/>
  <c r="M33" i="2" s="1"/>
  <c r="E32" i="2"/>
  <c r="F32" i="2"/>
  <c r="M32" i="2" s="1"/>
  <c r="D33" i="2"/>
  <c r="K33" i="2" s="1"/>
  <c r="D32" i="2"/>
  <c r="K32" i="2" s="1"/>
  <c r="I33" i="2"/>
  <c r="I32" i="2"/>
  <c r="L32" i="2"/>
  <c r="H24" i="29"/>
  <c r="G24" i="29"/>
  <c r="F24" i="29"/>
  <c r="E24" i="29"/>
  <c r="D1" i="29" s="1"/>
  <c r="D24" i="29"/>
  <c r="B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8" i="29"/>
  <c r="D7" i="29"/>
  <c r="D6" i="29"/>
  <c r="H24" i="28"/>
  <c r="G24" i="28"/>
  <c r="F24" i="28"/>
  <c r="E24" i="28"/>
  <c r="D1" i="28" s="1"/>
  <c r="D24" i="28"/>
  <c r="B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8" i="28"/>
  <c r="D7" i="28"/>
  <c r="D6" i="28"/>
  <c r="C32" i="2" l="1"/>
  <c r="C33" i="2"/>
  <c r="E29" i="2"/>
  <c r="F29" i="2"/>
  <c r="E30" i="2"/>
  <c r="F30" i="2"/>
  <c r="E31" i="2"/>
  <c r="L31" i="2" s="1"/>
  <c r="F31" i="2"/>
  <c r="M31" i="2" s="1"/>
  <c r="D31" i="2"/>
  <c r="D30" i="2"/>
  <c r="K30" i="2" s="1"/>
  <c r="D29" i="2"/>
  <c r="K29" i="2" s="1"/>
  <c r="I31" i="2"/>
  <c r="K31" i="2"/>
  <c r="I30" i="2"/>
  <c r="M30" i="2"/>
  <c r="L30" i="2"/>
  <c r="I29" i="2"/>
  <c r="H24" i="27"/>
  <c r="G24" i="27"/>
  <c r="F24" i="27"/>
  <c r="E24" i="27"/>
  <c r="C31" i="2" s="1"/>
  <c r="D24" i="27"/>
  <c r="B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8" i="27"/>
  <c r="D7" i="27"/>
  <c r="D6" i="27"/>
  <c r="H24" i="26"/>
  <c r="G24" i="26"/>
  <c r="F24" i="26"/>
  <c r="E24" i="26"/>
  <c r="C30" i="2" s="1"/>
  <c r="D24" i="26"/>
  <c r="B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8" i="26"/>
  <c r="D7" i="26"/>
  <c r="D6" i="26"/>
  <c r="H24" i="25"/>
  <c r="G24" i="25"/>
  <c r="F24" i="25"/>
  <c r="E24" i="25"/>
  <c r="C29" i="2" s="1"/>
  <c r="D24" i="25"/>
  <c r="B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8" i="25"/>
  <c r="D7" i="25"/>
  <c r="D6" i="25"/>
  <c r="D1" i="25" l="1"/>
  <c r="D1" i="27"/>
  <c r="D1" i="26"/>
  <c r="E28" i="2"/>
  <c r="L28" i="2" s="1"/>
  <c r="F28" i="2"/>
  <c r="M28" i="2" s="1"/>
  <c r="D28" i="2"/>
  <c r="K28" i="2" s="1"/>
  <c r="D27" i="2"/>
  <c r="I28" i="2"/>
  <c r="H24" i="24"/>
  <c r="G24" i="24"/>
  <c r="F24" i="24"/>
  <c r="E24" i="24"/>
  <c r="C28" i="2" s="1"/>
  <c r="D24" i="24"/>
  <c r="B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8" i="24"/>
  <c r="D7" i="24"/>
  <c r="D6" i="24"/>
  <c r="D1" i="24" l="1"/>
  <c r="K27" i="2"/>
  <c r="I27" i="2"/>
  <c r="E27" i="2"/>
  <c r="L27" i="2" s="1"/>
  <c r="F27" i="2"/>
  <c r="M27" i="2" s="1"/>
  <c r="H24" i="23"/>
  <c r="G24" i="23"/>
  <c r="F24" i="23"/>
  <c r="E24" i="23"/>
  <c r="D24" i="23"/>
  <c r="B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8" i="23"/>
  <c r="D7" i="23"/>
  <c r="D6" i="23"/>
  <c r="D1" i="23" l="1"/>
  <c r="C27" i="2"/>
  <c r="H24" i="22"/>
  <c r="G24" i="22"/>
  <c r="F24" i="22"/>
  <c r="E24" i="22"/>
  <c r="D1" i="22" s="1"/>
  <c r="D24" i="22"/>
  <c r="B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8" i="22"/>
  <c r="D7" i="22"/>
  <c r="D6" i="22"/>
  <c r="C26" i="2" l="1"/>
  <c r="H24" i="21"/>
  <c r="G24" i="21"/>
  <c r="F24" i="21"/>
  <c r="E24" i="21"/>
  <c r="D1" i="21" s="1"/>
  <c r="D24" i="21"/>
  <c r="B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8" i="21"/>
  <c r="D7" i="21"/>
  <c r="D6" i="21"/>
  <c r="C25" i="2" l="1"/>
  <c r="H24" i="20"/>
  <c r="G24" i="20"/>
  <c r="F24" i="20"/>
  <c r="E24" i="20"/>
  <c r="D1" i="20" s="1"/>
  <c r="D24" i="20"/>
  <c r="B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8" i="20"/>
  <c r="D7" i="20"/>
  <c r="D6" i="20"/>
  <c r="C24" i="2" l="1"/>
  <c r="H24" i="19"/>
  <c r="G24" i="19"/>
  <c r="F24" i="19"/>
  <c r="E24" i="19"/>
  <c r="D1" i="19" s="1"/>
  <c r="D24" i="19"/>
  <c r="B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8" i="19"/>
  <c r="D7" i="19"/>
  <c r="D6" i="19"/>
  <c r="H24" i="18"/>
  <c r="G24" i="18"/>
  <c r="F24" i="18"/>
  <c r="E24" i="18"/>
  <c r="D1" i="18" s="1"/>
  <c r="D24" i="18"/>
  <c r="B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D6" i="18"/>
  <c r="C22" i="2" l="1"/>
  <c r="C23" i="2"/>
  <c r="H24" i="17"/>
  <c r="G24" i="17"/>
  <c r="F24" i="17"/>
  <c r="E24" i="17"/>
  <c r="C21" i="2" s="1"/>
  <c r="D24" i="17"/>
  <c r="B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8" i="17"/>
  <c r="D7" i="17"/>
  <c r="D6" i="17"/>
  <c r="H24" i="16"/>
  <c r="G24" i="16"/>
  <c r="F24" i="16"/>
  <c r="E24" i="16"/>
  <c r="D1" i="16" s="1"/>
  <c r="D24" i="16"/>
  <c r="B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8" i="16"/>
  <c r="D7" i="16"/>
  <c r="D6" i="16"/>
  <c r="H24" i="13"/>
  <c r="G24" i="13"/>
  <c r="F24" i="13"/>
  <c r="E24" i="13"/>
  <c r="D1" i="13" s="1"/>
  <c r="D24" i="13"/>
  <c r="B24" i="13"/>
  <c r="D23" i="13"/>
  <c r="D22" i="13"/>
  <c r="D21" i="13"/>
  <c r="D20" i="13"/>
  <c r="D19" i="13"/>
  <c r="D18" i="13"/>
  <c r="D17" i="13"/>
  <c r="D16" i="13"/>
  <c r="D15" i="13"/>
  <c r="D14" i="13"/>
  <c r="D13" i="13"/>
  <c r="D12" i="13"/>
  <c r="D11" i="13"/>
  <c r="D10" i="13"/>
  <c r="D9" i="13"/>
  <c r="D8" i="13"/>
  <c r="D7" i="13"/>
  <c r="D6" i="13"/>
  <c r="C19" i="2" l="1"/>
  <c r="C20" i="2"/>
  <c r="D1" i="17"/>
  <c r="H24" i="12"/>
  <c r="G24" i="12"/>
  <c r="F24" i="12"/>
  <c r="E24" i="12"/>
  <c r="C18" i="2" s="1"/>
  <c r="D24" i="12"/>
  <c r="B24" i="12"/>
  <c r="D23" i="12"/>
  <c r="D22" i="12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8" i="12"/>
  <c r="D7" i="12"/>
  <c r="D6" i="12"/>
  <c r="D1" i="12" l="1"/>
  <c r="H24" i="11"/>
  <c r="G24" i="11"/>
  <c r="F24" i="11"/>
  <c r="E24" i="11"/>
  <c r="D24" i="11"/>
  <c r="B24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7" i="11"/>
  <c r="D6" i="11"/>
  <c r="D1" i="11" l="1"/>
  <c r="C17" i="2"/>
  <c r="E24" i="10"/>
  <c r="C16" i="2" s="1"/>
  <c r="H24" i="10" l="1"/>
  <c r="G24" i="10"/>
  <c r="F24" i="10"/>
  <c r="D24" i="10"/>
  <c r="B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8" i="10"/>
  <c r="D7" i="10"/>
  <c r="D6" i="10"/>
  <c r="B24" i="9"/>
  <c r="D24" i="9"/>
  <c r="E24" i="9"/>
  <c r="F24" i="9"/>
  <c r="G24" i="9"/>
  <c r="D1" i="10" l="1"/>
  <c r="H24" i="9" l="1"/>
  <c r="D23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7" i="9"/>
  <c r="D6" i="9"/>
  <c r="D1" i="9" l="1"/>
  <c r="C15" i="2"/>
  <c r="H24" i="8"/>
  <c r="G24" i="8"/>
  <c r="F24" i="8"/>
  <c r="E24" i="8"/>
  <c r="D24" i="8"/>
  <c r="B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D8" i="8"/>
  <c r="D7" i="8"/>
  <c r="D6" i="8"/>
  <c r="D1" i="8" l="1"/>
  <c r="C13" i="2"/>
  <c r="D24" i="7"/>
  <c r="B24" i="7"/>
  <c r="H24" i="7" s="1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D6" i="7"/>
  <c r="D24" i="6"/>
  <c r="B24" i="6"/>
  <c r="H24" i="6" s="1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H24" i="5"/>
  <c r="G24" i="5"/>
  <c r="F24" i="5"/>
  <c r="E24" i="5"/>
  <c r="D24" i="5"/>
  <c r="B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B24" i="4"/>
  <c r="H24" i="4" s="1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1" i="5" l="1"/>
  <c r="C11" i="2"/>
  <c r="E24" i="7"/>
  <c r="F24" i="7"/>
  <c r="G24" i="7"/>
  <c r="E24" i="6"/>
  <c r="H7" i="2" s="1"/>
  <c r="F24" i="6"/>
  <c r="G24" i="6"/>
  <c r="G24" i="4"/>
  <c r="E24" i="4"/>
  <c r="C6" i="2" s="1"/>
  <c r="F24" i="4"/>
  <c r="D24" i="4"/>
  <c r="D1" i="6" l="1"/>
  <c r="D1" i="7"/>
  <c r="H11" i="2"/>
</calcChain>
</file>

<file path=xl/sharedStrings.xml><?xml version="1.0" encoding="utf-8"?>
<sst xmlns="http://schemas.openxmlformats.org/spreadsheetml/2006/main" count="1026" uniqueCount="301">
  <si>
    <t>REJESTR ZARZĄDZAJĄCYCH ALTERNATYWNYMI SPÓŁKAMI INWESTYCYJNYMI</t>
  </si>
  <si>
    <t>REJESTR ZEWNĘTRZNIE ZARZĄDZAJĄCYCH ASI</t>
  </si>
  <si>
    <t>REJESTR WEWNĘTRZNIE ZARZĄDZAJĄCYCH ASI</t>
  </si>
  <si>
    <t>POWRÓT DO STRONY GŁÓWNEJ</t>
  </si>
  <si>
    <t>numer kolejny wpisu</t>
  </si>
  <si>
    <t>data wpisu zarządającego ASI</t>
  </si>
  <si>
    <t>Firma (nazwa) zarządzającego ASI</t>
  </si>
  <si>
    <t>adres siedziby zarządzającego ASI</t>
  </si>
  <si>
    <t>data wykreślenia zarządzającego ASI</t>
  </si>
  <si>
    <t>Firma (nazwa) zarządzanej przez niego ASI</t>
  </si>
  <si>
    <t>data rozpoczęcia zarządzania ASI</t>
  </si>
  <si>
    <t>data zaprzestania  zarządzania ASI</t>
  </si>
  <si>
    <t>Adres siedziby zarządzanej przez niego ASI</t>
  </si>
  <si>
    <t>miasto</t>
  </si>
  <si>
    <t>kod</t>
  </si>
  <si>
    <t>ulica</t>
  </si>
  <si>
    <t xml:space="preserve">data aktualizacji </t>
  </si>
  <si>
    <t>data zaprzestania zarządzania ASI</t>
  </si>
  <si>
    <t>wykreślenie zarządzającego ASI</t>
  </si>
  <si>
    <t xml:space="preserve">Aktualizacje danych dla </t>
  </si>
  <si>
    <t>RB S.A.</t>
  </si>
  <si>
    <t>POWRÓT DO REJESTRU</t>
  </si>
  <si>
    <t>numer kolejny aktualizacji</t>
  </si>
  <si>
    <t>data aktualizacji</t>
  </si>
  <si>
    <t>adres siedziby zarządzającego ASI
miasto</t>
  </si>
  <si>
    <t>adres siedziby zarządzającego ASI
kod</t>
  </si>
  <si>
    <t>adres siedziby zarządzającego ASI
ulica</t>
  </si>
  <si>
    <t>Warszawa</t>
  </si>
  <si>
    <t>02-674</t>
  </si>
  <si>
    <t>Marynarska 11</t>
  </si>
  <si>
    <t>Kraków</t>
  </si>
  <si>
    <t>data rozpoczęcia zarządzania</t>
  </si>
  <si>
    <t>Alternatywny Fundusz Inwestycyjny II RB Spółka Akcyjna Alternatywna Spółka Inwestycyjna spółka komandytowo-akcyjna</t>
  </si>
  <si>
    <t>Bitspiration Booster sp. z o.o.</t>
  </si>
  <si>
    <t>31-548</t>
  </si>
  <si>
    <t>Aleja Pokoju 1A</t>
  </si>
  <si>
    <t>ASI Bitspiration Booster spółka z ograniczona odpowiedzialnością spółka komandytowa</t>
  </si>
  <si>
    <t>Wrocław</t>
  </si>
  <si>
    <t>53-203</t>
  </si>
  <si>
    <t>Aleja Gen. Józefa Hallera 180 lok. 14</t>
  </si>
  <si>
    <t>Venture Inc Spółka Akcyjna</t>
  </si>
  <si>
    <t>Alternatywny Fundusz Inwestycyjny III RB Spółka Akcyjna Alternatywna Spółka Inwestycyjna spółka komandytowo-akcyjna</t>
  </si>
  <si>
    <t>Alternatywny Fundusz Inwestycyjny V RB Spółka Akcyjna Alternatywna Spółka Inwestycyjna spółka komandytowo-akcyjna</t>
  </si>
  <si>
    <t>Katowice</t>
  </si>
  <si>
    <t>40-955</t>
  </si>
  <si>
    <t>Lompy 14</t>
  </si>
  <si>
    <t>Alternatywny Fundusz Inwestycyjny IV RB Spółka Akcyjna Alternatywna Spółka Inwestycyjna spółka komandytowo-akcyjna</t>
  </si>
  <si>
    <t>Rzeszów</t>
  </si>
  <si>
    <t>35-103</t>
  </si>
  <si>
    <t>Handlowa 3</t>
  </si>
  <si>
    <t>Gdańsk</t>
  </si>
  <si>
    <t>80-286</t>
  </si>
  <si>
    <t>Jaśkowa Dolina 81</t>
  </si>
  <si>
    <t>Inventures sp. z o.o.</t>
  </si>
  <si>
    <t>Poznań</t>
  </si>
  <si>
    <t>61-770</t>
  </si>
  <si>
    <t>Paderewskiego 8</t>
  </si>
  <si>
    <t>52-326</t>
  </si>
  <si>
    <t>Eugeniusza Kwiatkowskiego 4</t>
  </si>
  <si>
    <t>Enerfund sp. z o.o.</t>
  </si>
  <si>
    <t>Lublin</t>
  </si>
  <si>
    <t>20-151</t>
  </si>
  <si>
    <t>Franciszka Stefczyka 32/B</t>
  </si>
  <si>
    <t>Enerfund spółka z ograniczoną odpowiedzialnością alternatywna spółka inwestycyjna Spółka Komandytowo-Akcyjna</t>
  </si>
  <si>
    <t xml:space="preserve">ASI Bridge Alfa Bitspiration Booster spółka z ograniczoną odpowiedzialnością spółka komandytowa </t>
  </si>
  <si>
    <t xml:space="preserve">ASI Alfa Inventures spółka z ograniczoną odpowiedzialnością spółka komandytowa </t>
  </si>
  <si>
    <t>Polskie Inwestycje Technologiczne Alternatywna Spółka Inwestycyjna Spółka Akcyjna</t>
  </si>
  <si>
    <t>00-014</t>
  </si>
  <si>
    <t xml:space="preserve">Energy Fund Alternatywna Spółka Inwestycyjna spółka z ograniczoną odpowiedzialnością w organizacji </t>
  </si>
  <si>
    <t>02-675</t>
  </si>
  <si>
    <t>Alternatywny Fundusz Inwestycyjny I RB Spółka Akcyjna Alternatywna Spółka Inwestycyjna spółka komandytowo-akcyjna</t>
  </si>
  <si>
    <t>Polish Venture Fund sp. z o.o.</t>
  </si>
  <si>
    <t>Łódź</t>
  </si>
  <si>
    <t>93-578</t>
  </si>
  <si>
    <t>Walerego Wróblewskiego 18</t>
  </si>
  <si>
    <t>Polish Venture Fund Spółka z ograniczoną odpowiedzialnością Alternatywna Spółka Inwestycyjna Spółka komandytowa</t>
  </si>
  <si>
    <t>`</t>
  </si>
  <si>
    <t>GT TECHNOLOGIES sp. z o.o.</t>
  </si>
  <si>
    <t>50-106</t>
  </si>
  <si>
    <t>Rynek 7</t>
  </si>
  <si>
    <t xml:space="preserve">ASI GT TECHNOLOGIES spółka z ograniczoną odpowiedzialnością spółka komandytowa </t>
  </si>
  <si>
    <t xml:space="preserve">Poznań </t>
  </si>
  <si>
    <t>60-830</t>
  </si>
  <si>
    <t>91-204</t>
  </si>
  <si>
    <t>Traktorowa 126</t>
  </si>
  <si>
    <t>Discovery Ventures spółka z ograniczoną odpowiedzialnością Alternatywna Spółka Inwestycyjna spółka komandytowo-akcyjna</t>
  </si>
  <si>
    <t>Discovery Ventures sp. z o.o.</t>
  </si>
  <si>
    <t>80-264</t>
  </si>
  <si>
    <t>ASI IGS INVESTMENT spółka z ograniczoną odpowiedzialnością spółka komandytowa</t>
  </si>
  <si>
    <t>Aleja Grunwaldzka 135A</t>
  </si>
  <si>
    <t>IGS INVESTMENT  sp. z o.o.</t>
  </si>
  <si>
    <t>31-039</t>
  </si>
  <si>
    <t>Józefa Dietla 52 lok. 8</t>
  </si>
  <si>
    <t>ABAN Alfa Fund Spółka z ograniczoną odpowiedzialnością Alternatywna Spółki Inwestycyjna Spółka komandytowa</t>
  </si>
  <si>
    <t>ABAN Alfa Fund sp. z o.o.</t>
  </si>
  <si>
    <t xml:space="preserve"> 31-980</t>
  </si>
  <si>
    <t>Longinusa Podbipięty 29B</t>
  </si>
  <si>
    <t xml:space="preserve"> </t>
  </si>
  <si>
    <t>TECH-IMPACT FUND Spółka z ograniczoną odpowiedzialnością alternatywna spółka inwestycyjna Spółka komandytowa</t>
  </si>
  <si>
    <t>TECH-IMPACT FUND sp. z o.o.</t>
  </si>
  <si>
    <t>31-980</t>
  </si>
  <si>
    <t>30-062</t>
  </si>
  <si>
    <t>Aleja 3 Maja 9</t>
  </si>
  <si>
    <t>Augere Spółka z ograniczoną odpowiedzialnością Venture Alternatywna Spółka Inwestycyjna Spółka komandytowa</t>
  </si>
  <si>
    <t>Augere sp. z o.o.</t>
  </si>
  <si>
    <t>Szczecin</t>
  </si>
  <si>
    <t xml:space="preserve">Szczecin </t>
  </si>
  <si>
    <t>Aleja Piastów 22</t>
  </si>
  <si>
    <t>71-064</t>
  </si>
  <si>
    <t xml:space="preserve">Tar Heel Capital Alfa Spółka z ograniczoną odpowiedzialnością Alternatywna Spółka Inwestycyjna Spółka komandytowo-akcyjna </t>
  </si>
  <si>
    <t>Tar Heel Capital Alfa sp. z o.o.</t>
  </si>
  <si>
    <t>Epic Alfa sp. z o.o.</t>
  </si>
  <si>
    <t>51-173</t>
  </si>
  <si>
    <t>Elementarzowa 4</t>
  </si>
  <si>
    <t>ASI Epic Alfa Spółka z ograniczoną odpowiedzialnością Spółka komandytowa</t>
  </si>
  <si>
    <t>Toruń</t>
  </si>
  <si>
    <t>87-100</t>
  </si>
  <si>
    <t>Władysława Broniewskiego 4 lok. 42</t>
  </si>
  <si>
    <t>Platinum Alfa sp. z o.o.</t>
  </si>
  <si>
    <t>ASI Platinum Alfa spółka z ograniczoną odpowiedzialnością spółka komandytowa</t>
  </si>
  <si>
    <t>Dąbrowa</t>
  </si>
  <si>
    <t>62-070</t>
  </si>
  <si>
    <t>Innowatorów 8</t>
  </si>
  <si>
    <t>ASI TREDECIM ASSET MANAGEMENT Spółka Akcyjna spółka komandytowa</t>
  </si>
  <si>
    <t>OPTY VENTURES sp. z o.o.</t>
  </si>
  <si>
    <t>Tczew</t>
  </si>
  <si>
    <t>83-110</t>
  </si>
  <si>
    <t>Kubusia Puchatka 5 lok. 12</t>
  </si>
  <si>
    <t>OPTY VENTURES spółka z ograniczoną odpowiedzialnością Alternatywna Spółka Inwestycyjna spółka komandytowo-akcyjna</t>
  </si>
  <si>
    <t>156 Capital sp. z o.o.</t>
  </si>
  <si>
    <t>Aleja Pokoju 1</t>
  </si>
  <si>
    <t>156 Capital spółka z ograniczoną odpowiedzialnością Alfa ASI spółka komandytowa</t>
  </si>
  <si>
    <t>TREDECIM ASSET MANAGEMENT S.A.</t>
  </si>
  <si>
    <t>VBV ALFA sp. z o.o.</t>
  </si>
  <si>
    <t>Józefa Franczaka „Lalka” 43</t>
  </si>
  <si>
    <t>20-325</t>
  </si>
  <si>
    <t>VBV ALFA spółka z ograniczoną odpowiedzialnością Alternatywna Spółka Inwestycyjna spółka komandytowa</t>
  </si>
  <si>
    <t>Frezerów 3</t>
  </si>
  <si>
    <t>20-209</t>
  </si>
  <si>
    <t>Scanderia Venture sp. z o.o.</t>
  </si>
  <si>
    <t>Białystok</t>
  </si>
  <si>
    <t>Gen. Władysława Andersa 5</t>
  </si>
  <si>
    <t>15-124</t>
  </si>
  <si>
    <t>EVIG ALFA sp. z o.o.</t>
  </si>
  <si>
    <t>Kobylińskiej 3</t>
  </si>
  <si>
    <t>61-424</t>
  </si>
  <si>
    <t>ASI EVIG 
ALFA Spółka z ograniczoną odpowiedzialnością spółka komandytowa</t>
  </si>
  <si>
    <t>ASI Scanderia Ventures spółka z ograniczoną odpowiedzialnością Spółka Komandytowa</t>
  </si>
  <si>
    <t>White Summit sp. z o.o.</t>
  </si>
  <si>
    <t>90-950</t>
  </si>
  <si>
    <t>SCITECH FUND sp. z o.o.</t>
  </si>
  <si>
    <t>20-883</t>
  </si>
  <si>
    <t>Tadeusza Szeligowskiego 6B</t>
  </si>
  <si>
    <t>SCITECH FUND spółka z ograniczoną odpowiedzialnością ASI spółka komandytowa</t>
  </si>
  <si>
    <t>White Summit spółka z ograniczoną odpowiedzialnością ASI spółka komandytowa</t>
  </si>
  <si>
    <t>Pion Techventures sp. z o.o.</t>
  </si>
  <si>
    <t>40-048</t>
  </si>
  <si>
    <t>Tadeusza Kościuszki 35 lok. 5</t>
  </si>
  <si>
    <t>ASI Pion Techventures spółka z ograniczoną odpowiedzialnością spółka komandytowa</t>
  </si>
  <si>
    <t>VC Link sp. z o.o.</t>
  </si>
  <si>
    <t>30-059</t>
  </si>
  <si>
    <t>Czarnowiejska 36</t>
  </si>
  <si>
    <t>VC Link spółka z ograniczoną odpowiedzialnością Alternatywna Spółka Inwestycyjna spółka komandytowa</t>
  </si>
  <si>
    <t>„Hyperion Alfa” sp. z o.o.</t>
  </si>
  <si>
    <t>Kielce</t>
  </si>
  <si>
    <t>25-355</t>
  </si>
  <si>
    <t>Zagórska 20 lok. 24</t>
  </si>
  <si>
    <t>„Hyperion Alfa” spółka z ograniczoną odpowiedzialnością ASI spółka komandytowo-akcyjna</t>
  </si>
  <si>
    <t>Kvarko Alternatywna Spółka Inwestycyjna spółka z ograniczoną odpowiedzialnością</t>
  </si>
  <si>
    <t>Findustry sp. z o.o.</t>
  </si>
  <si>
    <t>Prof. Michała Życzkowskiego 14</t>
  </si>
  <si>
    <t>Findustry spółka z ograniczoną odpowiedzialnością Alternatywna Spółka Inwestycyjna spółka komandytowa</t>
  </si>
  <si>
    <t>31-864</t>
  </si>
  <si>
    <t>Proprimus sp. z o.o.</t>
  </si>
  <si>
    <t>50-082</t>
  </si>
  <si>
    <t>Nowa 4 lok. 4</t>
  </si>
  <si>
    <t>ASI Proprimus spółka z ograniczoną odpowiedzialnością spółka komandytowa</t>
  </si>
  <si>
    <t>BLDG Venture sp. z o.o.</t>
  </si>
  <si>
    <t>30-710</t>
  </si>
  <si>
    <t>Ślusarska 9 lok. 330</t>
  </si>
  <si>
    <t>BLDG Venture  spółka z ograniczoną odpowiedzialnością  Alternatywna Spółka Inwestycyjna spółka komandytowa</t>
  </si>
  <si>
    <t>SATUS GAMES sp. z o.o.</t>
  </si>
  <si>
    <t>30-394</t>
  </si>
  <si>
    <t>Podole 60</t>
  </si>
  <si>
    <t xml:space="preserve">SATUS GAMES spółka  z ograniczoną odpowiedzialnością - Alternatywna Spółka Inwestycyjna - spółka komandytowa </t>
  </si>
  <si>
    <t>Human Alfa sp. z o.o.</t>
  </si>
  <si>
    <t>Prof. Michała Bobrzyńskiego 14</t>
  </si>
  <si>
    <t>30-348</t>
  </si>
  <si>
    <t>Human Alfa Spółka z ograniczoną odpowiedzialnością ASI spółka komandytowa</t>
  </si>
  <si>
    <t>Brinc Sp. z o.o.</t>
  </si>
  <si>
    <t>60-452</t>
  </si>
  <si>
    <t>Leśnowolska 16</t>
  </si>
  <si>
    <t>Brinc Spółka z ograniczona odpowiedzialnością ASI spółka komandytowa</t>
  </si>
  <si>
    <t>31-394</t>
  </si>
  <si>
    <t>ETGK Bridge Sp. z o.o.</t>
  </si>
  <si>
    <t>40-027</t>
  </si>
  <si>
    <t>Francuska 13 lok. 7</t>
  </si>
  <si>
    <t>ASI ETGK Bridge spółka z ograniczona odpowiedzialnością spółka komandytowa</t>
  </si>
  <si>
    <t>Science.Fund Sp. z o.o.</t>
  </si>
  <si>
    <t>Hallera 180 lok. 14</t>
  </si>
  <si>
    <t>Science.Fund Spółka z ograniczona odpowiedzialnością ASI Spółka komandytowa</t>
  </si>
  <si>
    <t>Lantan Capital Sp. z o.o.</t>
  </si>
  <si>
    <t>50-428</t>
  </si>
  <si>
    <t>Krakowska 119</t>
  </si>
  <si>
    <t>Lantan Capital Spółka z ograniczoną odpowiedzialnością ASI Spółka komandytowa</t>
  </si>
  <si>
    <t>00-805</t>
  </si>
  <si>
    <t>Stanisława Moniuszki 1A</t>
  </si>
  <si>
    <t>Wołoska 24</t>
  </si>
  <si>
    <t>Krasińskiego 16</t>
  </si>
  <si>
    <t>Chmielna 132/134</t>
  </si>
  <si>
    <t xml:space="preserve">Medtech Innovation Center Alternatywna Spółka Inwestycyjna spółka z ograniczoną odpowiedzialnością w organizacji </t>
  </si>
  <si>
    <t>Gent Sp. z o.o.</t>
  </si>
  <si>
    <t>Rondo ONZ 1</t>
  </si>
  <si>
    <t>00-124</t>
  </si>
  <si>
    <t>SpeedUp Management Sp. z o.o.</t>
  </si>
  <si>
    <t>60-689</t>
  </si>
  <si>
    <t>Obornicka 330</t>
  </si>
  <si>
    <t>SpeedUp Investments Li Group spółka z ograniczoną odpowiedzialnością spółka komandytowo-akcyjna</t>
  </si>
  <si>
    <t>BTM Investments Sp. z o.o.</t>
  </si>
  <si>
    <t>Polanki 25 lok. 1</t>
  </si>
  <si>
    <t>80-308</t>
  </si>
  <si>
    <t>ASI BTM Investments spółka z ograniczoną odpowiedzialnością spółka komandytowa</t>
  </si>
  <si>
    <t>ACCOLADE VENTURES Sp. z o.o.</t>
  </si>
  <si>
    <t>15-281</t>
  </si>
  <si>
    <t>ACCOLADE VENTURES Spółka z ograniczoną odpowiedzialnością Alternatywna Spółka Inwestycyjna Spółka komandytowa</t>
  </si>
  <si>
    <t>INC PRIVATE EQUITY ALTERNATYWNA SPÓŁKA INWESTYCYJNA Spółka Akcyjna</t>
  </si>
  <si>
    <t>Legionowa 9/1 lok. 105</t>
  </si>
  <si>
    <t>Heyka Capital Sp. z o.o.</t>
  </si>
  <si>
    <t>80-833</t>
  </si>
  <si>
    <t>Mariacka 16/17 lok. 7</t>
  </si>
  <si>
    <t>RDS Fund Sp. z o.o.</t>
  </si>
  <si>
    <t>90-151</t>
  </si>
  <si>
    <t>Jana Muszyńskiego 2</t>
  </si>
  <si>
    <t>ASI RDS Fund spółka z ograniczoną odpowiedzialnością spółka komandytowa</t>
  </si>
  <si>
    <t>al. 3 Maja 9</t>
  </si>
  <si>
    <t>Amplo VC Sp. z o.o.</t>
  </si>
  <si>
    <t>50-032</t>
  </si>
  <si>
    <t>Marsz. Józefa Piłsudskiego 49-57 lok. 5</t>
  </si>
  <si>
    <t>ASI Amplo VC spółka z ograniczoną odpowiedzialnością spółka komandytowa</t>
  </si>
  <si>
    <t xml:space="preserve">ASI Beta Inventures spółka z ograniczoną odpowiedzialnością spółka komandytowa </t>
  </si>
  <si>
    <t>ASI Unicorn Nest II Heyka Capital Spółka z ograniczoną odpowiedzialnością Spółka komandytowo-akcyjna</t>
  </si>
  <si>
    <t>ASI Gent spółka z ograniczoną odpowiedzialnością spółka komandytowo-akcyjna</t>
  </si>
  <si>
    <t>ASI Gent spółka z ograniczoną odpowiedzialnością spółka komandytowa</t>
  </si>
  <si>
    <t>ASI II Gent spółka z ograniczoną odpowiedzilanością spółka komandytowa</t>
  </si>
  <si>
    <t>EdTechHub Sp. z o.o.</t>
  </si>
  <si>
    <t>20-262</t>
  </si>
  <si>
    <t>Bohdana Dobrzańskiego 3</t>
  </si>
  <si>
    <t>ASI EdTechHub spółka z ograniczoną odpowiedzialnością spółka komandytowa</t>
  </si>
  <si>
    <t>Spinaker Alfa Sp. z o.o.</t>
  </si>
  <si>
    <t xml:space="preserve">90-105 </t>
  </si>
  <si>
    <t>Piotrkowska 60 lok. II P</t>
  </si>
  <si>
    <t>Spinaker Alfa spółka z ograniczoną odpowiedzialnością Alternatywna Spółka Inwestycyjna spółka komandytowo-akcyjna</t>
  </si>
  <si>
    <t>Hipoteczna 18/5</t>
  </si>
  <si>
    <t>Corvus Ventures Sp. z o.o.</t>
  </si>
  <si>
    <t>04-536</t>
  </si>
  <si>
    <t>Bychowska 45a</t>
  </si>
  <si>
    <t>ASI Corvus Ventures spółka z ograniczona odpowiedzialnością spółka komandytowa</t>
  </si>
  <si>
    <t>303 Innovation Fund sp. z o.o.</t>
  </si>
  <si>
    <t>ASI 303 Innovation Fund spółka z ograniczona odpowiedzialnością spółka komandytowa</t>
  </si>
  <si>
    <t>Seedstone SpeedUp Management spółka z ograniczoną odpowiedzialnością ASI spółka komandytowo-akcyjna</t>
  </si>
  <si>
    <t>Invento Capital sp. z o.o.</t>
  </si>
  <si>
    <t>40-007</t>
  </si>
  <si>
    <t>Bankowa 12 lok. 147</t>
  </si>
  <si>
    <t>Invento Capital spółka z ograniczoną odpowiedzialnością ASI spółka komandytowa</t>
  </si>
  <si>
    <t>Protos Next sp. z o.o.</t>
  </si>
  <si>
    <t>Wilcza 28 lok. 5</t>
  </si>
  <si>
    <t xml:space="preserve">00-544 </t>
  </si>
  <si>
    <t>Protos Next spółka z ograniczoną odpowiedzialnością Alternatywna Spółka Inwestycyjna spółka komandytowa</t>
  </si>
  <si>
    <t>Montis Capital sp. z o.o.</t>
  </si>
  <si>
    <t>00-342</t>
  </si>
  <si>
    <t>Topiel 11 lok. 60</t>
  </si>
  <si>
    <t>Montis Capital spółka z ograniczoną odpowiedzialnością spółka komandytowo-akcyjna alternatywna spółka inwestycyjna</t>
  </si>
  <si>
    <t>HAIDA VENTURES sp. z o.o.</t>
  </si>
  <si>
    <t xml:space="preserve">02-366 </t>
  </si>
  <si>
    <t>Bitwy Warszawskiej 1920 r. nr 7</t>
  </si>
  <si>
    <t>HAIDA VENTURES spółka z ograniczoną odpowiedzialnością ASI  spółka komandytowa</t>
  </si>
  <si>
    <t>IDEA BOX S.A.</t>
  </si>
  <si>
    <t>Przyokopowa 33</t>
  </si>
  <si>
    <t xml:space="preserve">01-208 </t>
  </si>
  <si>
    <t>TDG GENERATIONS sp. z o.o.</t>
  </si>
  <si>
    <t>00-075</t>
  </si>
  <si>
    <t>Senatorska 2</t>
  </si>
  <si>
    <t>TDG GENERATIONS Spółka z ograniczoną odpowiedzialnością Alternatywna Spółka Inwestycyjna Spółka komandytowa</t>
  </si>
  <si>
    <t>Medi Ventures sp. z o.o.</t>
  </si>
  <si>
    <t>K. Olszewskiego 6</t>
  </si>
  <si>
    <t xml:space="preserve">25-663 </t>
  </si>
  <si>
    <t>Medi Ventures spółka z ograniczoną odpowiedzialnością Alternatywna Spółka Inwestycyjna spółka komandytowa</t>
  </si>
  <si>
    <t>THC Team  sp. z o.o.</t>
  </si>
  <si>
    <t>Burakowska 5/7</t>
  </si>
  <si>
    <t>01-066</t>
  </si>
  <si>
    <t>THC Team spółka z ograniczoną odpowiedzialnością Alternatywna Spółka Inwestycyjna spółka komandytowa</t>
  </si>
  <si>
    <t>52-203</t>
  </si>
  <si>
    <t>Legnicka 57w B/C</t>
  </si>
  <si>
    <t>Prime Fund sp. z o.o.</t>
  </si>
  <si>
    <t>Leona Petrażyckiego 57</t>
  </si>
  <si>
    <t>52-434</t>
  </si>
  <si>
    <t>ASI Prime Fund spółka z ograniczona odpowiedzialnością spółka komandytowa</t>
  </si>
  <si>
    <t>Alternative Solution Alternatywna Spółka Inwestycyjna Spółka Akcyjna w organizacji</t>
  </si>
  <si>
    <t>Gdynia</t>
  </si>
  <si>
    <t>81-044</t>
  </si>
  <si>
    <t>Kartuska 15 A lok.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</si>
</sst>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59">
    <xf numFmtId="0" fontId="0" fillId="0" borderId="0" xfId="0"/>
    <xf numFmtId="0" fontId="0" fillId="2" borderId="8" xfId="0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14" fontId="0" fillId="0" borderId="8" xfId="0" applyNumberFormat="1" applyBorder="1" applyAlignment="1">
      <alignment horizontal="center"/>
    </xf>
    <xf numFmtId="0" fontId="0" fillId="0" borderId="8" xfId="0" applyBorder="1"/>
    <xf numFmtId="14" fontId="0" fillId="0" borderId="8" xfId="0" applyNumberFormat="1" applyBorder="1"/>
    <xf numFmtId="0" fontId="0" fillId="0" borderId="0" xfId="0" applyAlignment="1">
      <alignment horizontal="center"/>
    </xf>
    <xf numFmtId="0" fontId="1" fillId="0" borderId="0" xfId="0" applyFont="1"/>
    <xf numFmtId="0" fontId="0" fillId="0" borderId="0" xfId="0" applyAlignment="1"/>
    <xf numFmtId="0" fontId="0" fillId="0" borderId="8" xfId="0" applyBorder="1" applyAlignment="1" applyProtection="1">
      <alignment horizontal="center"/>
      <protection locked="0"/>
    </xf>
    <xf numFmtId="14" fontId="0" fillId="0" borderId="26" xfId="0" applyNumberFormat="1" applyBorder="1" applyProtection="1">
      <protection locked="0"/>
    </xf>
    <xf numFmtId="14" fontId="0" fillId="0" borderId="8" xfId="0" applyNumberFormat="1" applyBorder="1" applyAlignment="1" applyProtection="1">
      <alignment horizontal="center"/>
      <protection locked="0"/>
    </xf>
    <xf numFmtId="0" fontId="0" fillId="0" borderId="8" xfId="0" applyBorder="1" applyProtection="1">
      <protection locked="0"/>
    </xf>
    <xf numFmtId="14" fontId="0" fillId="0" borderId="8" xfId="0" applyNumberFormat="1" applyBorder="1" applyProtection="1">
      <protection locked="0"/>
    </xf>
    <xf numFmtId="0" fontId="4" fillId="0" borderId="0" xfId="0" applyFont="1" applyAlignment="1">
      <alignment horizontal="center"/>
    </xf>
    <xf numFmtId="0" fontId="4" fillId="0" borderId="0" xfId="0" applyFont="1"/>
    <xf numFmtId="14" fontId="4" fillId="0" borderId="0" xfId="0" applyNumberFormat="1" applyFont="1"/>
    <xf numFmtId="0" fontId="4" fillId="0" borderId="0" xfId="0" applyNumberFormat="1" applyFont="1"/>
    <xf numFmtId="14" fontId="1" fillId="0" borderId="0" xfId="0" applyNumberFormat="1" applyFont="1"/>
    <xf numFmtId="0" fontId="0" fillId="2" borderId="27" xfId="0" applyFill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14" fontId="0" fillId="0" borderId="26" xfId="0" applyNumberFormat="1" applyBorder="1"/>
    <xf numFmtId="14" fontId="0" fillId="0" borderId="0" xfId="0" applyNumberFormat="1"/>
    <xf numFmtId="0" fontId="0" fillId="0" borderId="0" xfId="0" applyNumberFormat="1"/>
    <xf numFmtId="0" fontId="0" fillId="0" borderId="8" xfId="0" applyBorder="1" applyAlignment="1">
      <alignment vertical="center"/>
    </xf>
    <xf numFmtId="0" fontId="0" fillId="0" borderId="0" xfId="0" applyAlignment="1">
      <alignment horizontal="center" vertical="center"/>
    </xf>
    <xf numFmtId="14" fontId="0" fillId="0" borderId="26" xfId="0" applyNumberFormat="1" applyBorder="1" applyAlignment="1">
      <alignment vertical="center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8" xfId="0" applyBorder="1" applyAlignment="1">
      <alignment horizontal="center"/>
    </xf>
    <xf numFmtId="0" fontId="0" fillId="0" borderId="26" xfId="0" applyBorder="1"/>
    <xf numFmtId="0" fontId="0" fillId="0" borderId="26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4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4" fontId="3" fillId="0" borderId="8" xfId="1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wrapText="1"/>
    </xf>
    <xf numFmtId="0" fontId="0" fillId="0" borderId="26" xfId="0" applyBorder="1" applyAlignment="1">
      <alignment horizontal="center" vertical="center"/>
    </xf>
    <xf numFmtId="0" fontId="0" fillId="0" borderId="26" xfId="0" applyBorder="1" applyAlignment="1">
      <alignment horizontal="justify" vertical="center"/>
    </xf>
    <xf numFmtId="0" fontId="0" fillId="0" borderId="8" xfId="0" applyBorder="1" applyAlignment="1">
      <alignment horizontal="justify" vertical="center" wrapText="1"/>
    </xf>
    <xf numFmtId="0" fontId="0" fillId="0" borderId="0" xfId="0" applyAlignment="1">
      <alignment horizontal="justify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left" wrapText="1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3" borderId="8" xfId="0" applyFill="1" applyBorder="1" applyAlignment="1">
      <alignment horizontal="center" vertical="center" wrapText="1"/>
    </xf>
    <xf numFmtId="14" fontId="0" fillId="3" borderId="8" xfId="0" applyNumberForma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14" fontId="0" fillId="4" borderId="8" xfId="0" applyNumberFormat="1" applyFill="1" applyBorder="1" applyAlignment="1">
      <alignment horizontal="center" vertical="center"/>
    </xf>
    <xf numFmtId="49" fontId="0" fillId="4" borderId="8" xfId="0" applyNumberForma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14" fontId="4" fillId="3" borderId="8" xfId="0" applyNumberFormat="1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/>
    <xf numFmtId="14" fontId="0" fillId="0" borderId="8" xfId="0" applyNumberForma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 wrapText="1"/>
    </xf>
    <xf numFmtId="14" fontId="3" fillId="3" borderId="8" xfId="1" applyNumberForma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4" fontId="0" fillId="0" borderId="5" xfId="0" applyNumberFormat="1" applyBorder="1"/>
    <xf numFmtId="14" fontId="0" fillId="0" borderId="5" xfId="0" applyNumberFormat="1" applyBorder="1" applyAlignment="1">
      <alignment horizontal="center"/>
    </xf>
    <xf numFmtId="0" fontId="0" fillId="0" borderId="5" xfId="0" applyBorder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14" fontId="4" fillId="3" borderId="8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4" fontId="3" fillId="3" borderId="8" xfId="1" applyNumberForma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3" fillId="0" borderId="7" xfId="1" applyBorder="1" applyAlignment="1">
      <alignment horizontal="center" vertical="center" wrapText="1"/>
    </xf>
    <xf numFmtId="0" fontId="3" fillId="0" borderId="8" xfId="1" applyBorder="1" applyAlignment="1">
      <alignment horizontal="center" vertical="center" wrapText="1"/>
    </xf>
    <xf numFmtId="0" fontId="3" fillId="0" borderId="16" xfId="1" applyBorder="1" applyAlignment="1">
      <alignment horizontal="center" vertical="center" wrapText="1"/>
    </xf>
    <xf numFmtId="0" fontId="3" fillId="0" borderId="17" xfId="1" applyBorder="1" applyAlignment="1">
      <alignment horizontal="center" vertical="center" wrapText="1"/>
    </xf>
    <xf numFmtId="0" fontId="3" fillId="0" borderId="9" xfId="1" applyBorder="1" applyAlignment="1">
      <alignment horizontal="center" vertical="center" wrapText="1"/>
    </xf>
    <xf numFmtId="0" fontId="3" fillId="0" borderId="18" xfId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14" fontId="4" fillId="3" borderId="27" xfId="0" applyNumberFormat="1" applyFont="1" applyFill="1" applyBorder="1" applyAlignment="1">
      <alignment horizontal="center" vertical="center" wrapText="1"/>
    </xf>
    <xf numFmtId="14" fontId="4" fillId="3" borderId="5" xfId="0" applyNumberFormat="1" applyFont="1" applyFill="1" applyBorder="1" applyAlignment="1">
      <alignment horizontal="center" vertical="center" wrapText="1"/>
    </xf>
    <xf numFmtId="14" fontId="3" fillId="3" borderId="27" xfId="1" applyNumberFormat="1" applyFill="1" applyBorder="1" applyAlignment="1">
      <alignment horizontal="center" vertical="center" wrapText="1"/>
    </xf>
    <xf numFmtId="14" fontId="3" fillId="3" borderId="5" xfId="1" applyNumberFormat="1" applyFill="1" applyBorder="1" applyAlignment="1">
      <alignment horizontal="center" vertical="center" wrapText="1"/>
    </xf>
    <xf numFmtId="0" fontId="0" fillId="0" borderId="27" xfId="0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0" fillId="0" borderId="27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3" fillId="0" borderId="27" xfId="1" applyNumberFormat="1" applyBorder="1" applyAlignment="1">
      <alignment horizontal="center" vertical="center"/>
    </xf>
    <xf numFmtId="14" fontId="3" fillId="0" borderId="5" xfId="1" applyNumberFormat="1" applyBorder="1" applyAlignment="1">
      <alignment horizontal="center" vertical="center"/>
    </xf>
    <xf numFmtId="0" fontId="0" fillId="2" borderId="8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0" borderId="11" xfId="0" applyBorder="1" applyAlignment="1">
      <alignment horizontal="center"/>
    </xf>
    <xf numFmtId="0" fontId="3" fillId="0" borderId="20" xfId="1" applyBorder="1" applyAlignment="1">
      <alignment horizontal="center"/>
    </xf>
    <xf numFmtId="0" fontId="3" fillId="0" borderId="21" xfId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5" xfId="0" applyBorder="1" applyAlignment="1">
      <alignment horizontal="center"/>
    </xf>
    <xf numFmtId="0" fontId="4" fillId="3" borderId="28" xfId="0" applyFont="1" applyFill="1" applyBorder="1" applyAlignment="1">
      <alignment horizontal="center" vertical="center" wrapText="1"/>
    </xf>
    <xf numFmtId="14" fontId="0" fillId="0" borderId="28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3" borderId="27" xfId="0" applyFill="1" applyBorder="1" applyAlignment="1">
      <alignment horizontal="center" vertical="center" wrapText="1"/>
    </xf>
    <xf numFmtId="0" fontId="0" fillId="3" borderId="28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3" fillId="0" borderId="27" xfId="1" applyBorder="1" applyAlignment="1">
      <alignment horizontal="center" vertical="center"/>
    </xf>
    <xf numFmtId="0" fontId="3" fillId="0" borderId="28" xfId="1" applyBorder="1" applyAlignment="1">
      <alignment horizontal="center" vertical="center"/>
    </xf>
    <xf numFmtId="0" fontId="3" fillId="0" borderId="5" xfId="1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14" fontId="4" fillId="3" borderId="28" xfId="0" applyNumberFormat="1" applyFont="1" applyFill="1" applyBorder="1" applyAlignment="1">
      <alignment horizontal="center" vertical="center" wrapText="1"/>
    </xf>
    <xf numFmtId="14" fontId="3" fillId="3" borderId="28" xfId="1" applyNumberForma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1" applyAlignment="1">
      <alignment horizontal="center"/>
    </xf>
    <xf numFmtId="0" fontId="0" fillId="0" borderId="0" xfId="0" applyAlignment="1">
      <alignment horizontal="center" wrapText="1"/>
    </xf>
  </cellXfs>
  <cellStyles count="2">
    <cellStyle name="Hiperłącze" xfId="1" builtinId="8"/>
    <cellStyle name="Normalny" xfId="0" builtinId="0"/>
  </cellStyles>
  <dxfs count="109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65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L19"/>
  <sheetViews>
    <sheetView showGridLines="0" showRowColHeaders="0" tabSelected="1" workbookViewId="0">
      <selection sqref="A1:L7"/>
    </sheetView>
  </sheetViews>
  <sheetFormatPr defaultColWidth="0" defaultRowHeight="15" zeroHeight="1" x14ac:dyDescent="0.25"/>
  <cols>
    <col min="1" max="12" width="9.140625" customWidth="1"/>
    <col min="13" max="16384" width="9.140625" hidden="1"/>
  </cols>
  <sheetData>
    <row r="1" spans="1:12" x14ac:dyDescent="0.25">
      <c r="A1" s="194"/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6"/>
    </row>
    <row r="2" spans="1:12" x14ac:dyDescent="0.25">
      <c r="A2" s="197"/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9"/>
    </row>
    <row r="3" spans="1:12" x14ac:dyDescent="0.25">
      <c r="A3" s="197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9"/>
    </row>
    <row r="4" spans="1:12" x14ac:dyDescent="0.25">
      <c r="A4" s="200"/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2"/>
    </row>
    <row r="5" spans="1:12" x14ac:dyDescent="0.25">
      <c r="A5" s="200"/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2"/>
    </row>
    <row r="6" spans="1:12" x14ac:dyDescent="0.25">
      <c r="A6" s="200"/>
      <c r="B6" s="201"/>
      <c r="C6" s="201"/>
      <c r="D6" s="201"/>
      <c r="E6" s="201"/>
      <c r="F6" s="201"/>
      <c r="G6" s="201"/>
      <c r="H6" s="201"/>
      <c r="I6" s="201"/>
      <c r="J6" s="201"/>
      <c r="K6" s="201"/>
      <c r="L6" s="202"/>
    </row>
    <row r="7" spans="1:12" x14ac:dyDescent="0.25">
      <c r="A7" s="200"/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2"/>
    </row>
    <row r="8" spans="1:12" x14ac:dyDescent="0.25">
      <c r="A8" s="203" t="s">
        <v>0</v>
      </c>
      <c r="B8" s="204"/>
      <c r="C8" s="204"/>
      <c r="D8" s="204"/>
      <c r="E8" s="204"/>
      <c r="F8" s="204"/>
      <c r="G8" s="204"/>
      <c r="H8" s="204"/>
      <c r="I8" s="204"/>
      <c r="J8" s="204"/>
      <c r="K8" s="204"/>
      <c r="L8" s="205"/>
    </row>
    <row r="9" spans="1:12" x14ac:dyDescent="0.25">
      <c r="A9" s="206"/>
      <c r="B9" s="207"/>
      <c r="C9" s="207"/>
      <c r="D9" s="207"/>
      <c r="E9" s="207"/>
      <c r="F9" s="207"/>
      <c r="G9" s="207"/>
      <c r="H9" s="207"/>
      <c r="I9" s="207"/>
      <c r="J9" s="207"/>
      <c r="K9" s="207"/>
      <c r="L9" s="208"/>
    </row>
    <row r="10" spans="1:12" x14ac:dyDescent="0.25">
      <c r="A10" s="200"/>
      <c r="B10" s="201"/>
      <c r="C10" s="201"/>
      <c r="D10" s="201"/>
      <c r="E10" s="201"/>
      <c r="F10" s="201"/>
      <c r="G10" s="201"/>
      <c r="H10" s="201"/>
      <c r="I10" s="201"/>
      <c r="J10" s="201"/>
      <c r="K10" s="201"/>
      <c r="L10" s="202"/>
    </row>
    <row r="11" spans="1:12" x14ac:dyDescent="0.25">
      <c r="A11" s="200"/>
      <c r="B11" s="201"/>
      <c r="C11" s="201"/>
      <c r="D11" s="201"/>
      <c r="E11" s="201"/>
      <c r="F11" s="201"/>
      <c r="G11" s="201"/>
      <c r="H11" s="201"/>
      <c r="I11" s="201"/>
      <c r="J11" s="201"/>
      <c r="K11" s="201"/>
      <c r="L11" s="202"/>
    </row>
    <row r="12" spans="1:12" x14ac:dyDescent="0.25">
      <c r="A12" s="200"/>
      <c r="B12" s="201"/>
      <c r="C12" s="201"/>
      <c r="D12" s="201"/>
      <c r="E12" s="201"/>
      <c r="F12" s="201"/>
      <c r="G12" s="201"/>
      <c r="H12" s="201"/>
      <c r="I12" s="201"/>
      <c r="J12" s="201"/>
      <c r="K12" s="201"/>
      <c r="L12" s="202"/>
    </row>
    <row r="13" spans="1:12" x14ac:dyDescent="0.25">
      <c r="A13" s="200"/>
      <c r="B13" s="201"/>
      <c r="C13" s="201"/>
      <c r="D13" s="201"/>
      <c r="E13" s="201"/>
      <c r="F13" s="201"/>
      <c r="G13" s="201"/>
      <c r="H13" s="201"/>
      <c r="I13" s="201"/>
      <c r="J13" s="201"/>
      <c r="K13" s="201"/>
      <c r="L13" s="202"/>
    </row>
    <row r="14" spans="1:12" x14ac:dyDescent="0.25">
      <c r="A14" s="200"/>
      <c r="B14" s="201"/>
      <c r="C14" s="201"/>
      <c r="D14" s="201"/>
      <c r="E14" s="201"/>
      <c r="F14" s="201"/>
      <c r="G14" s="201"/>
      <c r="H14" s="201"/>
      <c r="I14" s="201"/>
      <c r="J14" s="201"/>
      <c r="K14" s="201"/>
      <c r="L14" s="202"/>
    </row>
    <row r="15" spans="1:12" x14ac:dyDescent="0.25">
      <c r="A15" s="200"/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2"/>
    </row>
    <row r="16" spans="1:12" x14ac:dyDescent="0.25">
      <c r="A16" s="200"/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2"/>
    </row>
    <row r="17" spans="1:12" x14ac:dyDescent="0.25">
      <c r="A17" s="200"/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2"/>
    </row>
    <row r="18" spans="1:12" x14ac:dyDescent="0.25">
      <c r="A18" s="209" t="s">
        <v>1</v>
      </c>
      <c r="B18" s="210"/>
      <c r="C18" s="210"/>
      <c r="D18" s="210"/>
      <c r="E18" s="210"/>
      <c r="F18" s="210"/>
      <c r="G18" s="210" t="s">
        <v>2</v>
      </c>
      <c r="H18" s="210"/>
      <c r="I18" s="210"/>
      <c r="J18" s="210"/>
      <c r="K18" s="210"/>
      <c r="L18" s="213"/>
    </row>
    <row r="19" spans="1:12" ht="15.75" thickBot="1" x14ac:dyDescent="0.3">
      <c r="A19" s="211"/>
      <c r="B19" s="212"/>
      <c r="C19" s="212"/>
      <c r="D19" s="212"/>
      <c r="E19" s="212"/>
      <c r="F19" s="212"/>
      <c r="G19" s="212"/>
      <c r="H19" s="212"/>
      <c r="I19" s="212"/>
      <c r="J19" s="212"/>
      <c r="K19" s="212"/>
      <c r="L19" s="214"/>
    </row>
  </sheetData>
  <sheetProtection password="8FCB" sheet="1" objects="1" scenarios="1"/>
  <mergeCells count="5">
    <mergeCell ref="A1:L7"/>
    <mergeCell ref="A8:L9"/>
    <mergeCell ref="A10:L17"/>
    <mergeCell ref="A18:F19"/>
    <mergeCell ref="G18:L19"/>
  </mergeCells>
  <hyperlinks>
    <hyperlink ref="A18:F19" location="ZZASI!A1" display="REJESTR ZEWNĘTRZNIE ZARZĄDZAJĄCYCH ASI"/>
    <hyperlink ref="G18:L19" location="WZASI!A1" display="REJESTR WEWNĘTRZNIE ZARZĄDZAJĄCYCH ASI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0"/>
  <dimension ref="A1:H24"/>
  <sheetViews>
    <sheetView showGridLines="0" workbookViewId="0">
      <selection activeCell="E5" sqref="E5"/>
    </sheetView>
  </sheetViews>
  <sheetFormatPr defaultColWidth="0" defaultRowHeight="15" zeroHeight="1" x14ac:dyDescent="0.25"/>
  <cols>
    <col min="1" max="1" width="9.140625" customWidth="1"/>
    <col min="2" max="2" width="11.42578125" customWidth="1"/>
    <col min="3" max="3" width="12.140625" customWidth="1"/>
    <col min="4" max="4" width="13.42578125" customWidth="1"/>
    <col min="5" max="5" width="18.85546875" customWidth="1"/>
    <col min="6" max="6" width="14.140625" customWidth="1"/>
    <col min="7" max="7" width="15.7109375" customWidth="1"/>
    <col min="8" max="8" width="31.5703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Discovery Ventures sp. z o.o.</v>
      </c>
    </row>
    <row r="2" spans="1:8" x14ac:dyDescent="0.25">
      <c r="A2" s="78"/>
      <c r="B2" s="78"/>
      <c r="D2" s="9"/>
      <c r="G2" s="257" t="s">
        <v>21</v>
      </c>
      <c r="H2" s="257"/>
    </row>
    <row r="3" spans="1:8" x14ac:dyDescent="0.25">
      <c r="A3" s="78"/>
      <c r="B3" s="78"/>
    </row>
    <row r="4" spans="1:8" ht="60" x14ac:dyDescent="0.25">
      <c r="A4" s="21" t="s">
        <v>4</v>
      </c>
      <c r="B4" s="21" t="s">
        <v>22</v>
      </c>
      <c r="C4" s="21" t="s">
        <v>23</v>
      </c>
      <c r="D4" s="21" t="s">
        <v>5</v>
      </c>
      <c r="E4" s="21" t="s">
        <v>6</v>
      </c>
      <c r="F4" s="21" t="s">
        <v>24</v>
      </c>
      <c r="G4" s="21" t="s">
        <v>25</v>
      </c>
      <c r="H4" s="21" t="s">
        <v>26</v>
      </c>
    </row>
    <row r="5" spans="1:8" s="6" customFormat="1" ht="36" customHeight="1" x14ac:dyDescent="0.25">
      <c r="A5" s="56">
        <v>1</v>
      </c>
      <c r="B5" s="56">
        <v>0</v>
      </c>
      <c r="C5" s="28"/>
      <c r="D5" s="71">
        <v>43187</v>
      </c>
      <c r="E5" s="29" t="s">
        <v>86</v>
      </c>
      <c r="F5" s="89" t="s">
        <v>72</v>
      </c>
      <c r="G5" s="89" t="s">
        <v>83</v>
      </c>
      <c r="H5" s="90" t="s">
        <v>84</v>
      </c>
    </row>
    <row r="6" spans="1:8" hidden="1" x14ac:dyDescent="0.25">
      <c r="A6" s="79">
        <v>2</v>
      </c>
      <c r="B6" s="79"/>
      <c r="C6" s="86"/>
      <c r="D6" s="87">
        <f t="shared" ref="D6:D23" si="0">$D$5</f>
        <v>43187</v>
      </c>
      <c r="E6" s="88"/>
      <c r="F6" s="88"/>
      <c r="G6" s="88"/>
      <c r="H6" s="88"/>
    </row>
    <row r="7" spans="1:8" hidden="1" x14ac:dyDescent="0.25">
      <c r="A7" s="77">
        <v>3</v>
      </c>
      <c r="B7" s="77"/>
      <c r="C7" s="7"/>
      <c r="D7" s="5">
        <f t="shared" si="0"/>
        <v>43187</v>
      </c>
      <c r="E7" s="6"/>
      <c r="F7" s="6"/>
      <c r="G7" s="6"/>
      <c r="H7" s="6"/>
    </row>
    <row r="8" spans="1:8" hidden="1" x14ac:dyDescent="0.25">
      <c r="A8" s="77"/>
      <c r="B8" s="77"/>
      <c r="C8" s="6"/>
      <c r="D8" s="5">
        <f t="shared" si="0"/>
        <v>43187</v>
      </c>
      <c r="E8" s="6"/>
      <c r="F8" s="6"/>
      <c r="G8" s="6"/>
      <c r="H8" s="6"/>
    </row>
    <row r="9" spans="1:8" hidden="1" x14ac:dyDescent="0.25">
      <c r="A9" s="77"/>
      <c r="B9" s="77"/>
      <c r="C9" s="6"/>
      <c r="D9" s="5">
        <f t="shared" si="0"/>
        <v>43187</v>
      </c>
      <c r="E9" s="6"/>
      <c r="F9" s="6"/>
      <c r="G9" s="6"/>
      <c r="H9" s="6"/>
    </row>
    <row r="10" spans="1:8" hidden="1" x14ac:dyDescent="0.25">
      <c r="A10" s="77"/>
      <c r="B10" s="77"/>
      <c r="C10" s="6"/>
      <c r="D10" s="5">
        <f t="shared" si="0"/>
        <v>43187</v>
      </c>
      <c r="E10" s="6"/>
      <c r="F10" s="6"/>
      <c r="G10" s="6"/>
      <c r="H10" s="6"/>
    </row>
    <row r="11" spans="1:8" hidden="1" x14ac:dyDescent="0.25">
      <c r="A11" s="77"/>
      <c r="B11" s="77"/>
      <c r="C11" s="6"/>
      <c r="D11" s="5">
        <f t="shared" si="0"/>
        <v>43187</v>
      </c>
      <c r="E11" s="6"/>
      <c r="F11" s="6"/>
      <c r="G11" s="6"/>
      <c r="H11" s="6"/>
    </row>
    <row r="12" spans="1:8" hidden="1" x14ac:dyDescent="0.25">
      <c r="A12" s="77"/>
      <c r="B12" s="77"/>
      <c r="C12" s="6"/>
      <c r="D12" s="5">
        <f t="shared" si="0"/>
        <v>43187</v>
      </c>
      <c r="E12" s="6"/>
      <c r="F12" s="6"/>
      <c r="G12" s="6"/>
      <c r="H12" s="6"/>
    </row>
    <row r="13" spans="1:8" hidden="1" x14ac:dyDescent="0.25">
      <c r="A13" s="77"/>
      <c r="B13" s="77"/>
      <c r="C13" s="6"/>
      <c r="D13" s="5">
        <f t="shared" si="0"/>
        <v>43187</v>
      </c>
      <c r="E13" s="6"/>
      <c r="F13" s="6"/>
      <c r="G13" s="6"/>
      <c r="H13" s="6"/>
    </row>
    <row r="14" spans="1:8" hidden="1" x14ac:dyDescent="0.25">
      <c r="A14" s="77"/>
      <c r="B14" s="77"/>
      <c r="C14" s="6"/>
      <c r="D14" s="5">
        <f t="shared" si="0"/>
        <v>43187</v>
      </c>
      <c r="E14" s="6"/>
      <c r="F14" s="6"/>
      <c r="G14" s="6"/>
      <c r="H14" s="6"/>
    </row>
    <row r="15" spans="1:8" hidden="1" x14ac:dyDescent="0.25">
      <c r="A15" s="77"/>
      <c r="B15" s="77"/>
      <c r="C15" s="6"/>
      <c r="D15" s="5">
        <f t="shared" si="0"/>
        <v>43187</v>
      </c>
      <c r="E15" s="6"/>
      <c r="F15" s="6"/>
      <c r="G15" s="6"/>
      <c r="H15" s="6"/>
    </row>
    <row r="16" spans="1:8" hidden="1" x14ac:dyDescent="0.25">
      <c r="A16" s="77"/>
      <c r="B16" s="77"/>
      <c r="C16" s="6"/>
      <c r="D16" s="5">
        <f t="shared" si="0"/>
        <v>43187</v>
      </c>
      <c r="E16" s="6"/>
      <c r="F16" s="6"/>
      <c r="G16" s="6"/>
      <c r="H16" s="6"/>
    </row>
    <row r="17" spans="1:8" hidden="1" x14ac:dyDescent="0.25">
      <c r="A17" s="77"/>
      <c r="B17" s="77"/>
      <c r="C17" s="6"/>
      <c r="D17" s="5">
        <f t="shared" si="0"/>
        <v>43187</v>
      </c>
      <c r="E17" s="6"/>
      <c r="F17" s="6"/>
      <c r="G17" s="6"/>
      <c r="H17" s="6"/>
    </row>
    <row r="18" spans="1:8" hidden="1" x14ac:dyDescent="0.25">
      <c r="A18" s="77"/>
      <c r="B18" s="77"/>
      <c r="C18" s="6"/>
      <c r="D18" s="5">
        <f t="shared" si="0"/>
        <v>43187</v>
      </c>
      <c r="E18" s="6"/>
      <c r="F18" s="6"/>
      <c r="G18" s="6"/>
      <c r="H18" s="6"/>
    </row>
    <row r="19" spans="1:8" hidden="1" x14ac:dyDescent="0.25">
      <c r="A19" s="77"/>
      <c r="B19" s="77"/>
      <c r="C19" s="6"/>
      <c r="D19" s="5">
        <f t="shared" si="0"/>
        <v>43187</v>
      </c>
      <c r="E19" s="6"/>
      <c r="F19" s="6"/>
      <c r="G19" s="6"/>
      <c r="H19" s="6"/>
    </row>
    <row r="20" spans="1:8" hidden="1" x14ac:dyDescent="0.25">
      <c r="A20" s="77"/>
      <c r="B20" s="77"/>
      <c r="C20" s="6"/>
      <c r="D20" s="5">
        <f t="shared" si="0"/>
        <v>43187</v>
      </c>
      <c r="E20" s="6"/>
      <c r="F20" s="6"/>
      <c r="G20" s="6"/>
      <c r="H20" s="6"/>
    </row>
    <row r="21" spans="1:8" hidden="1" x14ac:dyDescent="0.25">
      <c r="A21" s="77"/>
      <c r="B21" s="77"/>
      <c r="C21" s="6"/>
      <c r="D21" s="5">
        <f t="shared" si="0"/>
        <v>43187</v>
      </c>
      <c r="E21" s="6"/>
      <c r="F21" s="6"/>
      <c r="G21" s="6"/>
      <c r="H21" s="6"/>
    </row>
    <row r="22" spans="1:8" hidden="1" x14ac:dyDescent="0.25">
      <c r="A22" s="77"/>
      <c r="B22" s="77"/>
      <c r="C22" s="6"/>
      <c r="D22" s="5">
        <f t="shared" si="0"/>
        <v>43187</v>
      </c>
      <c r="E22" s="6"/>
      <c r="F22" s="6"/>
      <c r="G22" s="6"/>
      <c r="H22" s="6"/>
    </row>
    <row r="23" spans="1:8" hidden="1" x14ac:dyDescent="0.25">
      <c r="A23" s="77"/>
      <c r="B23" s="77"/>
      <c r="C23" s="6"/>
      <c r="D23" s="5">
        <f t="shared" si="0"/>
        <v>43187</v>
      </c>
      <c r="E23" s="6"/>
      <c r="F23" s="6"/>
      <c r="G23" s="6"/>
      <c r="H23" s="6"/>
    </row>
    <row r="24" spans="1:8" ht="30" hidden="1" x14ac:dyDescent="0.25">
      <c r="A24" s="78"/>
      <c r="B24" s="78">
        <f>MAX(B5:B23)</f>
        <v>0</v>
      </c>
      <c r="C24" s="78"/>
      <c r="D24" s="40">
        <f>VLOOKUP($B$22,$B$4:$H$21,3,FALSE)</f>
        <v>43187</v>
      </c>
      <c r="E24" s="75" t="str">
        <f>VLOOKUP($B$22,$B$4:$H$21,4,FALSE)</f>
        <v>Discovery Ventures sp. z o.o.</v>
      </c>
      <c r="F24" s="40" t="str">
        <f>VLOOKUP($B$22,$B$4:$H$21,5,FALSE)</f>
        <v>Łódź</v>
      </c>
      <c r="G24" s="40" t="str">
        <f>VLOOKUP($B$22,$B$4:$H$21,6,FALSE)</f>
        <v>91-204</v>
      </c>
      <c r="H24" s="40" t="str">
        <f>VLOOKUP($B$22,$B$4:$H$21,7,FALSE)</f>
        <v>Traktorowa 126</v>
      </c>
    </row>
  </sheetData>
  <sheetProtection algorithmName="SHA-512" hashValue="wk56ZvyqTpPMv+6REgEQGZhirloN0IQ4LmqaSoxKKOjCiabMDl0j9aarrA9nPWuKI67wd2C3kyNzTnIRyVpTdw==" saltValue="Ly1rNOEZjIYuUsjoRhVN8Q==" spinCount="100000" sheet="1" objects="1" scenarios="1"/>
  <mergeCells count="2">
    <mergeCell ref="A1:C1"/>
    <mergeCell ref="G2:H2"/>
  </mergeCells>
  <conditionalFormatting sqref="C7">
    <cfRule type="expression" dxfId="48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1"/>
  <dimension ref="A1:H24"/>
  <sheetViews>
    <sheetView showGridLines="0" workbookViewId="0">
      <selection activeCell="G2" sqref="G2:H2"/>
    </sheetView>
  </sheetViews>
  <sheetFormatPr defaultColWidth="0" defaultRowHeight="15" zeroHeight="1" x14ac:dyDescent="0.25"/>
  <cols>
    <col min="1" max="2" width="9.140625" customWidth="1"/>
    <col min="3" max="3" width="11.42578125" customWidth="1"/>
    <col min="4" max="4" width="23.140625" customWidth="1"/>
    <col min="5" max="5" width="17.85546875" customWidth="1"/>
    <col min="6" max="6" width="15.140625" customWidth="1"/>
    <col min="7" max="7" width="20.28515625" customWidth="1"/>
    <col min="8" max="8" width="22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IGS INVESTMENT  sp. z o.o.</v>
      </c>
    </row>
    <row r="2" spans="1:8" x14ac:dyDescent="0.25">
      <c r="A2" s="82"/>
      <c r="B2" s="82"/>
      <c r="D2" s="9"/>
      <c r="G2" s="257" t="s">
        <v>21</v>
      </c>
      <c r="H2" s="257"/>
    </row>
    <row r="3" spans="1:8" x14ac:dyDescent="0.25">
      <c r="A3" s="82"/>
      <c r="B3" s="82"/>
    </row>
    <row r="4" spans="1:8" ht="60" x14ac:dyDescent="0.25">
      <c r="A4" s="81" t="s">
        <v>4</v>
      </c>
      <c r="B4" s="81" t="s">
        <v>22</v>
      </c>
      <c r="C4" s="81" t="s">
        <v>23</v>
      </c>
      <c r="D4" s="21" t="s">
        <v>5</v>
      </c>
      <c r="E4" s="21" t="s">
        <v>6</v>
      </c>
      <c r="F4" s="21" t="s">
        <v>24</v>
      </c>
      <c r="G4" s="21" t="s">
        <v>25</v>
      </c>
      <c r="H4" s="21" t="s">
        <v>26</v>
      </c>
    </row>
    <row r="5" spans="1:8" ht="30" x14ac:dyDescent="0.25">
      <c r="A5" s="56">
        <v>1</v>
      </c>
      <c r="B5" s="56">
        <v>0</v>
      </c>
      <c r="C5" s="28"/>
      <c r="D5" s="71">
        <v>43202</v>
      </c>
      <c r="E5" s="29" t="s">
        <v>90</v>
      </c>
      <c r="F5" s="89" t="s">
        <v>50</v>
      </c>
      <c r="G5" s="89" t="s">
        <v>87</v>
      </c>
      <c r="H5" s="90" t="s">
        <v>89</v>
      </c>
    </row>
    <row r="6" spans="1:8" hidden="1" x14ac:dyDescent="0.25">
      <c r="A6" s="80">
        <v>2</v>
      </c>
      <c r="B6" s="80"/>
      <c r="C6" s="7"/>
      <c r="D6" s="5">
        <f t="shared" ref="D6:D23" si="0">$D$5</f>
        <v>43202</v>
      </c>
      <c r="E6" s="88"/>
      <c r="F6" s="88"/>
      <c r="G6" s="88"/>
      <c r="H6" s="88"/>
    </row>
    <row r="7" spans="1:8" hidden="1" x14ac:dyDescent="0.25">
      <c r="A7" s="80">
        <v>3</v>
      </c>
      <c r="B7" s="80"/>
      <c r="C7" s="7"/>
      <c r="D7" s="5">
        <f t="shared" si="0"/>
        <v>43202</v>
      </c>
      <c r="E7" s="6"/>
      <c r="F7" s="6"/>
      <c r="G7" s="6"/>
      <c r="H7" s="6"/>
    </row>
    <row r="8" spans="1:8" hidden="1" x14ac:dyDescent="0.25">
      <c r="A8" s="80"/>
      <c r="B8" s="80"/>
      <c r="C8" s="6"/>
      <c r="D8" s="5">
        <f t="shared" si="0"/>
        <v>43202</v>
      </c>
      <c r="E8" s="6"/>
      <c r="F8" s="6"/>
      <c r="G8" s="6"/>
      <c r="H8" s="6"/>
    </row>
    <row r="9" spans="1:8" hidden="1" x14ac:dyDescent="0.25">
      <c r="A9" s="80"/>
      <c r="B9" s="80"/>
      <c r="C9" s="6"/>
      <c r="D9" s="5">
        <f t="shared" si="0"/>
        <v>43202</v>
      </c>
      <c r="E9" s="6"/>
      <c r="F9" s="6"/>
      <c r="G9" s="6"/>
      <c r="H9" s="6"/>
    </row>
    <row r="10" spans="1:8" hidden="1" x14ac:dyDescent="0.25">
      <c r="A10" s="80"/>
      <c r="B10" s="80"/>
      <c r="C10" s="6"/>
      <c r="D10" s="5">
        <f t="shared" si="0"/>
        <v>43202</v>
      </c>
      <c r="E10" s="6"/>
      <c r="F10" s="6"/>
      <c r="G10" s="6"/>
      <c r="H10" s="6"/>
    </row>
    <row r="11" spans="1:8" hidden="1" x14ac:dyDescent="0.25">
      <c r="A11" s="80"/>
      <c r="B11" s="80"/>
      <c r="C11" s="6"/>
      <c r="D11" s="5">
        <f t="shared" si="0"/>
        <v>43202</v>
      </c>
      <c r="E11" s="6"/>
      <c r="F11" s="6"/>
      <c r="G11" s="6"/>
      <c r="H11" s="6"/>
    </row>
    <row r="12" spans="1:8" hidden="1" x14ac:dyDescent="0.25">
      <c r="A12" s="80"/>
      <c r="B12" s="80"/>
      <c r="C12" s="6"/>
      <c r="D12" s="5">
        <f t="shared" si="0"/>
        <v>43202</v>
      </c>
      <c r="E12" s="6"/>
      <c r="F12" s="6"/>
      <c r="G12" s="6"/>
      <c r="H12" s="6"/>
    </row>
    <row r="13" spans="1:8" hidden="1" x14ac:dyDescent="0.25">
      <c r="A13" s="80"/>
      <c r="B13" s="80"/>
      <c r="C13" s="6"/>
      <c r="D13" s="5">
        <f t="shared" si="0"/>
        <v>43202</v>
      </c>
      <c r="E13" s="6"/>
      <c r="F13" s="6"/>
      <c r="G13" s="6"/>
      <c r="H13" s="6"/>
    </row>
    <row r="14" spans="1:8" hidden="1" x14ac:dyDescent="0.25">
      <c r="A14" s="80"/>
      <c r="B14" s="80"/>
      <c r="C14" s="6"/>
      <c r="D14" s="5">
        <f t="shared" si="0"/>
        <v>43202</v>
      </c>
      <c r="E14" s="6"/>
      <c r="F14" s="6"/>
      <c r="G14" s="6"/>
      <c r="H14" s="6"/>
    </row>
    <row r="15" spans="1:8" hidden="1" x14ac:dyDescent="0.25">
      <c r="A15" s="80"/>
      <c r="B15" s="80"/>
      <c r="C15" s="6"/>
      <c r="D15" s="5">
        <f t="shared" si="0"/>
        <v>43202</v>
      </c>
      <c r="E15" s="6"/>
      <c r="F15" s="6"/>
      <c r="G15" s="6"/>
      <c r="H15" s="6"/>
    </row>
    <row r="16" spans="1:8" hidden="1" x14ac:dyDescent="0.25">
      <c r="A16" s="80"/>
      <c r="B16" s="80"/>
      <c r="C16" s="6"/>
      <c r="D16" s="5">
        <f t="shared" si="0"/>
        <v>43202</v>
      </c>
      <c r="E16" s="6"/>
      <c r="F16" s="6"/>
      <c r="G16" s="6"/>
      <c r="H16" s="6"/>
    </row>
    <row r="17" spans="1:8" hidden="1" x14ac:dyDescent="0.25">
      <c r="A17" s="80"/>
      <c r="B17" s="80"/>
      <c r="C17" s="6"/>
      <c r="D17" s="5">
        <f t="shared" si="0"/>
        <v>43202</v>
      </c>
      <c r="E17" s="6"/>
      <c r="F17" s="6"/>
      <c r="G17" s="6"/>
      <c r="H17" s="6"/>
    </row>
    <row r="18" spans="1:8" hidden="1" x14ac:dyDescent="0.25">
      <c r="A18" s="80"/>
      <c r="B18" s="80"/>
      <c r="C18" s="6"/>
      <c r="D18" s="5">
        <f t="shared" si="0"/>
        <v>43202</v>
      </c>
      <c r="E18" s="6"/>
      <c r="F18" s="6"/>
      <c r="G18" s="6"/>
      <c r="H18" s="6"/>
    </row>
    <row r="19" spans="1:8" hidden="1" x14ac:dyDescent="0.25">
      <c r="A19" s="80"/>
      <c r="B19" s="80"/>
      <c r="C19" s="6"/>
      <c r="D19" s="5">
        <f t="shared" si="0"/>
        <v>43202</v>
      </c>
      <c r="E19" s="6"/>
      <c r="F19" s="6"/>
      <c r="G19" s="6"/>
      <c r="H19" s="6"/>
    </row>
    <row r="20" spans="1:8" hidden="1" x14ac:dyDescent="0.25">
      <c r="A20" s="80"/>
      <c r="B20" s="80"/>
      <c r="C20" s="6"/>
      <c r="D20" s="5">
        <f t="shared" si="0"/>
        <v>43202</v>
      </c>
      <c r="E20" s="6"/>
      <c r="F20" s="6"/>
      <c r="G20" s="6"/>
      <c r="H20" s="6"/>
    </row>
    <row r="21" spans="1:8" hidden="1" x14ac:dyDescent="0.25">
      <c r="A21" s="80"/>
      <c r="B21" s="80"/>
      <c r="C21" s="6"/>
      <c r="D21" s="5">
        <f t="shared" si="0"/>
        <v>43202</v>
      </c>
      <c r="E21" s="6"/>
      <c r="F21" s="6"/>
      <c r="G21" s="6"/>
      <c r="H21" s="6"/>
    </row>
    <row r="22" spans="1:8" hidden="1" x14ac:dyDescent="0.25">
      <c r="A22" s="80"/>
      <c r="B22" s="80"/>
      <c r="C22" s="6"/>
      <c r="D22" s="5">
        <f t="shared" si="0"/>
        <v>43202</v>
      </c>
      <c r="E22" s="6"/>
      <c r="F22" s="6"/>
      <c r="G22" s="6"/>
      <c r="H22" s="6"/>
    </row>
    <row r="23" spans="1:8" hidden="1" x14ac:dyDescent="0.25">
      <c r="A23" s="80"/>
      <c r="B23" s="80"/>
      <c r="C23" s="6"/>
      <c r="D23" s="5">
        <f t="shared" si="0"/>
        <v>43202</v>
      </c>
      <c r="E23" s="6"/>
      <c r="F23" s="6"/>
      <c r="G23" s="6"/>
      <c r="H23" s="6"/>
    </row>
    <row r="24" spans="1:8" ht="30" hidden="1" x14ac:dyDescent="0.25">
      <c r="A24" s="82"/>
      <c r="B24" s="82">
        <f>MAX(B5:B23)</f>
        <v>0</v>
      </c>
      <c r="C24" s="82"/>
      <c r="D24" s="40">
        <f>VLOOKUP($B$22,$B$4:$H$21,3,FALSE)</f>
        <v>43202</v>
      </c>
      <c r="E24" s="75" t="str">
        <f>VLOOKUP($B$22,$B$4:$H$21,4,FALSE)</f>
        <v>IGS INVESTMENT  sp. z o.o.</v>
      </c>
      <c r="F24" s="40" t="str">
        <f>VLOOKUP($B$22,$B$4:$H$21,5,FALSE)</f>
        <v>Gdańsk</v>
      </c>
      <c r="G24" s="40" t="str">
        <f>VLOOKUP($B$22,$B$4:$H$21,6,FALSE)</f>
        <v>80-264</v>
      </c>
      <c r="H24" s="40" t="str">
        <f>VLOOKUP($B$22,$B$4:$H$21,7,FALSE)</f>
        <v>Aleja Grunwaldzka 135A</v>
      </c>
    </row>
  </sheetData>
  <sheetProtection algorithmName="SHA-512" hashValue="RHWTlSFTuHIVTawFIwuMX/0BitMbpduvMBb9EjaPfdKv836NXCB+YPu8IEKGIK8T/h55OGErplCA8H4ikR/V8g==" saltValue="NNs/oTZaKwBrZEz7oyyzLw==" spinCount="100000" sheet="1" objects="1" scenarios="1"/>
  <mergeCells count="2">
    <mergeCell ref="A1:C1"/>
    <mergeCell ref="G2:H2"/>
  </mergeCells>
  <conditionalFormatting sqref="C7">
    <cfRule type="expression" dxfId="47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A1:H24"/>
  <sheetViews>
    <sheetView showGridLines="0" workbookViewId="0">
      <selection sqref="A1:C1"/>
    </sheetView>
  </sheetViews>
  <sheetFormatPr defaultColWidth="0" defaultRowHeight="15" zeroHeight="1" x14ac:dyDescent="0.25"/>
  <cols>
    <col min="1" max="2" width="9.140625" customWidth="1"/>
    <col min="3" max="3" width="11.42578125" customWidth="1"/>
    <col min="4" max="4" width="23.140625" customWidth="1"/>
    <col min="5" max="5" width="14.5703125" customWidth="1"/>
    <col min="6" max="6" width="15.140625" customWidth="1"/>
    <col min="7" max="7" width="20.28515625" customWidth="1"/>
    <col min="8" max="8" width="22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ABAN Alfa Fund sp. z o.o.</v>
      </c>
    </row>
    <row r="2" spans="1:8" x14ac:dyDescent="0.25">
      <c r="A2" s="82"/>
      <c r="B2" s="82"/>
      <c r="D2" s="9"/>
      <c r="G2" s="257" t="s">
        <v>21</v>
      </c>
      <c r="H2" s="257"/>
    </row>
    <row r="3" spans="1:8" x14ac:dyDescent="0.25">
      <c r="A3" s="82"/>
      <c r="B3" s="82"/>
    </row>
    <row r="4" spans="1:8" ht="60" x14ac:dyDescent="0.25">
      <c r="A4" s="81" t="s">
        <v>4</v>
      </c>
      <c r="B4" s="81" t="s">
        <v>22</v>
      </c>
      <c r="C4" s="81" t="s">
        <v>23</v>
      </c>
      <c r="D4" s="21" t="s">
        <v>5</v>
      </c>
      <c r="E4" s="81" t="s">
        <v>6</v>
      </c>
      <c r="F4" s="81" t="s">
        <v>24</v>
      </c>
      <c r="G4" s="81" t="s">
        <v>25</v>
      </c>
      <c r="H4" s="81" t="s">
        <v>26</v>
      </c>
    </row>
    <row r="5" spans="1:8" ht="30" x14ac:dyDescent="0.25">
      <c r="A5" s="56">
        <v>1</v>
      </c>
      <c r="B5" s="56">
        <v>0</v>
      </c>
      <c r="C5" s="28"/>
      <c r="D5" s="71">
        <v>43202</v>
      </c>
      <c r="E5" s="29" t="s">
        <v>94</v>
      </c>
      <c r="F5" s="89" t="s">
        <v>30</v>
      </c>
      <c r="G5" s="89" t="s">
        <v>91</v>
      </c>
      <c r="H5" s="90" t="s">
        <v>92</v>
      </c>
    </row>
    <row r="6" spans="1:8" hidden="1" x14ac:dyDescent="0.25">
      <c r="A6" s="80">
        <v>2</v>
      </c>
      <c r="B6" s="80"/>
      <c r="C6" s="7"/>
      <c r="D6" s="5">
        <f t="shared" ref="D6:D23" si="0">$D$5</f>
        <v>43202</v>
      </c>
      <c r="E6" s="6"/>
      <c r="F6" s="6"/>
      <c r="G6" s="6"/>
      <c r="H6" s="6"/>
    </row>
    <row r="7" spans="1:8" hidden="1" x14ac:dyDescent="0.25">
      <c r="A7" s="80">
        <v>3</v>
      </c>
      <c r="B7" s="80"/>
      <c r="C7" s="7"/>
      <c r="D7" s="5">
        <f t="shared" si="0"/>
        <v>43202</v>
      </c>
      <c r="E7" s="6"/>
      <c r="F7" s="6"/>
      <c r="G7" s="6"/>
      <c r="H7" s="6"/>
    </row>
    <row r="8" spans="1:8" hidden="1" x14ac:dyDescent="0.25">
      <c r="A8" s="80"/>
      <c r="B8" s="80"/>
      <c r="C8" s="6"/>
      <c r="D8" s="5">
        <f t="shared" si="0"/>
        <v>43202</v>
      </c>
      <c r="E8" s="6"/>
      <c r="F8" s="6"/>
      <c r="G8" s="6"/>
      <c r="H8" s="6"/>
    </row>
    <row r="9" spans="1:8" hidden="1" x14ac:dyDescent="0.25">
      <c r="A9" s="80"/>
      <c r="B9" s="80"/>
      <c r="C9" s="6"/>
      <c r="D9" s="5">
        <f t="shared" si="0"/>
        <v>43202</v>
      </c>
      <c r="E9" s="6"/>
      <c r="F9" s="6"/>
      <c r="G9" s="6"/>
      <c r="H9" s="6"/>
    </row>
    <row r="10" spans="1:8" hidden="1" x14ac:dyDescent="0.25">
      <c r="A10" s="80"/>
      <c r="B10" s="80"/>
      <c r="C10" s="6"/>
      <c r="D10" s="5">
        <f t="shared" si="0"/>
        <v>43202</v>
      </c>
      <c r="E10" s="6"/>
      <c r="F10" s="6"/>
      <c r="G10" s="6"/>
      <c r="H10" s="6"/>
    </row>
    <row r="11" spans="1:8" hidden="1" x14ac:dyDescent="0.25">
      <c r="A11" s="80"/>
      <c r="B11" s="80"/>
      <c r="C11" s="6"/>
      <c r="D11" s="5">
        <f t="shared" si="0"/>
        <v>43202</v>
      </c>
      <c r="E11" s="6"/>
      <c r="F11" s="6"/>
      <c r="G11" s="6"/>
      <c r="H11" s="6"/>
    </row>
    <row r="12" spans="1:8" hidden="1" x14ac:dyDescent="0.25">
      <c r="A12" s="80"/>
      <c r="B12" s="80"/>
      <c r="C12" s="6"/>
      <c r="D12" s="5">
        <f t="shared" si="0"/>
        <v>43202</v>
      </c>
      <c r="E12" s="6"/>
      <c r="F12" s="6"/>
      <c r="G12" s="6"/>
      <c r="H12" s="6"/>
    </row>
    <row r="13" spans="1:8" hidden="1" x14ac:dyDescent="0.25">
      <c r="A13" s="80"/>
      <c r="B13" s="80"/>
      <c r="C13" s="6"/>
      <c r="D13" s="5">
        <f t="shared" si="0"/>
        <v>43202</v>
      </c>
      <c r="E13" s="6"/>
      <c r="F13" s="6"/>
      <c r="G13" s="6"/>
      <c r="H13" s="6"/>
    </row>
    <row r="14" spans="1:8" hidden="1" x14ac:dyDescent="0.25">
      <c r="A14" s="80"/>
      <c r="B14" s="80"/>
      <c r="C14" s="6"/>
      <c r="D14" s="5">
        <f t="shared" si="0"/>
        <v>43202</v>
      </c>
      <c r="E14" s="6"/>
      <c r="F14" s="6"/>
      <c r="G14" s="6"/>
      <c r="H14" s="6"/>
    </row>
    <row r="15" spans="1:8" hidden="1" x14ac:dyDescent="0.25">
      <c r="A15" s="80"/>
      <c r="B15" s="80"/>
      <c r="C15" s="6"/>
      <c r="D15" s="5">
        <f t="shared" si="0"/>
        <v>43202</v>
      </c>
      <c r="E15" s="6"/>
      <c r="F15" s="6"/>
      <c r="G15" s="6"/>
      <c r="H15" s="6"/>
    </row>
    <row r="16" spans="1:8" hidden="1" x14ac:dyDescent="0.25">
      <c r="A16" s="80"/>
      <c r="B16" s="80"/>
      <c r="C16" s="6"/>
      <c r="D16" s="5">
        <f t="shared" si="0"/>
        <v>43202</v>
      </c>
      <c r="E16" s="6"/>
      <c r="F16" s="6"/>
      <c r="G16" s="6"/>
      <c r="H16" s="6"/>
    </row>
    <row r="17" spans="1:8" hidden="1" x14ac:dyDescent="0.25">
      <c r="A17" s="80"/>
      <c r="B17" s="80"/>
      <c r="C17" s="6"/>
      <c r="D17" s="5">
        <f t="shared" si="0"/>
        <v>43202</v>
      </c>
      <c r="E17" s="6"/>
      <c r="F17" s="6"/>
      <c r="G17" s="6"/>
      <c r="H17" s="6"/>
    </row>
    <row r="18" spans="1:8" hidden="1" x14ac:dyDescent="0.25">
      <c r="A18" s="80"/>
      <c r="B18" s="80"/>
      <c r="C18" s="6"/>
      <c r="D18" s="5">
        <f t="shared" si="0"/>
        <v>43202</v>
      </c>
      <c r="E18" s="6"/>
      <c r="F18" s="6"/>
      <c r="G18" s="6"/>
      <c r="H18" s="6"/>
    </row>
    <row r="19" spans="1:8" hidden="1" x14ac:dyDescent="0.25">
      <c r="A19" s="80"/>
      <c r="B19" s="80"/>
      <c r="C19" s="6"/>
      <c r="D19" s="5">
        <f t="shared" si="0"/>
        <v>43202</v>
      </c>
      <c r="E19" s="6"/>
      <c r="F19" s="6"/>
      <c r="G19" s="6"/>
      <c r="H19" s="6"/>
    </row>
    <row r="20" spans="1:8" hidden="1" x14ac:dyDescent="0.25">
      <c r="A20" s="80"/>
      <c r="B20" s="80"/>
      <c r="C20" s="6"/>
      <c r="D20" s="5">
        <f t="shared" si="0"/>
        <v>43202</v>
      </c>
      <c r="E20" s="6"/>
      <c r="F20" s="6"/>
      <c r="G20" s="6"/>
      <c r="H20" s="6"/>
    </row>
    <row r="21" spans="1:8" hidden="1" x14ac:dyDescent="0.25">
      <c r="A21" s="80"/>
      <c r="B21" s="80"/>
      <c r="C21" s="6"/>
      <c r="D21" s="5">
        <f t="shared" si="0"/>
        <v>43202</v>
      </c>
      <c r="E21" s="6"/>
      <c r="F21" s="6"/>
      <c r="G21" s="6"/>
      <c r="H21" s="6"/>
    </row>
    <row r="22" spans="1:8" hidden="1" x14ac:dyDescent="0.25">
      <c r="A22" s="80"/>
      <c r="B22" s="80"/>
      <c r="C22" s="6"/>
      <c r="D22" s="5">
        <f t="shared" si="0"/>
        <v>43202</v>
      </c>
      <c r="E22" s="6"/>
      <c r="F22" s="6"/>
      <c r="G22" s="6"/>
      <c r="H22" s="6"/>
    </row>
    <row r="23" spans="1:8" hidden="1" x14ac:dyDescent="0.25">
      <c r="A23" s="80"/>
      <c r="B23" s="80"/>
      <c r="C23" s="6"/>
      <c r="D23" s="5">
        <f t="shared" si="0"/>
        <v>43202</v>
      </c>
      <c r="E23" s="6"/>
      <c r="F23" s="6"/>
      <c r="G23" s="6"/>
      <c r="H23" s="6"/>
    </row>
    <row r="24" spans="1:8" ht="30" hidden="1" x14ac:dyDescent="0.25">
      <c r="A24" s="82"/>
      <c r="B24" s="82">
        <f>MAX(B5:B23)</f>
        <v>0</v>
      </c>
      <c r="C24" s="82"/>
      <c r="D24" s="40">
        <f>VLOOKUP($B$22,$B$4:$H$21,3,FALSE)</f>
        <v>43202</v>
      </c>
      <c r="E24" s="75" t="str">
        <f>VLOOKUP($B$22,$B$4:$H$21,4,FALSE)</f>
        <v>ABAN Alfa Fund sp. z o.o.</v>
      </c>
      <c r="F24" s="40" t="str">
        <f>VLOOKUP($B$22,$B$4:$H$21,5,FALSE)</f>
        <v>Kraków</v>
      </c>
      <c r="G24" s="40" t="str">
        <f>VLOOKUP($B$22,$B$4:$H$21,6,FALSE)</f>
        <v>31-039</v>
      </c>
      <c r="H24" s="40" t="str">
        <f>VLOOKUP($B$22,$B$4:$H$21,7,FALSE)</f>
        <v>Józefa Dietla 52 lok. 8</v>
      </c>
    </row>
  </sheetData>
  <sheetProtection algorithmName="SHA-512" hashValue="H34uj8plZ5rzMlIhoOcwnCjBLzQqQS/uETHP6RYnVl2xet1hQf62wnw3Gt1CdRblYyXdTdQkClez10AxWgDrMA==" saltValue="jQccsw5dewt1COi1TKRuAg==" spinCount="100000" sheet="1" objects="1" scenarios="1"/>
  <mergeCells count="2">
    <mergeCell ref="A1:C1"/>
    <mergeCell ref="G2:H2"/>
  </mergeCells>
  <conditionalFormatting sqref="C7">
    <cfRule type="expression" dxfId="46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3"/>
  <dimension ref="A1:H24"/>
  <sheetViews>
    <sheetView showGridLines="0" workbookViewId="0">
      <selection activeCell="G2" sqref="G2:H2"/>
    </sheetView>
  </sheetViews>
  <sheetFormatPr defaultColWidth="0" defaultRowHeight="15" zeroHeight="1" x14ac:dyDescent="0.25"/>
  <cols>
    <col min="1" max="2" width="9.140625" customWidth="1"/>
    <col min="3" max="3" width="11.42578125" customWidth="1"/>
    <col min="4" max="4" width="23.140625" customWidth="1"/>
    <col min="5" max="5" width="19.140625" customWidth="1"/>
    <col min="6" max="6" width="15.140625" customWidth="1"/>
    <col min="7" max="7" width="20.28515625" customWidth="1"/>
    <col min="8" max="8" width="22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TECH-IMPACT FUND sp. z o.o.</v>
      </c>
    </row>
    <row r="2" spans="1:8" x14ac:dyDescent="0.25">
      <c r="A2" s="82"/>
      <c r="B2" s="82"/>
      <c r="D2" s="9"/>
      <c r="G2" s="257" t="s">
        <v>21</v>
      </c>
      <c r="H2" s="257"/>
    </row>
    <row r="3" spans="1:8" x14ac:dyDescent="0.25">
      <c r="A3" s="82"/>
      <c r="B3" s="82"/>
    </row>
    <row r="4" spans="1:8" ht="60" x14ac:dyDescent="0.25">
      <c r="A4" s="81" t="s">
        <v>4</v>
      </c>
      <c r="B4" s="81" t="s">
        <v>22</v>
      </c>
      <c r="C4" s="81" t="s">
        <v>23</v>
      </c>
      <c r="D4" s="21" t="s">
        <v>5</v>
      </c>
      <c r="E4" s="81" t="s">
        <v>6</v>
      </c>
      <c r="F4" s="81" t="s">
        <v>24</v>
      </c>
      <c r="G4" s="81" t="s">
        <v>25</v>
      </c>
      <c r="H4" s="81" t="s">
        <v>26</v>
      </c>
    </row>
    <row r="5" spans="1:8" ht="30" x14ac:dyDescent="0.25">
      <c r="A5" s="56">
        <v>1</v>
      </c>
      <c r="B5" s="56">
        <v>0</v>
      </c>
      <c r="C5" s="28"/>
      <c r="D5" s="71">
        <v>43202</v>
      </c>
      <c r="E5" s="29" t="s">
        <v>99</v>
      </c>
      <c r="F5" s="89" t="s">
        <v>30</v>
      </c>
      <c r="G5" s="89" t="s">
        <v>100</v>
      </c>
      <c r="H5" s="69" t="s">
        <v>96</v>
      </c>
    </row>
    <row r="6" spans="1:8" ht="30" x14ac:dyDescent="0.25">
      <c r="A6" s="56">
        <v>2</v>
      </c>
      <c r="B6" s="56">
        <v>1</v>
      </c>
      <c r="C6" s="71">
        <v>43298</v>
      </c>
      <c r="D6" s="71">
        <f t="shared" ref="D6:D23" si="0">$D$5</f>
        <v>43202</v>
      </c>
      <c r="E6" s="29" t="s">
        <v>99</v>
      </c>
      <c r="F6" s="89" t="s">
        <v>30</v>
      </c>
      <c r="G6" s="89" t="s">
        <v>101</v>
      </c>
      <c r="H6" s="69" t="s">
        <v>234</v>
      </c>
    </row>
    <row r="7" spans="1:8" hidden="1" x14ac:dyDescent="0.25">
      <c r="A7" s="80">
        <v>3</v>
      </c>
      <c r="B7" s="80"/>
      <c r="C7" s="7"/>
      <c r="D7" s="5">
        <f t="shared" si="0"/>
        <v>43202</v>
      </c>
      <c r="E7" s="6"/>
      <c r="F7" s="6"/>
      <c r="G7" s="6"/>
      <c r="H7" s="6"/>
    </row>
    <row r="8" spans="1:8" hidden="1" x14ac:dyDescent="0.25">
      <c r="A8" s="80"/>
      <c r="B8" s="80"/>
      <c r="C8" s="6"/>
      <c r="D8" s="5">
        <f t="shared" si="0"/>
        <v>43202</v>
      </c>
      <c r="E8" s="6"/>
      <c r="F8" s="6"/>
      <c r="G8" s="6"/>
      <c r="H8" s="6"/>
    </row>
    <row r="9" spans="1:8" hidden="1" x14ac:dyDescent="0.25">
      <c r="A9" s="80"/>
      <c r="B9" s="80"/>
      <c r="C9" s="6"/>
      <c r="D9" s="5">
        <f t="shared" si="0"/>
        <v>43202</v>
      </c>
      <c r="E9" s="6"/>
      <c r="F9" s="6"/>
      <c r="G9" s="6"/>
      <c r="H9" s="6"/>
    </row>
    <row r="10" spans="1:8" hidden="1" x14ac:dyDescent="0.25">
      <c r="A10" s="80"/>
      <c r="B10" s="80"/>
      <c r="C10" s="6"/>
      <c r="D10" s="5">
        <f t="shared" si="0"/>
        <v>43202</v>
      </c>
      <c r="E10" s="6"/>
      <c r="F10" s="6"/>
      <c r="G10" s="6"/>
      <c r="H10" s="6"/>
    </row>
    <row r="11" spans="1:8" hidden="1" x14ac:dyDescent="0.25">
      <c r="A11" s="80"/>
      <c r="B11" s="80"/>
      <c r="C11" s="6"/>
      <c r="D11" s="5">
        <f t="shared" si="0"/>
        <v>43202</v>
      </c>
      <c r="E11" s="6"/>
      <c r="F11" s="6"/>
      <c r="G11" s="6"/>
      <c r="H11" s="6"/>
    </row>
    <row r="12" spans="1:8" hidden="1" x14ac:dyDescent="0.25">
      <c r="A12" s="80"/>
      <c r="B12" s="80"/>
      <c r="C12" s="6"/>
      <c r="D12" s="5">
        <f t="shared" si="0"/>
        <v>43202</v>
      </c>
      <c r="E12" s="6"/>
      <c r="F12" s="6"/>
      <c r="G12" s="6"/>
      <c r="H12" s="6"/>
    </row>
    <row r="13" spans="1:8" hidden="1" x14ac:dyDescent="0.25">
      <c r="A13" s="80"/>
      <c r="B13" s="80"/>
      <c r="C13" s="6"/>
      <c r="D13" s="5">
        <f t="shared" si="0"/>
        <v>43202</v>
      </c>
      <c r="E13" s="6"/>
      <c r="F13" s="6"/>
      <c r="G13" s="6"/>
      <c r="H13" s="6"/>
    </row>
    <row r="14" spans="1:8" hidden="1" x14ac:dyDescent="0.25">
      <c r="A14" s="80"/>
      <c r="B14" s="80"/>
      <c r="C14" s="6"/>
      <c r="D14" s="5">
        <f t="shared" si="0"/>
        <v>43202</v>
      </c>
      <c r="E14" s="6"/>
      <c r="F14" s="6"/>
      <c r="G14" s="6"/>
      <c r="H14" s="6"/>
    </row>
    <row r="15" spans="1:8" hidden="1" x14ac:dyDescent="0.25">
      <c r="A15" s="80"/>
      <c r="B15" s="80"/>
      <c r="C15" s="6"/>
      <c r="D15" s="5">
        <f t="shared" si="0"/>
        <v>43202</v>
      </c>
      <c r="E15" s="6"/>
      <c r="F15" s="6"/>
      <c r="G15" s="6"/>
      <c r="H15" s="6"/>
    </row>
    <row r="16" spans="1:8" hidden="1" x14ac:dyDescent="0.25">
      <c r="A16" s="80"/>
      <c r="B16" s="80"/>
      <c r="C16" s="6"/>
      <c r="D16" s="5">
        <f t="shared" si="0"/>
        <v>43202</v>
      </c>
      <c r="E16" s="6"/>
      <c r="F16" s="6"/>
      <c r="G16" s="6"/>
      <c r="H16" s="6"/>
    </row>
    <row r="17" spans="1:8" hidden="1" x14ac:dyDescent="0.25">
      <c r="A17" s="80"/>
      <c r="B17" s="80"/>
      <c r="C17" s="6"/>
      <c r="D17" s="5">
        <f t="shared" si="0"/>
        <v>43202</v>
      </c>
      <c r="E17" s="6"/>
      <c r="F17" s="6"/>
      <c r="G17" s="6"/>
      <c r="H17" s="6"/>
    </row>
    <row r="18" spans="1:8" hidden="1" x14ac:dyDescent="0.25">
      <c r="A18" s="80"/>
      <c r="B18" s="80"/>
      <c r="C18" s="6"/>
      <c r="D18" s="5">
        <f t="shared" si="0"/>
        <v>43202</v>
      </c>
      <c r="E18" s="6"/>
      <c r="F18" s="6"/>
      <c r="G18" s="6"/>
      <c r="H18" s="6"/>
    </row>
    <row r="19" spans="1:8" hidden="1" x14ac:dyDescent="0.25">
      <c r="A19" s="80"/>
      <c r="B19" s="80"/>
      <c r="C19" s="6"/>
      <c r="D19" s="5">
        <f t="shared" si="0"/>
        <v>43202</v>
      </c>
      <c r="E19" s="6"/>
      <c r="F19" s="6"/>
      <c r="G19" s="6"/>
      <c r="H19" s="6"/>
    </row>
    <row r="20" spans="1:8" hidden="1" x14ac:dyDescent="0.25">
      <c r="A20" s="80"/>
      <c r="B20" s="80"/>
      <c r="C20" s="6"/>
      <c r="D20" s="5">
        <f t="shared" si="0"/>
        <v>43202</v>
      </c>
      <c r="E20" s="6"/>
      <c r="F20" s="6"/>
      <c r="G20" s="6"/>
      <c r="H20" s="6"/>
    </row>
    <row r="21" spans="1:8" hidden="1" x14ac:dyDescent="0.25">
      <c r="A21" s="80"/>
      <c r="B21" s="80"/>
      <c r="C21" s="6"/>
      <c r="D21" s="5">
        <f t="shared" si="0"/>
        <v>43202</v>
      </c>
      <c r="E21" s="6"/>
      <c r="F21" s="6"/>
      <c r="G21" s="6"/>
      <c r="H21" s="6"/>
    </row>
    <row r="22" spans="1:8" hidden="1" x14ac:dyDescent="0.25">
      <c r="A22" s="80"/>
      <c r="B22" s="80"/>
      <c r="C22" s="6"/>
      <c r="D22" s="5">
        <f t="shared" si="0"/>
        <v>43202</v>
      </c>
      <c r="E22" s="6"/>
      <c r="F22" s="6"/>
      <c r="G22" s="6"/>
      <c r="H22" s="6"/>
    </row>
    <row r="23" spans="1:8" hidden="1" x14ac:dyDescent="0.25">
      <c r="A23" s="80"/>
      <c r="B23" s="80"/>
      <c r="C23" s="6"/>
      <c r="D23" s="5">
        <f t="shared" si="0"/>
        <v>43202</v>
      </c>
      <c r="E23" s="6"/>
      <c r="F23" s="6"/>
      <c r="G23" s="6"/>
      <c r="H23" s="6"/>
    </row>
    <row r="24" spans="1:8" ht="30" hidden="1" x14ac:dyDescent="0.25">
      <c r="A24" s="82"/>
      <c r="B24" s="82">
        <f>MAX(B5:B23)</f>
        <v>1</v>
      </c>
      <c r="C24" s="82"/>
      <c r="D24" s="40">
        <f>VLOOKUP($B$22,$B$4:$H$21,3,FALSE)</f>
        <v>43202</v>
      </c>
      <c r="E24" s="75" t="str">
        <f>VLOOKUP($B$22,$B$4:$H$21,4,FALSE)</f>
        <v>TECH-IMPACT FUND sp. z o.o.</v>
      </c>
      <c r="F24" s="40" t="str">
        <f>VLOOKUP($B$22,$B$4:$H$21,5,FALSE)</f>
        <v>Kraków</v>
      </c>
      <c r="G24" s="40" t="str">
        <f>VLOOKUP($B$22,$B$4:$H$21,6,FALSE)</f>
        <v>31-980</v>
      </c>
      <c r="H24" s="40" t="str">
        <f>VLOOKUP($B$22,$B$4:$H$21,7,FALSE)</f>
        <v>Longinusa Podbipięty 29B</v>
      </c>
    </row>
  </sheetData>
  <sheetProtection algorithmName="SHA-512" hashValue="WDLvPyqPAcSzMy5Qfrc+FSWKZD5vtEEqT67qsY1PWqfrrp+G/VwXgmgNF/CDg5WNDH3hpDVFCoL1fplJyZvzhQ==" saltValue="G49p1Tft7dasaxSYIES+eA==" spinCount="100000" sheet="1" objects="1" scenarios="1"/>
  <mergeCells count="2">
    <mergeCell ref="A1:C1"/>
    <mergeCell ref="G2:H2"/>
  </mergeCells>
  <conditionalFormatting sqref="C7">
    <cfRule type="expression" dxfId="45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/>
  <dimension ref="A1:H25"/>
  <sheetViews>
    <sheetView showGridLines="0" workbookViewId="0">
      <selection sqref="A1:C1"/>
    </sheetView>
  </sheetViews>
  <sheetFormatPr defaultColWidth="0" defaultRowHeight="15" zeroHeight="1" x14ac:dyDescent="0.25"/>
  <cols>
    <col min="1" max="1" width="9.140625" customWidth="1"/>
    <col min="2" max="3" width="11" customWidth="1"/>
    <col min="4" max="4" width="17.28515625" customWidth="1"/>
    <col min="5" max="5" width="19.5703125" customWidth="1"/>
    <col min="6" max="6" width="13.85546875" customWidth="1"/>
    <col min="7" max="7" width="11.140625" customWidth="1"/>
    <col min="8" max="8" width="39.42578125" customWidth="1"/>
    <col min="9" max="16384" width="9.140625" style="27" hidden="1"/>
  </cols>
  <sheetData>
    <row r="1" spans="1:8" x14ac:dyDescent="0.25">
      <c r="A1" s="256" t="s">
        <v>19</v>
      </c>
      <c r="B1" s="256"/>
      <c r="C1" s="256"/>
      <c r="D1" s="20" t="str">
        <f>E24</f>
        <v>Augere sp. z o.o.</v>
      </c>
    </row>
    <row r="2" spans="1:8" x14ac:dyDescent="0.25">
      <c r="A2" s="85"/>
      <c r="B2" s="85"/>
      <c r="D2" s="9"/>
      <c r="G2" s="257" t="s">
        <v>21</v>
      </c>
      <c r="H2" s="257"/>
    </row>
    <row r="3" spans="1:8" x14ac:dyDescent="0.25">
      <c r="A3" s="85"/>
      <c r="B3" s="85"/>
    </row>
    <row r="4" spans="1:8" ht="75" x14ac:dyDescent="0.25">
      <c r="A4" s="84" t="s">
        <v>4</v>
      </c>
      <c r="B4" s="84" t="s">
        <v>22</v>
      </c>
      <c r="C4" s="84" t="s">
        <v>23</v>
      </c>
      <c r="D4" s="21" t="s">
        <v>5</v>
      </c>
      <c r="E4" s="84" t="s">
        <v>6</v>
      </c>
      <c r="F4" s="84" t="s">
        <v>24</v>
      </c>
      <c r="G4" s="84" t="s">
        <v>25</v>
      </c>
      <c r="H4" s="84" t="s">
        <v>26</v>
      </c>
    </row>
    <row r="5" spans="1:8" x14ac:dyDescent="0.25">
      <c r="A5" s="56">
        <v>1</v>
      </c>
      <c r="B5" s="56">
        <v>0</v>
      </c>
      <c r="C5" s="28"/>
      <c r="D5" s="71">
        <v>43203</v>
      </c>
      <c r="E5" s="29" t="s">
        <v>104</v>
      </c>
      <c r="F5" s="89" t="s">
        <v>30</v>
      </c>
      <c r="G5" s="89" t="s">
        <v>101</v>
      </c>
      <c r="H5" s="67" t="s">
        <v>102</v>
      </c>
    </row>
    <row r="6" spans="1:8" hidden="1" x14ac:dyDescent="0.25">
      <c r="A6" s="83">
        <v>2</v>
      </c>
      <c r="B6" s="83"/>
      <c r="C6" s="7"/>
      <c r="D6" s="5">
        <f t="shared" ref="D6:D23" si="0">$D$5</f>
        <v>43203</v>
      </c>
      <c r="E6" s="6"/>
      <c r="F6" s="6"/>
      <c r="G6" s="6"/>
      <c r="H6" s="6"/>
    </row>
    <row r="7" spans="1:8" hidden="1" x14ac:dyDescent="0.25">
      <c r="A7" s="83">
        <v>3</v>
      </c>
      <c r="B7" s="83"/>
      <c r="C7" s="7"/>
      <c r="D7" s="5">
        <f t="shared" si="0"/>
        <v>43203</v>
      </c>
      <c r="E7" s="6"/>
      <c r="F7" s="6"/>
      <c r="G7" s="6"/>
      <c r="H7" s="6"/>
    </row>
    <row r="8" spans="1:8" hidden="1" x14ac:dyDescent="0.25">
      <c r="A8" s="83"/>
      <c r="B8" s="83"/>
      <c r="C8" s="6"/>
      <c r="D8" s="5">
        <f t="shared" si="0"/>
        <v>43203</v>
      </c>
      <c r="E8" s="6"/>
      <c r="F8" s="6"/>
      <c r="G8" s="6"/>
      <c r="H8" s="6"/>
    </row>
    <row r="9" spans="1:8" hidden="1" x14ac:dyDescent="0.25">
      <c r="A9" s="83"/>
      <c r="B9" s="83"/>
      <c r="C9" s="6"/>
      <c r="D9" s="5">
        <f t="shared" si="0"/>
        <v>43203</v>
      </c>
      <c r="E9" s="6"/>
      <c r="F9" s="6"/>
      <c r="G9" s="6"/>
      <c r="H9" s="6"/>
    </row>
    <row r="10" spans="1:8" hidden="1" x14ac:dyDescent="0.25">
      <c r="A10" s="83"/>
      <c r="B10" s="83"/>
      <c r="C10" s="6"/>
      <c r="D10" s="5">
        <f t="shared" si="0"/>
        <v>43203</v>
      </c>
      <c r="E10" s="6"/>
      <c r="F10" s="6"/>
      <c r="G10" s="6"/>
      <c r="H10" s="6"/>
    </row>
    <row r="11" spans="1:8" hidden="1" x14ac:dyDescent="0.25">
      <c r="A11" s="83"/>
      <c r="B11" s="83"/>
      <c r="C11" s="6"/>
      <c r="D11" s="5">
        <f t="shared" si="0"/>
        <v>43203</v>
      </c>
      <c r="E11" s="6"/>
      <c r="F11" s="6"/>
      <c r="G11" s="6"/>
      <c r="H11" s="6"/>
    </row>
    <row r="12" spans="1:8" hidden="1" x14ac:dyDescent="0.25">
      <c r="A12" s="83"/>
      <c r="B12" s="83"/>
      <c r="C12" s="6"/>
      <c r="D12" s="5">
        <f t="shared" si="0"/>
        <v>43203</v>
      </c>
      <c r="E12" s="6"/>
      <c r="F12" s="6"/>
      <c r="G12" s="6"/>
      <c r="H12" s="6"/>
    </row>
    <row r="13" spans="1:8" hidden="1" x14ac:dyDescent="0.25">
      <c r="A13" s="83"/>
      <c r="B13" s="83"/>
      <c r="C13" s="6"/>
      <c r="D13" s="5">
        <f t="shared" si="0"/>
        <v>43203</v>
      </c>
      <c r="E13" s="6"/>
      <c r="F13" s="6"/>
      <c r="G13" s="6"/>
      <c r="H13" s="6"/>
    </row>
    <row r="14" spans="1:8" hidden="1" x14ac:dyDescent="0.25">
      <c r="A14" s="83"/>
      <c r="B14" s="83"/>
      <c r="C14" s="6"/>
      <c r="D14" s="5">
        <f t="shared" si="0"/>
        <v>43203</v>
      </c>
      <c r="E14" s="6"/>
      <c r="F14" s="6"/>
      <c r="G14" s="6"/>
      <c r="H14" s="6"/>
    </row>
    <row r="15" spans="1:8" hidden="1" x14ac:dyDescent="0.25">
      <c r="A15" s="83"/>
      <c r="B15" s="83"/>
      <c r="C15" s="6"/>
      <c r="D15" s="5">
        <f t="shared" si="0"/>
        <v>43203</v>
      </c>
      <c r="E15" s="6"/>
      <c r="F15" s="6"/>
      <c r="G15" s="6"/>
      <c r="H15" s="6"/>
    </row>
    <row r="16" spans="1:8" hidden="1" x14ac:dyDescent="0.25">
      <c r="A16" s="83"/>
      <c r="B16" s="83"/>
      <c r="C16" s="6"/>
      <c r="D16" s="5">
        <f t="shared" si="0"/>
        <v>43203</v>
      </c>
      <c r="E16" s="6"/>
      <c r="F16" s="6"/>
      <c r="G16" s="6"/>
      <c r="H16" s="6"/>
    </row>
    <row r="17" spans="1:8" hidden="1" x14ac:dyDescent="0.25">
      <c r="A17" s="83"/>
      <c r="B17" s="83"/>
      <c r="C17" s="6"/>
      <c r="D17" s="5">
        <f t="shared" si="0"/>
        <v>43203</v>
      </c>
      <c r="E17" s="6"/>
      <c r="F17" s="6"/>
      <c r="G17" s="6"/>
      <c r="H17" s="6"/>
    </row>
    <row r="18" spans="1:8" hidden="1" x14ac:dyDescent="0.25">
      <c r="A18" s="83"/>
      <c r="B18" s="83"/>
      <c r="C18" s="6"/>
      <c r="D18" s="5">
        <f t="shared" si="0"/>
        <v>43203</v>
      </c>
      <c r="E18" s="6"/>
      <c r="F18" s="6"/>
      <c r="G18" s="6"/>
      <c r="H18" s="6"/>
    </row>
    <row r="19" spans="1:8" hidden="1" x14ac:dyDescent="0.25">
      <c r="A19" s="83"/>
      <c r="B19" s="83"/>
      <c r="C19" s="6"/>
      <c r="D19" s="5">
        <f t="shared" si="0"/>
        <v>43203</v>
      </c>
      <c r="E19" s="6"/>
      <c r="F19" s="6"/>
      <c r="G19" s="6"/>
      <c r="H19" s="6"/>
    </row>
    <row r="20" spans="1:8" hidden="1" x14ac:dyDescent="0.25">
      <c r="A20" s="83"/>
      <c r="B20" s="83"/>
      <c r="C20" s="6"/>
      <c r="D20" s="5">
        <f t="shared" si="0"/>
        <v>43203</v>
      </c>
      <c r="E20" s="6"/>
      <c r="F20" s="6"/>
      <c r="G20" s="6"/>
      <c r="H20" s="6"/>
    </row>
    <row r="21" spans="1:8" hidden="1" x14ac:dyDescent="0.25">
      <c r="A21" s="83"/>
      <c r="B21" s="83"/>
      <c r="C21" s="6"/>
      <c r="D21" s="5">
        <f t="shared" si="0"/>
        <v>43203</v>
      </c>
      <c r="E21" s="6"/>
      <c r="F21" s="6"/>
      <c r="G21" s="6"/>
      <c r="H21" s="6"/>
    </row>
    <row r="22" spans="1:8" hidden="1" x14ac:dyDescent="0.25">
      <c r="A22" s="83"/>
      <c r="B22" s="83"/>
      <c r="C22" s="6"/>
      <c r="D22" s="5">
        <f t="shared" si="0"/>
        <v>43203</v>
      </c>
      <c r="E22" s="6"/>
      <c r="F22" s="6"/>
      <c r="G22" s="6"/>
      <c r="H22" s="6"/>
    </row>
    <row r="23" spans="1:8" hidden="1" x14ac:dyDescent="0.25">
      <c r="A23" s="83"/>
      <c r="B23" s="83"/>
      <c r="C23" s="6"/>
      <c r="D23" s="5">
        <f t="shared" si="0"/>
        <v>43203</v>
      </c>
      <c r="E23" s="6"/>
      <c r="F23" s="6"/>
      <c r="G23" s="6"/>
      <c r="H23" s="6"/>
    </row>
    <row r="24" spans="1:8" hidden="1" x14ac:dyDescent="0.25">
      <c r="A24" s="85"/>
      <c r="B24" s="85">
        <f>MAX(B5:B23)</f>
        <v>0</v>
      </c>
      <c r="C24" s="85"/>
      <c r="D24" s="40">
        <f>VLOOKUP($B$22,$B$4:$H$21,3,FALSE)</f>
        <v>43203</v>
      </c>
      <c r="E24" s="92" t="str">
        <f>VLOOKUP($B$22,$B$4:$H$21,4,FALSE)</f>
        <v>Augere sp. z o.o.</v>
      </c>
      <c r="F24" s="40" t="str">
        <f>VLOOKUP($B$22,$B$4:$H$21,5,FALSE)</f>
        <v>Kraków</v>
      </c>
      <c r="G24" s="40" t="str">
        <f>VLOOKUP($B$22,$B$4:$H$21,6,FALSE)</f>
        <v>30-062</v>
      </c>
      <c r="H24" s="40" t="str">
        <f>VLOOKUP($B$22,$B$4:$H$21,7,FALSE)</f>
        <v>Aleja 3 Maja 9</v>
      </c>
    </row>
    <row r="25" spans="1:8" hidden="1" x14ac:dyDescent="0.25"/>
  </sheetData>
  <sheetProtection algorithmName="SHA-512" hashValue="Wd45iGJPpfMn7gohz0MEvN3B/twggalvanjsLERqVwLKiS/4EdMmo7THKQH1LNoxYlvgg8/Z96qkipEkU/RnCQ==" saltValue="Xw1+reTdyzgW50vY0NnxXQ==" spinCount="100000" sheet="1" objects="1" scenarios="1"/>
  <mergeCells count="2">
    <mergeCell ref="A1:C1"/>
    <mergeCell ref="G2:H2"/>
  </mergeCells>
  <conditionalFormatting sqref="C7">
    <cfRule type="expression" dxfId="44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5"/>
  <dimension ref="A1:H25"/>
  <sheetViews>
    <sheetView showGridLines="0" workbookViewId="0">
      <selection sqref="A1:C1"/>
    </sheetView>
  </sheetViews>
  <sheetFormatPr defaultColWidth="0" defaultRowHeight="15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17.7109375" customWidth="1"/>
    <col min="6" max="6" width="14.28515625" customWidth="1"/>
    <col min="7" max="7" width="14.140625" customWidth="1"/>
    <col min="8" max="8" width="30.285156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Tar Heel Capital Alfa sp. z o.o.</v>
      </c>
    </row>
    <row r="2" spans="1:8" x14ac:dyDescent="0.25">
      <c r="A2" s="85"/>
      <c r="B2" s="85"/>
      <c r="D2" s="9"/>
      <c r="G2" s="257" t="s">
        <v>21</v>
      </c>
      <c r="H2" s="257"/>
    </row>
    <row r="3" spans="1:8" x14ac:dyDescent="0.25">
      <c r="A3" s="85"/>
      <c r="B3" s="85"/>
    </row>
    <row r="4" spans="1:8" ht="60" x14ac:dyDescent="0.25">
      <c r="A4" s="84" t="s">
        <v>4</v>
      </c>
      <c r="B4" s="84" t="s">
        <v>22</v>
      </c>
      <c r="C4" s="84" t="s">
        <v>23</v>
      </c>
      <c r="D4" s="21" t="s">
        <v>5</v>
      </c>
      <c r="E4" s="84" t="s">
        <v>6</v>
      </c>
      <c r="F4" s="84" t="s">
        <v>24</v>
      </c>
      <c r="G4" s="84" t="s">
        <v>25</v>
      </c>
      <c r="H4" s="84" t="s">
        <v>26</v>
      </c>
    </row>
    <row r="5" spans="1:8" ht="30" x14ac:dyDescent="0.25">
      <c r="A5" s="56">
        <v>1</v>
      </c>
      <c r="B5" s="56">
        <v>0</v>
      </c>
      <c r="C5" s="28"/>
      <c r="D5" s="71">
        <v>43203</v>
      </c>
      <c r="E5" s="29" t="s">
        <v>110</v>
      </c>
      <c r="F5" s="89" t="s">
        <v>106</v>
      </c>
      <c r="G5" s="69" t="s">
        <v>108</v>
      </c>
      <c r="H5" s="69" t="s">
        <v>107</v>
      </c>
    </row>
    <row r="6" spans="1:8" hidden="1" x14ac:dyDescent="0.25">
      <c r="A6" s="83">
        <v>2</v>
      </c>
      <c r="B6" s="83"/>
      <c r="C6" s="7"/>
      <c r="D6" s="5">
        <f t="shared" ref="D6:D23" si="0">$D$5</f>
        <v>43203</v>
      </c>
      <c r="E6" s="6"/>
      <c r="F6" s="6"/>
      <c r="G6" s="6"/>
      <c r="H6" s="6"/>
    </row>
    <row r="7" spans="1:8" hidden="1" x14ac:dyDescent="0.25">
      <c r="A7" s="83">
        <v>3</v>
      </c>
      <c r="B7" s="83"/>
      <c r="C7" s="7"/>
      <c r="D7" s="5">
        <f t="shared" si="0"/>
        <v>43203</v>
      </c>
      <c r="E7" s="6"/>
      <c r="F7" s="6"/>
      <c r="G7" s="6"/>
      <c r="H7" s="6"/>
    </row>
    <row r="8" spans="1:8" hidden="1" x14ac:dyDescent="0.25">
      <c r="A8" s="83"/>
      <c r="B8" s="83"/>
      <c r="C8" s="6"/>
      <c r="D8" s="5">
        <f t="shared" si="0"/>
        <v>43203</v>
      </c>
      <c r="E8" s="6"/>
      <c r="F8" s="6"/>
      <c r="G8" s="6"/>
      <c r="H8" s="6"/>
    </row>
    <row r="9" spans="1:8" hidden="1" x14ac:dyDescent="0.25">
      <c r="A9" s="83"/>
      <c r="B9" s="83"/>
      <c r="C9" s="6"/>
      <c r="D9" s="5">
        <f t="shared" si="0"/>
        <v>43203</v>
      </c>
      <c r="E9" s="6"/>
      <c r="F9" s="6"/>
      <c r="G9" s="6"/>
      <c r="H9" s="6"/>
    </row>
    <row r="10" spans="1:8" hidden="1" x14ac:dyDescent="0.25">
      <c r="A10" s="83"/>
      <c r="B10" s="83"/>
      <c r="C10" s="6"/>
      <c r="D10" s="5">
        <f t="shared" si="0"/>
        <v>43203</v>
      </c>
      <c r="E10" s="6"/>
      <c r="F10" s="6"/>
      <c r="G10" s="6"/>
      <c r="H10" s="6"/>
    </row>
    <row r="11" spans="1:8" hidden="1" x14ac:dyDescent="0.25">
      <c r="A11" s="83"/>
      <c r="B11" s="83"/>
      <c r="C11" s="6"/>
      <c r="D11" s="5">
        <f t="shared" si="0"/>
        <v>43203</v>
      </c>
      <c r="E11" s="6"/>
      <c r="F11" s="6"/>
      <c r="G11" s="6"/>
      <c r="H11" s="6"/>
    </row>
    <row r="12" spans="1:8" hidden="1" x14ac:dyDescent="0.25">
      <c r="A12" s="83"/>
      <c r="B12" s="83"/>
      <c r="C12" s="6"/>
      <c r="D12" s="5">
        <f t="shared" si="0"/>
        <v>43203</v>
      </c>
      <c r="E12" s="6"/>
      <c r="F12" s="6"/>
      <c r="G12" s="6"/>
      <c r="H12" s="6"/>
    </row>
    <row r="13" spans="1:8" hidden="1" x14ac:dyDescent="0.25">
      <c r="A13" s="83"/>
      <c r="B13" s="83"/>
      <c r="C13" s="6"/>
      <c r="D13" s="5">
        <f t="shared" si="0"/>
        <v>43203</v>
      </c>
      <c r="E13" s="6"/>
      <c r="F13" s="6"/>
      <c r="G13" s="6"/>
      <c r="H13" s="6"/>
    </row>
    <row r="14" spans="1:8" hidden="1" x14ac:dyDescent="0.25">
      <c r="A14" s="83"/>
      <c r="B14" s="83"/>
      <c r="C14" s="6"/>
      <c r="D14" s="5">
        <f t="shared" si="0"/>
        <v>43203</v>
      </c>
      <c r="E14" s="6"/>
      <c r="F14" s="6"/>
      <c r="G14" s="6"/>
      <c r="H14" s="6"/>
    </row>
    <row r="15" spans="1:8" hidden="1" x14ac:dyDescent="0.25">
      <c r="A15" s="83"/>
      <c r="B15" s="83"/>
      <c r="C15" s="6"/>
      <c r="D15" s="5">
        <f t="shared" si="0"/>
        <v>43203</v>
      </c>
      <c r="E15" s="6"/>
      <c r="F15" s="6"/>
      <c r="G15" s="6"/>
      <c r="H15" s="6"/>
    </row>
    <row r="16" spans="1:8" hidden="1" x14ac:dyDescent="0.25">
      <c r="A16" s="83"/>
      <c r="B16" s="83"/>
      <c r="C16" s="6"/>
      <c r="D16" s="5">
        <f t="shared" si="0"/>
        <v>43203</v>
      </c>
      <c r="E16" s="6"/>
      <c r="F16" s="6"/>
      <c r="G16" s="6"/>
      <c r="H16" s="6"/>
    </row>
    <row r="17" spans="1:8" hidden="1" x14ac:dyDescent="0.25">
      <c r="A17" s="83"/>
      <c r="B17" s="83"/>
      <c r="C17" s="6"/>
      <c r="D17" s="5">
        <f t="shared" si="0"/>
        <v>43203</v>
      </c>
      <c r="E17" s="6"/>
      <c r="F17" s="6"/>
      <c r="G17" s="6"/>
      <c r="H17" s="6"/>
    </row>
    <row r="18" spans="1:8" hidden="1" x14ac:dyDescent="0.25">
      <c r="A18" s="83"/>
      <c r="B18" s="83"/>
      <c r="C18" s="6"/>
      <c r="D18" s="5">
        <f t="shared" si="0"/>
        <v>43203</v>
      </c>
      <c r="E18" s="6"/>
      <c r="F18" s="6"/>
      <c r="G18" s="6"/>
      <c r="H18" s="6"/>
    </row>
    <row r="19" spans="1:8" hidden="1" x14ac:dyDescent="0.25">
      <c r="A19" s="83"/>
      <c r="B19" s="83"/>
      <c r="C19" s="6"/>
      <c r="D19" s="5">
        <f t="shared" si="0"/>
        <v>43203</v>
      </c>
      <c r="E19" s="6"/>
      <c r="F19" s="6"/>
      <c r="G19" s="6"/>
      <c r="H19" s="6"/>
    </row>
    <row r="20" spans="1:8" hidden="1" x14ac:dyDescent="0.25">
      <c r="A20" s="83"/>
      <c r="B20" s="83"/>
      <c r="C20" s="6"/>
      <c r="D20" s="5">
        <f t="shared" si="0"/>
        <v>43203</v>
      </c>
      <c r="E20" s="6"/>
      <c r="F20" s="6"/>
      <c r="G20" s="6"/>
      <c r="H20" s="6"/>
    </row>
    <row r="21" spans="1:8" hidden="1" x14ac:dyDescent="0.25">
      <c r="A21" s="83"/>
      <c r="B21" s="83"/>
      <c r="C21" s="6"/>
      <c r="D21" s="5">
        <f t="shared" si="0"/>
        <v>43203</v>
      </c>
      <c r="E21" s="6"/>
      <c r="F21" s="6"/>
      <c r="G21" s="6"/>
      <c r="H21" s="6"/>
    </row>
    <row r="22" spans="1:8" hidden="1" x14ac:dyDescent="0.25">
      <c r="A22" s="83"/>
      <c r="B22" s="83"/>
      <c r="C22" s="6"/>
      <c r="D22" s="5">
        <f t="shared" si="0"/>
        <v>43203</v>
      </c>
      <c r="E22" s="6"/>
      <c r="F22" s="6"/>
      <c r="G22" s="6"/>
      <c r="H22" s="6"/>
    </row>
    <row r="23" spans="1:8" hidden="1" x14ac:dyDescent="0.25">
      <c r="A23" s="83"/>
      <c r="B23" s="83"/>
      <c r="C23" s="6"/>
      <c r="D23" s="5">
        <f t="shared" si="0"/>
        <v>43203</v>
      </c>
      <c r="E23" s="6"/>
      <c r="F23" s="6"/>
      <c r="G23" s="6"/>
      <c r="H23" s="6"/>
    </row>
    <row r="24" spans="1:8" ht="30" hidden="1" x14ac:dyDescent="0.25">
      <c r="A24" s="85"/>
      <c r="B24" s="85">
        <f>MAX(B5:B23)</f>
        <v>0</v>
      </c>
      <c r="C24" s="85"/>
      <c r="D24" s="40">
        <f>VLOOKUP($B$22,$B$4:$H$21,3,FALSE)</f>
        <v>43203</v>
      </c>
      <c r="E24" s="75" t="str">
        <f>VLOOKUP($B$22,$B$4:$H$21,4,FALSE)</f>
        <v>Tar Heel Capital Alfa sp. z o.o.</v>
      </c>
      <c r="F24" s="40" t="str">
        <f>VLOOKUP($B$22,$B$4:$H$21,5,FALSE)</f>
        <v xml:space="preserve">Szczecin </v>
      </c>
      <c r="G24" s="40" t="str">
        <f>VLOOKUP($B$22,$B$4:$H$21,6,FALSE)</f>
        <v>71-064</v>
      </c>
      <c r="H24" s="40" t="str">
        <f>VLOOKUP($B$22,$B$4:$H$21,7,FALSE)</f>
        <v>Aleja Piastów 22</v>
      </c>
    </row>
    <row r="25" spans="1:8" hidden="1" x14ac:dyDescent="0.25"/>
  </sheetData>
  <sheetProtection algorithmName="SHA-512" hashValue="U7d32TOVABQWFVs/0+1pAlxiACsz5JXzxHgM2SDpIVxUiVxfySG8YeDlVS8gIppXsmyO9CET+R6QS05NBiKqrQ==" saltValue="eTIXAEiDkbJpqEy5Z51vAQ==" spinCount="100000" sheet="1" objects="1" scenarios="1"/>
  <mergeCells count="2">
    <mergeCell ref="A1:C1"/>
    <mergeCell ref="G2:H2"/>
  </mergeCells>
  <conditionalFormatting sqref="C7">
    <cfRule type="expression" dxfId="43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6"/>
  <dimension ref="A1:H24"/>
  <sheetViews>
    <sheetView showGridLines="0" workbookViewId="0">
      <selection sqref="A1:C1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17.7109375" customWidth="1"/>
    <col min="6" max="6" width="14.28515625" customWidth="1"/>
    <col min="7" max="7" width="14.140625" customWidth="1"/>
    <col min="8" max="8" width="30.285156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Epic Alfa sp. z o.o.</v>
      </c>
    </row>
    <row r="2" spans="1:8" x14ac:dyDescent="0.25">
      <c r="A2" s="97"/>
      <c r="B2" s="97"/>
      <c r="D2" s="9"/>
      <c r="G2" s="257" t="s">
        <v>21</v>
      </c>
      <c r="H2" s="257"/>
    </row>
    <row r="3" spans="1:8" x14ac:dyDescent="0.25">
      <c r="A3" s="97"/>
      <c r="B3" s="97"/>
    </row>
    <row r="4" spans="1:8" ht="60" x14ac:dyDescent="0.25">
      <c r="A4" s="96" t="s">
        <v>4</v>
      </c>
      <c r="B4" s="96" t="s">
        <v>22</v>
      </c>
      <c r="C4" s="96" t="s">
        <v>23</v>
      </c>
      <c r="D4" s="21" t="s">
        <v>5</v>
      </c>
      <c r="E4" s="96" t="s">
        <v>6</v>
      </c>
      <c r="F4" s="96" t="s">
        <v>24</v>
      </c>
      <c r="G4" s="96" t="s">
        <v>25</v>
      </c>
      <c r="H4" s="96" t="s">
        <v>26</v>
      </c>
    </row>
    <row r="5" spans="1:8" x14ac:dyDescent="0.25">
      <c r="A5" s="56">
        <v>1</v>
      </c>
      <c r="B5" s="56">
        <v>0</v>
      </c>
      <c r="C5" s="28"/>
      <c r="D5" s="71">
        <v>43213</v>
      </c>
      <c r="E5" s="29" t="s">
        <v>111</v>
      </c>
      <c r="F5" s="89" t="s">
        <v>37</v>
      </c>
      <c r="G5" s="69" t="s">
        <v>112</v>
      </c>
      <c r="H5" s="69" t="s">
        <v>113</v>
      </c>
    </row>
    <row r="6" spans="1:8" hidden="1" x14ac:dyDescent="0.25">
      <c r="A6" s="95">
        <v>2</v>
      </c>
      <c r="B6" s="95"/>
      <c r="C6" s="7"/>
      <c r="D6" s="5">
        <f t="shared" ref="D6:D23" si="0">$D$5</f>
        <v>43213</v>
      </c>
      <c r="E6" s="6"/>
      <c r="F6" s="6"/>
      <c r="G6" s="6"/>
      <c r="H6" s="6"/>
    </row>
    <row r="7" spans="1:8" hidden="1" x14ac:dyDescent="0.25">
      <c r="A7" s="95">
        <v>3</v>
      </c>
      <c r="B7" s="95"/>
      <c r="C7" s="7"/>
      <c r="D7" s="5">
        <f t="shared" si="0"/>
        <v>43213</v>
      </c>
      <c r="E7" s="6"/>
      <c r="F7" s="6"/>
      <c r="G7" s="6"/>
      <c r="H7" s="6"/>
    </row>
    <row r="8" spans="1:8" hidden="1" x14ac:dyDescent="0.25">
      <c r="A8" s="95"/>
      <c r="B8" s="95"/>
      <c r="C8" s="6"/>
      <c r="D8" s="5">
        <f t="shared" si="0"/>
        <v>43213</v>
      </c>
      <c r="E8" s="6"/>
      <c r="F8" s="6"/>
      <c r="G8" s="6"/>
      <c r="H8" s="6"/>
    </row>
    <row r="9" spans="1:8" hidden="1" x14ac:dyDescent="0.25">
      <c r="A9" s="95"/>
      <c r="B9" s="95"/>
      <c r="C9" s="6"/>
      <c r="D9" s="5">
        <f t="shared" si="0"/>
        <v>43213</v>
      </c>
      <c r="E9" s="6"/>
      <c r="F9" s="6"/>
      <c r="G9" s="6"/>
      <c r="H9" s="6"/>
    </row>
    <row r="10" spans="1:8" hidden="1" x14ac:dyDescent="0.25">
      <c r="A10" s="95"/>
      <c r="B10" s="95"/>
      <c r="C10" s="6"/>
      <c r="D10" s="5">
        <f t="shared" si="0"/>
        <v>43213</v>
      </c>
      <c r="E10" s="6"/>
      <c r="F10" s="6"/>
      <c r="G10" s="6"/>
      <c r="H10" s="6"/>
    </row>
    <row r="11" spans="1:8" hidden="1" x14ac:dyDescent="0.25">
      <c r="A11" s="95"/>
      <c r="B11" s="95"/>
      <c r="C11" s="6"/>
      <c r="D11" s="5">
        <f t="shared" si="0"/>
        <v>43213</v>
      </c>
      <c r="E11" s="6"/>
      <c r="F11" s="6"/>
      <c r="G11" s="6"/>
      <c r="H11" s="6"/>
    </row>
    <row r="12" spans="1:8" hidden="1" x14ac:dyDescent="0.25">
      <c r="A12" s="95"/>
      <c r="B12" s="95"/>
      <c r="C12" s="6"/>
      <c r="D12" s="5">
        <f t="shared" si="0"/>
        <v>43213</v>
      </c>
      <c r="E12" s="6"/>
      <c r="F12" s="6"/>
      <c r="G12" s="6"/>
      <c r="H12" s="6"/>
    </row>
    <row r="13" spans="1:8" hidden="1" x14ac:dyDescent="0.25">
      <c r="A13" s="95"/>
      <c r="B13" s="95"/>
      <c r="C13" s="6"/>
      <c r="D13" s="5">
        <f t="shared" si="0"/>
        <v>43213</v>
      </c>
      <c r="E13" s="6"/>
      <c r="F13" s="6"/>
      <c r="G13" s="6"/>
      <c r="H13" s="6"/>
    </row>
    <row r="14" spans="1:8" hidden="1" x14ac:dyDescent="0.25">
      <c r="A14" s="95"/>
      <c r="B14" s="95"/>
      <c r="C14" s="6"/>
      <c r="D14" s="5">
        <f t="shared" si="0"/>
        <v>43213</v>
      </c>
      <c r="E14" s="6"/>
      <c r="F14" s="6"/>
      <c r="G14" s="6"/>
      <c r="H14" s="6"/>
    </row>
    <row r="15" spans="1:8" hidden="1" x14ac:dyDescent="0.25">
      <c r="A15" s="95"/>
      <c r="B15" s="95"/>
      <c r="C15" s="6"/>
      <c r="D15" s="5">
        <f t="shared" si="0"/>
        <v>43213</v>
      </c>
      <c r="E15" s="6"/>
      <c r="F15" s="6"/>
      <c r="G15" s="6"/>
      <c r="H15" s="6"/>
    </row>
    <row r="16" spans="1:8" hidden="1" x14ac:dyDescent="0.25">
      <c r="A16" s="95"/>
      <c r="B16" s="95"/>
      <c r="C16" s="6"/>
      <c r="D16" s="5">
        <f t="shared" si="0"/>
        <v>43213</v>
      </c>
      <c r="E16" s="6"/>
      <c r="F16" s="6"/>
      <c r="G16" s="6"/>
      <c r="H16" s="6"/>
    </row>
    <row r="17" spans="1:8" hidden="1" x14ac:dyDescent="0.25">
      <c r="A17" s="95"/>
      <c r="B17" s="95"/>
      <c r="C17" s="6"/>
      <c r="D17" s="5">
        <f t="shared" si="0"/>
        <v>43213</v>
      </c>
      <c r="E17" s="6"/>
      <c r="F17" s="6"/>
      <c r="G17" s="6"/>
      <c r="H17" s="6"/>
    </row>
    <row r="18" spans="1:8" hidden="1" x14ac:dyDescent="0.25">
      <c r="A18" s="95"/>
      <c r="B18" s="95"/>
      <c r="C18" s="6"/>
      <c r="D18" s="5">
        <f t="shared" si="0"/>
        <v>43213</v>
      </c>
      <c r="E18" s="6"/>
      <c r="F18" s="6"/>
      <c r="G18" s="6"/>
      <c r="H18" s="6"/>
    </row>
    <row r="19" spans="1:8" hidden="1" x14ac:dyDescent="0.25">
      <c r="A19" s="95"/>
      <c r="B19" s="95"/>
      <c r="C19" s="6"/>
      <c r="D19" s="5">
        <f t="shared" si="0"/>
        <v>43213</v>
      </c>
      <c r="E19" s="6"/>
      <c r="F19" s="6"/>
      <c r="G19" s="6"/>
      <c r="H19" s="6"/>
    </row>
    <row r="20" spans="1:8" hidden="1" x14ac:dyDescent="0.25">
      <c r="A20" s="95"/>
      <c r="B20" s="95"/>
      <c r="C20" s="6"/>
      <c r="D20" s="5">
        <f t="shared" si="0"/>
        <v>43213</v>
      </c>
      <c r="E20" s="6"/>
      <c r="F20" s="6"/>
      <c r="G20" s="6"/>
      <c r="H20" s="6"/>
    </row>
    <row r="21" spans="1:8" hidden="1" x14ac:dyDescent="0.25">
      <c r="A21" s="95"/>
      <c r="B21" s="95"/>
      <c r="C21" s="6"/>
      <c r="D21" s="5">
        <f t="shared" si="0"/>
        <v>43213</v>
      </c>
      <c r="E21" s="6"/>
      <c r="F21" s="6"/>
      <c r="G21" s="6"/>
      <c r="H21" s="6"/>
    </row>
    <row r="22" spans="1:8" hidden="1" x14ac:dyDescent="0.25">
      <c r="A22" s="95"/>
      <c r="B22" s="95"/>
      <c r="C22" s="6"/>
      <c r="D22" s="5">
        <f t="shared" si="0"/>
        <v>43213</v>
      </c>
      <c r="E22" s="6"/>
      <c r="F22" s="6"/>
      <c r="G22" s="6"/>
      <c r="H22" s="6"/>
    </row>
    <row r="23" spans="1:8" hidden="1" x14ac:dyDescent="0.25">
      <c r="A23" s="95"/>
      <c r="B23" s="95"/>
      <c r="C23" s="6"/>
      <c r="D23" s="5">
        <f t="shared" si="0"/>
        <v>43213</v>
      </c>
      <c r="E23" s="6"/>
      <c r="F23" s="6"/>
      <c r="G23" s="6"/>
      <c r="H23" s="6"/>
    </row>
    <row r="24" spans="1:8" hidden="1" x14ac:dyDescent="0.25">
      <c r="A24" s="97"/>
      <c r="B24" s="97">
        <f>MAX(B5:B23)</f>
        <v>0</v>
      </c>
      <c r="C24" s="97"/>
      <c r="D24" s="40">
        <f>VLOOKUP($B$22,$B$4:$H$21,3,FALSE)</f>
        <v>43213</v>
      </c>
      <c r="E24" s="75" t="str">
        <f>VLOOKUP($B$22,$B$4:$H$21,4,FALSE)</f>
        <v>Epic Alfa sp. z o.o.</v>
      </c>
      <c r="F24" s="40" t="str">
        <f>VLOOKUP($B$22,$B$4:$H$21,5,FALSE)</f>
        <v>Wrocław</v>
      </c>
      <c r="G24" s="40" t="str">
        <f>VLOOKUP($B$22,$B$4:$H$21,6,FALSE)</f>
        <v>51-173</v>
      </c>
      <c r="H24" s="40" t="str">
        <f>VLOOKUP($B$22,$B$4:$H$21,7,FALSE)</f>
        <v>Elementarzowa 4</v>
      </c>
    </row>
  </sheetData>
  <sheetProtection algorithmName="SHA-512" hashValue="4uNdHRyQlM9RtLbYF0Ep+SRKaYOf3qaFPSC+GL+FoqELYh/nfRZMlgZNHn0g43usagc4b7542Nuj913Vu3jaSA==" saltValue="tRSVNb4Rt4+1VTnZ7M9lyQ==" spinCount="100000" sheet="1" objects="1" scenarios="1"/>
  <mergeCells count="2">
    <mergeCell ref="A1:C1"/>
    <mergeCell ref="G2:H2"/>
  </mergeCells>
  <conditionalFormatting sqref="C7">
    <cfRule type="expression" dxfId="42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"/>
  <dimension ref="A1:H24"/>
  <sheetViews>
    <sheetView showGridLines="0" workbookViewId="0">
      <selection sqref="A1:C1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2.570312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Platinum Alfa sp. z o.o.</v>
      </c>
    </row>
    <row r="2" spans="1:8" x14ac:dyDescent="0.25">
      <c r="A2" s="100"/>
      <c r="B2" s="100"/>
      <c r="D2" s="9"/>
      <c r="G2" s="257" t="s">
        <v>21</v>
      </c>
      <c r="H2" s="257"/>
    </row>
    <row r="3" spans="1:8" x14ac:dyDescent="0.25">
      <c r="A3" s="100"/>
      <c r="B3" s="100"/>
    </row>
    <row r="4" spans="1:8" ht="60" x14ac:dyDescent="0.25">
      <c r="A4" s="99" t="s">
        <v>4</v>
      </c>
      <c r="B4" s="99" t="s">
        <v>22</v>
      </c>
      <c r="C4" s="99" t="s">
        <v>23</v>
      </c>
      <c r="D4" s="21" t="s">
        <v>5</v>
      </c>
      <c r="E4" s="99" t="s">
        <v>6</v>
      </c>
      <c r="F4" s="99" t="s">
        <v>24</v>
      </c>
      <c r="G4" s="99" t="s">
        <v>25</v>
      </c>
      <c r="H4" s="99" t="s">
        <v>26</v>
      </c>
    </row>
    <row r="5" spans="1:8" ht="30" x14ac:dyDescent="0.25">
      <c r="A5" s="56">
        <v>1</v>
      </c>
      <c r="B5" s="56">
        <v>0</v>
      </c>
      <c r="C5" s="28"/>
      <c r="D5" s="71">
        <v>43214</v>
      </c>
      <c r="E5" s="29" t="s">
        <v>118</v>
      </c>
      <c r="F5" s="89" t="s">
        <v>115</v>
      </c>
      <c r="G5" s="69" t="s">
        <v>116</v>
      </c>
      <c r="H5" s="69" t="s">
        <v>117</v>
      </c>
    </row>
    <row r="6" spans="1:8" hidden="1" x14ac:dyDescent="0.25">
      <c r="A6" s="98">
        <v>2</v>
      </c>
      <c r="B6" s="98"/>
      <c r="C6" s="7"/>
      <c r="D6" s="5">
        <f t="shared" ref="D6:D23" si="0">$D$5</f>
        <v>43214</v>
      </c>
      <c r="E6" s="6"/>
      <c r="F6" s="6"/>
      <c r="G6" s="6"/>
      <c r="H6" s="6"/>
    </row>
    <row r="7" spans="1:8" hidden="1" x14ac:dyDescent="0.25">
      <c r="A7" s="98">
        <v>3</v>
      </c>
      <c r="B7" s="98"/>
      <c r="C7" s="7"/>
      <c r="D7" s="5">
        <f t="shared" si="0"/>
        <v>43214</v>
      </c>
      <c r="E7" s="6"/>
      <c r="F7" s="6"/>
      <c r="G7" s="6"/>
      <c r="H7" s="6"/>
    </row>
    <row r="8" spans="1:8" hidden="1" x14ac:dyDescent="0.25">
      <c r="A8" s="98"/>
      <c r="B8" s="98"/>
      <c r="C8" s="6"/>
      <c r="D8" s="5">
        <f t="shared" si="0"/>
        <v>43214</v>
      </c>
      <c r="E8" s="6"/>
      <c r="F8" s="6"/>
      <c r="G8" s="6"/>
      <c r="H8" s="6"/>
    </row>
    <row r="9" spans="1:8" hidden="1" x14ac:dyDescent="0.25">
      <c r="A9" s="98"/>
      <c r="B9" s="98"/>
      <c r="C9" s="6"/>
      <c r="D9" s="5">
        <f t="shared" si="0"/>
        <v>43214</v>
      </c>
      <c r="E9" s="6"/>
      <c r="F9" s="6"/>
      <c r="G9" s="6"/>
      <c r="H9" s="6"/>
    </row>
    <row r="10" spans="1:8" hidden="1" x14ac:dyDescent="0.25">
      <c r="A10" s="98"/>
      <c r="B10" s="98"/>
      <c r="C10" s="6"/>
      <c r="D10" s="5">
        <f t="shared" si="0"/>
        <v>43214</v>
      </c>
      <c r="E10" s="6"/>
      <c r="F10" s="6"/>
      <c r="G10" s="6"/>
      <c r="H10" s="6"/>
    </row>
    <row r="11" spans="1:8" hidden="1" x14ac:dyDescent="0.25">
      <c r="A11" s="98"/>
      <c r="B11" s="98"/>
      <c r="C11" s="6"/>
      <c r="D11" s="5">
        <f t="shared" si="0"/>
        <v>43214</v>
      </c>
      <c r="E11" s="6"/>
      <c r="F11" s="6"/>
      <c r="G11" s="6"/>
      <c r="H11" s="6"/>
    </row>
    <row r="12" spans="1:8" hidden="1" x14ac:dyDescent="0.25">
      <c r="A12" s="98"/>
      <c r="B12" s="98"/>
      <c r="C12" s="6"/>
      <c r="D12" s="5">
        <f t="shared" si="0"/>
        <v>43214</v>
      </c>
      <c r="E12" s="6"/>
      <c r="F12" s="6"/>
      <c r="G12" s="6"/>
      <c r="H12" s="6"/>
    </row>
    <row r="13" spans="1:8" hidden="1" x14ac:dyDescent="0.25">
      <c r="A13" s="98"/>
      <c r="B13" s="98"/>
      <c r="C13" s="6"/>
      <c r="D13" s="5">
        <f t="shared" si="0"/>
        <v>43214</v>
      </c>
      <c r="E13" s="6"/>
      <c r="F13" s="6"/>
      <c r="G13" s="6"/>
      <c r="H13" s="6"/>
    </row>
    <row r="14" spans="1:8" hidden="1" x14ac:dyDescent="0.25">
      <c r="A14" s="98"/>
      <c r="B14" s="98"/>
      <c r="C14" s="6"/>
      <c r="D14" s="5">
        <f t="shared" si="0"/>
        <v>43214</v>
      </c>
      <c r="E14" s="6"/>
      <c r="F14" s="6"/>
      <c r="G14" s="6"/>
      <c r="H14" s="6"/>
    </row>
    <row r="15" spans="1:8" hidden="1" x14ac:dyDescent="0.25">
      <c r="A15" s="98"/>
      <c r="B15" s="98"/>
      <c r="C15" s="6"/>
      <c r="D15" s="5">
        <f t="shared" si="0"/>
        <v>43214</v>
      </c>
      <c r="E15" s="6"/>
      <c r="F15" s="6"/>
      <c r="G15" s="6"/>
      <c r="H15" s="6"/>
    </row>
    <row r="16" spans="1:8" hidden="1" x14ac:dyDescent="0.25">
      <c r="A16" s="98"/>
      <c r="B16" s="98"/>
      <c r="C16" s="6"/>
      <c r="D16" s="5">
        <f t="shared" si="0"/>
        <v>43214</v>
      </c>
      <c r="E16" s="6"/>
      <c r="F16" s="6"/>
      <c r="G16" s="6"/>
      <c r="H16" s="6"/>
    </row>
    <row r="17" spans="1:8" hidden="1" x14ac:dyDescent="0.25">
      <c r="A17" s="98"/>
      <c r="B17" s="98"/>
      <c r="C17" s="6"/>
      <c r="D17" s="5">
        <f t="shared" si="0"/>
        <v>43214</v>
      </c>
      <c r="E17" s="6"/>
      <c r="F17" s="6"/>
      <c r="G17" s="6"/>
      <c r="H17" s="6"/>
    </row>
    <row r="18" spans="1:8" hidden="1" x14ac:dyDescent="0.25">
      <c r="A18" s="98"/>
      <c r="B18" s="98"/>
      <c r="C18" s="6"/>
      <c r="D18" s="5">
        <f t="shared" si="0"/>
        <v>43214</v>
      </c>
      <c r="E18" s="6"/>
      <c r="F18" s="6"/>
      <c r="G18" s="6"/>
      <c r="H18" s="6"/>
    </row>
    <row r="19" spans="1:8" hidden="1" x14ac:dyDescent="0.25">
      <c r="A19" s="98"/>
      <c r="B19" s="98"/>
      <c r="C19" s="6"/>
      <c r="D19" s="5">
        <f t="shared" si="0"/>
        <v>43214</v>
      </c>
      <c r="E19" s="6"/>
      <c r="F19" s="6"/>
      <c r="G19" s="6"/>
      <c r="H19" s="6"/>
    </row>
    <row r="20" spans="1:8" hidden="1" x14ac:dyDescent="0.25">
      <c r="A20" s="98"/>
      <c r="B20" s="98"/>
      <c r="C20" s="6"/>
      <c r="D20" s="5">
        <f t="shared" si="0"/>
        <v>43214</v>
      </c>
      <c r="E20" s="6"/>
      <c r="F20" s="6"/>
      <c r="G20" s="6"/>
      <c r="H20" s="6"/>
    </row>
    <row r="21" spans="1:8" hidden="1" x14ac:dyDescent="0.25">
      <c r="A21" s="98"/>
      <c r="B21" s="98"/>
      <c r="C21" s="6"/>
      <c r="D21" s="5">
        <f t="shared" si="0"/>
        <v>43214</v>
      </c>
      <c r="E21" s="6"/>
      <c r="F21" s="6"/>
      <c r="G21" s="6"/>
      <c r="H21" s="6"/>
    </row>
    <row r="22" spans="1:8" hidden="1" x14ac:dyDescent="0.25">
      <c r="A22" s="98"/>
      <c r="B22" s="98"/>
      <c r="C22" s="6"/>
      <c r="D22" s="5">
        <f t="shared" si="0"/>
        <v>43214</v>
      </c>
      <c r="E22" s="6"/>
      <c r="F22" s="6"/>
      <c r="G22" s="6"/>
      <c r="H22" s="6"/>
    </row>
    <row r="23" spans="1:8" hidden="1" x14ac:dyDescent="0.25">
      <c r="A23" s="98"/>
      <c r="B23" s="98"/>
      <c r="C23" s="6"/>
      <c r="D23" s="5">
        <f t="shared" si="0"/>
        <v>43214</v>
      </c>
      <c r="E23" s="6"/>
      <c r="F23" s="6"/>
      <c r="G23" s="6"/>
      <c r="H23" s="6"/>
    </row>
    <row r="24" spans="1:8" hidden="1" x14ac:dyDescent="0.25">
      <c r="A24" s="100"/>
      <c r="B24" s="100">
        <f>MAX(B5:B23)</f>
        <v>0</v>
      </c>
      <c r="C24" s="100"/>
      <c r="D24" s="40">
        <f>VLOOKUP($B$22,$B$4:$H$21,3,FALSE)</f>
        <v>43214</v>
      </c>
      <c r="E24" s="75" t="str">
        <f>VLOOKUP($B$22,$B$4:$H$21,4,FALSE)</f>
        <v>Platinum Alfa sp. z o.o.</v>
      </c>
      <c r="F24" s="40" t="str">
        <f>VLOOKUP($B$22,$B$4:$H$21,5,FALSE)</f>
        <v>Toruń</v>
      </c>
      <c r="G24" s="40" t="str">
        <f>VLOOKUP($B$22,$B$4:$H$21,6,FALSE)</f>
        <v>87-100</v>
      </c>
      <c r="H24" s="40" t="str">
        <f>VLOOKUP($B$22,$B$4:$H$21,7,FALSE)</f>
        <v>Władysława Broniewskiego 4 lok. 42</v>
      </c>
    </row>
  </sheetData>
  <sheetProtection algorithmName="SHA-512" hashValue="jFftSi7CX9yqEddz0j/Y9iRX20RSzzA4dH5VbON9PW7vprYF76wt00ZVLkjATst9NocmOkBkw/kpUhy5KaYTwA==" saltValue="WEJ5hM+HSTyYkfFo6b7mBw==" spinCount="100000" sheet="1" objects="1" scenarios="1"/>
  <mergeCells count="2">
    <mergeCell ref="A1:C1"/>
    <mergeCell ref="G2:H2"/>
  </mergeCells>
  <conditionalFormatting sqref="C7">
    <cfRule type="expression" dxfId="41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8"/>
  <dimension ref="A1:H24"/>
  <sheetViews>
    <sheetView showGridLines="0" workbookViewId="0">
      <selection activeCell="E5" sqref="E5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2.570312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TREDECIM ASSET MANAGEMENT S.A.</v>
      </c>
    </row>
    <row r="2" spans="1:8" x14ac:dyDescent="0.25">
      <c r="A2" s="103"/>
      <c r="B2" s="103"/>
      <c r="D2" s="9"/>
      <c r="G2" s="257" t="s">
        <v>21</v>
      </c>
      <c r="H2" s="257"/>
    </row>
    <row r="3" spans="1:8" x14ac:dyDescent="0.25">
      <c r="A3" s="103"/>
      <c r="B3" s="103"/>
    </row>
    <row r="4" spans="1:8" ht="60" x14ac:dyDescent="0.25">
      <c r="A4" s="102" t="s">
        <v>4</v>
      </c>
      <c r="B4" s="102" t="s">
        <v>22</v>
      </c>
      <c r="C4" s="102" t="s">
        <v>23</v>
      </c>
      <c r="D4" s="21" t="s">
        <v>5</v>
      </c>
      <c r="E4" s="102" t="s">
        <v>6</v>
      </c>
      <c r="F4" s="102" t="s">
        <v>24</v>
      </c>
      <c r="G4" s="102" t="s">
        <v>25</v>
      </c>
      <c r="H4" s="102" t="s">
        <v>26</v>
      </c>
    </row>
    <row r="5" spans="1:8" ht="30" x14ac:dyDescent="0.25">
      <c r="A5" s="56">
        <v>1</v>
      </c>
      <c r="B5" s="56">
        <v>0</v>
      </c>
      <c r="C5" s="28"/>
      <c r="D5" s="71">
        <v>43215</v>
      </c>
      <c r="E5" s="29" t="s">
        <v>132</v>
      </c>
      <c r="F5" s="29" t="s">
        <v>120</v>
      </c>
      <c r="G5" s="69" t="s">
        <v>121</v>
      </c>
      <c r="H5" s="69" t="s">
        <v>122</v>
      </c>
    </row>
    <row r="6" spans="1:8" hidden="1" x14ac:dyDescent="0.25">
      <c r="A6" s="101">
        <v>2</v>
      </c>
      <c r="B6" s="101"/>
      <c r="C6" s="7"/>
      <c r="D6" s="5">
        <f t="shared" ref="D6:D23" si="0">$D$5</f>
        <v>43215</v>
      </c>
      <c r="E6" s="6"/>
      <c r="F6" s="6"/>
      <c r="G6" s="6"/>
      <c r="H6" s="6"/>
    </row>
    <row r="7" spans="1:8" hidden="1" x14ac:dyDescent="0.25">
      <c r="A7" s="101">
        <v>3</v>
      </c>
      <c r="B7" s="101"/>
      <c r="C7" s="7"/>
      <c r="D7" s="5">
        <f t="shared" si="0"/>
        <v>43215</v>
      </c>
      <c r="E7" s="6"/>
      <c r="F7" s="6"/>
      <c r="G7" s="6"/>
      <c r="H7" s="6"/>
    </row>
    <row r="8" spans="1:8" hidden="1" x14ac:dyDescent="0.25">
      <c r="A8" s="101"/>
      <c r="B8" s="101"/>
      <c r="C8" s="6"/>
      <c r="D8" s="5">
        <f t="shared" si="0"/>
        <v>43215</v>
      </c>
      <c r="E8" s="6"/>
      <c r="F8" s="6"/>
      <c r="G8" s="6"/>
      <c r="H8" s="6"/>
    </row>
    <row r="9" spans="1:8" hidden="1" x14ac:dyDescent="0.25">
      <c r="A9" s="101"/>
      <c r="B9" s="101"/>
      <c r="C9" s="6"/>
      <c r="D9" s="5">
        <f t="shared" si="0"/>
        <v>43215</v>
      </c>
      <c r="E9" s="6"/>
      <c r="F9" s="6"/>
      <c r="G9" s="6"/>
      <c r="H9" s="6"/>
    </row>
    <row r="10" spans="1:8" hidden="1" x14ac:dyDescent="0.25">
      <c r="A10" s="101"/>
      <c r="B10" s="101"/>
      <c r="C10" s="6"/>
      <c r="D10" s="5">
        <f t="shared" si="0"/>
        <v>43215</v>
      </c>
      <c r="E10" s="6"/>
      <c r="F10" s="6"/>
      <c r="G10" s="6"/>
      <c r="H10" s="6"/>
    </row>
    <row r="11" spans="1:8" hidden="1" x14ac:dyDescent="0.25">
      <c r="A11" s="101"/>
      <c r="B11" s="101"/>
      <c r="C11" s="6"/>
      <c r="D11" s="5">
        <f t="shared" si="0"/>
        <v>43215</v>
      </c>
      <c r="E11" s="6"/>
      <c r="F11" s="6"/>
      <c r="G11" s="6"/>
      <c r="H11" s="6"/>
    </row>
    <row r="12" spans="1:8" hidden="1" x14ac:dyDescent="0.25">
      <c r="A12" s="101"/>
      <c r="B12" s="101"/>
      <c r="C12" s="6"/>
      <c r="D12" s="5">
        <f t="shared" si="0"/>
        <v>43215</v>
      </c>
      <c r="E12" s="6"/>
      <c r="F12" s="6"/>
      <c r="G12" s="6"/>
      <c r="H12" s="6"/>
    </row>
    <row r="13" spans="1:8" hidden="1" x14ac:dyDescent="0.25">
      <c r="A13" s="101"/>
      <c r="B13" s="101"/>
      <c r="C13" s="6"/>
      <c r="D13" s="5">
        <f t="shared" si="0"/>
        <v>43215</v>
      </c>
      <c r="E13" s="6"/>
      <c r="F13" s="6"/>
      <c r="G13" s="6"/>
      <c r="H13" s="6"/>
    </row>
    <row r="14" spans="1:8" hidden="1" x14ac:dyDescent="0.25">
      <c r="A14" s="101"/>
      <c r="B14" s="101"/>
      <c r="C14" s="6"/>
      <c r="D14" s="5">
        <f t="shared" si="0"/>
        <v>43215</v>
      </c>
      <c r="E14" s="6"/>
      <c r="F14" s="6"/>
      <c r="G14" s="6"/>
      <c r="H14" s="6"/>
    </row>
    <row r="15" spans="1:8" hidden="1" x14ac:dyDescent="0.25">
      <c r="A15" s="101"/>
      <c r="B15" s="101"/>
      <c r="C15" s="6"/>
      <c r="D15" s="5">
        <f t="shared" si="0"/>
        <v>43215</v>
      </c>
      <c r="E15" s="6"/>
      <c r="F15" s="6"/>
      <c r="G15" s="6"/>
      <c r="H15" s="6"/>
    </row>
    <row r="16" spans="1:8" hidden="1" x14ac:dyDescent="0.25">
      <c r="A16" s="101"/>
      <c r="B16" s="101"/>
      <c r="C16" s="6"/>
      <c r="D16" s="5">
        <f t="shared" si="0"/>
        <v>43215</v>
      </c>
      <c r="E16" s="6"/>
      <c r="F16" s="6"/>
      <c r="G16" s="6"/>
      <c r="H16" s="6"/>
    </row>
    <row r="17" spans="1:8" hidden="1" x14ac:dyDescent="0.25">
      <c r="A17" s="101"/>
      <c r="B17" s="101"/>
      <c r="C17" s="6"/>
      <c r="D17" s="5">
        <f t="shared" si="0"/>
        <v>43215</v>
      </c>
      <c r="E17" s="6"/>
      <c r="F17" s="6"/>
      <c r="G17" s="6"/>
      <c r="H17" s="6"/>
    </row>
    <row r="18" spans="1:8" hidden="1" x14ac:dyDescent="0.25">
      <c r="A18" s="101"/>
      <c r="B18" s="101"/>
      <c r="C18" s="6"/>
      <c r="D18" s="5">
        <f t="shared" si="0"/>
        <v>43215</v>
      </c>
      <c r="E18" s="6"/>
      <c r="F18" s="6"/>
      <c r="G18" s="6"/>
      <c r="H18" s="6"/>
    </row>
    <row r="19" spans="1:8" hidden="1" x14ac:dyDescent="0.25">
      <c r="A19" s="101"/>
      <c r="B19" s="101"/>
      <c r="C19" s="6"/>
      <c r="D19" s="5">
        <f t="shared" si="0"/>
        <v>43215</v>
      </c>
      <c r="E19" s="6"/>
      <c r="F19" s="6"/>
      <c r="G19" s="6"/>
      <c r="H19" s="6"/>
    </row>
    <row r="20" spans="1:8" hidden="1" x14ac:dyDescent="0.25">
      <c r="A20" s="101"/>
      <c r="B20" s="101"/>
      <c r="C20" s="6"/>
      <c r="D20" s="5">
        <f t="shared" si="0"/>
        <v>43215</v>
      </c>
      <c r="E20" s="6"/>
      <c r="F20" s="6"/>
      <c r="G20" s="6"/>
      <c r="H20" s="6"/>
    </row>
    <row r="21" spans="1:8" hidden="1" x14ac:dyDescent="0.25">
      <c r="A21" s="101"/>
      <c r="B21" s="101"/>
      <c r="C21" s="6"/>
      <c r="D21" s="5">
        <f t="shared" si="0"/>
        <v>43215</v>
      </c>
      <c r="E21" s="6"/>
      <c r="F21" s="6"/>
      <c r="G21" s="6"/>
      <c r="H21" s="6"/>
    </row>
    <row r="22" spans="1:8" hidden="1" x14ac:dyDescent="0.25">
      <c r="A22" s="101"/>
      <c r="B22" s="101"/>
      <c r="C22" s="6"/>
      <c r="D22" s="5">
        <f t="shared" si="0"/>
        <v>43215</v>
      </c>
      <c r="E22" s="6"/>
      <c r="F22" s="6"/>
      <c r="G22" s="6"/>
      <c r="H22" s="6"/>
    </row>
    <row r="23" spans="1:8" hidden="1" x14ac:dyDescent="0.25">
      <c r="A23" s="101"/>
      <c r="B23" s="101"/>
      <c r="C23" s="6"/>
      <c r="D23" s="5">
        <f t="shared" si="0"/>
        <v>43215</v>
      </c>
      <c r="E23" s="6"/>
      <c r="F23" s="6"/>
      <c r="G23" s="6"/>
      <c r="H23" s="6"/>
    </row>
    <row r="24" spans="1:8" ht="30" hidden="1" x14ac:dyDescent="0.25">
      <c r="A24" s="103"/>
      <c r="B24" s="103">
        <f>MAX(B5:B23)</f>
        <v>0</v>
      </c>
      <c r="C24" s="103"/>
      <c r="D24" s="40">
        <f>VLOOKUP($B$22,$B$4:$H$21,3,FALSE)</f>
        <v>43215</v>
      </c>
      <c r="E24" s="75" t="str">
        <f>VLOOKUP($B$22,$B$4:$H$21,4,FALSE)</f>
        <v>TREDECIM ASSET MANAGEMENT S.A.</v>
      </c>
      <c r="F24" s="40" t="str">
        <f>VLOOKUP($B$22,$B$4:$H$21,5,FALSE)</f>
        <v>Dąbrowa</v>
      </c>
      <c r="G24" s="40" t="str">
        <f>VLOOKUP($B$22,$B$4:$H$21,6,FALSE)</f>
        <v>62-070</v>
      </c>
      <c r="H24" s="40" t="str">
        <f>VLOOKUP($B$22,$B$4:$H$21,7,FALSE)</f>
        <v>Innowatorów 8</v>
      </c>
    </row>
  </sheetData>
  <sheetProtection password="8FCB" sheet="1" objects="1" scenarios="1"/>
  <mergeCells count="2">
    <mergeCell ref="A1:C1"/>
    <mergeCell ref="G2:H2"/>
  </mergeCells>
  <conditionalFormatting sqref="C7">
    <cfRule type="expression" dxfId="40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9"/>
  <dimension ref="A1:H24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2.570312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OPTY VENTURES sp. z o.o.</v>
      </c>
    </row>
    <row r="2" spans="1:8" x14ac:dyDescent="0.25">
      <c r="A2" s="106"/>
      <c r="B2" s="106"/>
      <c r="D2" s="9"/>
      <c r="G2" s="257" t="s">
        <v>21</v>
      </c>
      <c r="H2" s="257"/>
    </row>
    <row r="3" spans="1:8" x14ac:dyDescent="0.25">
      <c r="A3" s="106"/>
      <c r="B3" s="106"/>
    </row>
    <row r="4" spans="1:8" ht="60" x14ac:dyDescent="0.25">
      <c r="A4" s="105" t="s">
        <v>4</v>
      </c>
      <c r="B4" s="105" t="s">
        <v>22</v>
      </c>
      <c r="C4" s="105" t="s">
        <v>23</v>
      </c>
      <c r="D4" s="21" t="s">
        <v>5</v>
      </c>
      <c r="E4" s="105" t="s">
        <v>6</v>
      </c>
      <c r="F4" s="105" t="s">
        <v>24</v>
      </c>
      <c r="G4" s="105" t="s">
        <v>25</v>
      </c>
      <c r="H4" s="105" t="s">
        <v>26</v>
      </c>
    </row>
    <row r="5" spans="1:8" ht="30" x14ac:dyDescent="0.25">
      <c r="A5" s="56">
        <v>1</v>
      </c>
      <c r="B5" s="56">
        <v>0</v>
      </c>
      <c r="C5" s="28"/>
      <c r="D5" s="71">
        <v>43229</v>
      </c>
      <c r="E5" s="29" t="s">
        <v>124</v>
      </c>
      <c r="F5" s="29" t="s">
        <v>125</v>
      </c>
      <c r="G5" s="69" t="s">
        <v>126</v>
      </c>
      <c r="H5" s="69" t="s">
        <v>127</v>
      </c>
    </row>
    <row r="6" spans="1:8" hidden="1" x14ac:dyDescent="0.25">
      <c r="A6" s="104">
        <v>2</v>
      </c>
      <c r="B6" s="104"/>
      <c r="C6" s="7"/>
      <c r="D6" s="5">
        <f t="shared" ref="D6:D23" si="0">$D$5</f>
        <v>43229</v>
      </c>
      <c r="E6" s="6"/>
      <c r="F6" s="6"/>
      <c r="G6" s="6"/>
      <c r="H6" s="6"/>
    </row>
    <row r="7" spans="1:8" hidden="1" x14ac:dyDescent="0.25">
      <c r="A7" s="104">
        <v>3</v>
      </c>
      <c r="B7" s="104"/>
      <c r="C7" s="7"/>
      <c r="D7" s="5">
        <f t="shared" si="0"/>
        <v>43229</v>
      </c>
      <c r="E7" s="6"/>
      <c r="F7" s="6"/>
      <c r="G7" s="6"/>
      <c r="H7" s="6"/>
    </row>
    <row r="8" spans="1:8" hidden="1" x14ac:dyDescent="0.25">
      <c r="A8" s="104"/>
      <c r="B8" s="104"/>
      <c r="C8" s="6"/>
      <c r="D8" s="5">
        <f t="shared" si="0"/>
        <v>43229</v>
      </c>
      <c r="E8" s="6"/>
      <c r="F8" s="6"/>
      <c r="G8" s="6"/>
      <c r="H8" s="6"/>
    </row>
    <row r="9" spans="1:8" hidden="1" x14ac:dyDescent="0.25">
      <c r="A9" s="104"/>
      <c r="B9" s="104"/>
      <c r="C9" s="6"/>
      <c r="D9" s="5">
        <f t="shared" si="0"/>
        <v>43229</v>
      </c>
      <c r="E9" s="6"/>
      <c r="F9" s="6"/>
      <c r="G9" s="6"/>
      <c r="H9" s="6"/>
    </row>
    <row r="10" spans="1:8" hidden="1" x14ac:dyDescent="0.25">
      <c r="A10" s="104"/>
      <c r="B10" s="104"/>
      <c r="C10" s="6"/>
      <c r="D10" s="5">
        <f t="shared" si="0"/>
        <v>43229</v>
      </c>
      <c r="E10" s="6"/>
      <c r="F10" s="6"/>
      <c r="G10" s="6"/>
      <c r="H10" s="6"/>
    </row>
    <row r="11" spans="1:8" hidden="1" x14ac:dyDescent="0.25">
      <c r="A11" s="104"/>
      <c r="B11" s="104"/>
      <c r="C11" s="6"/>
      <c r="D11" s="5">
        <f t="shared" si="0"/>
        <v>43229</v>
      </c>
      <c r="E11" s="6"/>
      <c r="F11" s="6"/>
      <c r="G11" s="6"/>
      <c r="H11" s="6"/>
    </row>
    <row r="12" spans="1:8" hidden="1" x14ac:dyDescent="0.25">
      <c r="A12" s="104"/>
      <c r="B12" s="104"/>
      <c r="C12" s="6"/>
      <c r="D12" s="5">
        <f t="shared" si="0"/>
        <v>43229</v>
      </c>
      <c r="E12" s="6"/>
      <c r="F12" s="6"/>
      <c r="G12" s="6"/>
      <c r="H12" s="6"/>
    </row>
    <row r="13" spans="1:8" hidden="1" x14ac:dyDescent="0.25">
      <c r="A13" s="104"/>
      <c r="B13" s="104"/>
      <c r="C13" s="6"/>
      <c r="D13" s="5">
        <f t="shared" si="0"/>
        <v>43229</v>
      </c>
      <c r="E13" s="6"/>
      <c r="F13" s="6"/>
      <c r="G13" s="6"/>
      <c r="H13" s="6"/>
    </row>
    <row r="14" spans="1:8" hidden="1" x14ac:dyDescent="0.25">
      <c r="A14" s="104"/>
      <c r="B14" s="104"/>
      <c r="C14" s="6"/>
      <c r="D14" s="5">
        <f t="shared" si="0"/>
        <v>43229</v>
      </c>
      <c r="E14" s="6"/>
      <c r="F14" s="6"/>
      <c r="G14" s="6"/>
      <c r="H14" s="6"/>
    </row>
    <row r="15" spans="1:8" hidden="1" x14ac:dyDescent="0.25">
      <c r="A15" s="104"/>
      <c r="B15" s="104"/>
      <c r="C15" s="6"/>
      <c r="D15" s="5">
        <f t="shared" si="0"/>
        <v>43229</v>
      </c>
      <c r="E15" s="6"/>
      <c r="F15" s="6"/>
      <c r="G15" s="6"/>
      <c r="H15" s="6"/>
    </row>
    <row r="16" spans="1:8" hidden="1" x14ac:dyDescent="0.25">
      <c r="A16" s="104"/>
      <c r="B16" s="104"/>
      <c r="C16" s="6"/>
      <c r="D16" s="5">
        <f t="shared" si="0"/>
        <v>43229</v>
      </c>
      <c r="E16" s="6"/>
      <c r="F16" s="6"/>
      <c r="G16" s="6"/>
      <c r="H16" s="6"/>
    </row>
    <row r="17" spans="1:8" hidden="1" x14ac:dyDescent="0.25">
      <c r="A17" s="104"/>
      <c r="B17" s="104"/>
      <c r="C17" s="6"/>
      <c r="D17" s="5">
        <f t="shared" si="0"/>
        <v>43229</v>
      </c>
      <c r="E17" s="6"/>
      <c r="F17" s="6"/>
      <c r="G17" s="6"/>
      <c r="H17" s="6"/>
    </row>
    <row r="18" spans="1:8" hidden="1" x14ac:dyDescent="0.25">
      <c r="A18" s="104"/>
      <c r="B18" s="104"/>
      <c r="C18" s="6"/>
      <c r="D18" s="5">
        <f t="shared" si="0"/>
        <v>43229</v>
      </c>
      <c r="E18" s="6"/>
      <c r="F18" s="6"/>
      <c r="G18" s="6"/>
      <c r="H18" s="6"/>
    </row>
    <row r="19" spans="1:8" hidden="1" x14ac:dyDescent="0.25">
      <c r="A19" s="104"/>
      <c r="B19" s="104"/>
      <c r="C19" s="6"/>
      <c r="D19" s="5">
        <f t="shared" si="0"/>
        <v>43229</v>
      </c>
      <c r="E19" s="6"/>
      <c r="F19" s="6"/>
      <c r="G19" s="6"/>
      <c r="H19" s="6"/>
    </row>
    <row r="20" spans="1:8" hidden="1" x14ac:dyDescent="0.25">
      <c r="A20" s="104"/>
      <c r="B20" s="104"/>
      <c r="C20" s="6"/>
      <c r="D20" s="5">
        <f t="shared" si="0"/>
        <v>43229</v>
      </c>
      <c r="E20" s="6"/>
      <c r="F20" s="6"/>
      <c r="G20" s="6"/>
      <c r="H20" s="6"/>
    </row>
    <row r="21" spans="1:8" hidden="1" x14ac:dyDescent="0.25">
      <c r="A21" s="104"/>
      <c r="B21" s="104"/>
      <c r="C21" s="6"/>
      <c r="D21" s="5">
        <f t="shared" si="0"/>
        <v>43229</v>
      </c>
      <c r="E21" s="6"/>
      <c r="F21" s="6"/>
      <c r="G21" s="6"/>
      <c r="H21" s="6"/>
    </row>
    <row r="22" spans="1:8" hidden="1" x14ac:dyDescent="0.25">
      <c r="A22" s="104"/>
      <c r="B22" s="104"/>
      <c r="C22" s="6"/>
      <c r="D22" s="5">
        <f t="shared" si="0"/>
        <v>43229</v>
      </c>
      <c r="E22" s="6"/>
      <c r="F22" s="6"/>
      <c r="G22" s="6"/>
      <c r="H22" s="6"/>
    </row>
    <row r="23" spans="1:8" hidden="1" x14ac:dyDescent="0.25">
      <c r="A23" s="104"/>
      <c r="B23" s="104"/>
      <c r="C23" s="6"/>
      <c r="D23" s="5">
        <f t="shared" si="0"/>
        <v>43229</v>
      </c>
      <c r="E23" s="6"/>
      <c r="F23" s="6"/>
      <c r="G23" s="6"/>
      <c r="H23" s="6"/>
    </row>
    <row r="24" spans="1:8" ht="30" hidden="1" x14ac:dyDescent="0.25">
      <c r="A24" s="106"/>
      <c r="B24" s="106">
        <f>MAX(B5:B23)</f>
        <v>0</v>
      </c>
      <c r="C24" s="106"/>
      <c r="D24" s="40">
        <f>VLOOKUP($B$22,$B$4:$H$21,3,FALSE)</f>
        <v>43229</v>
      </c>
      <c r="E24" s="75" t="str">
        <f>VLOOKUP($B$22,$B$4:$H$21,4,FALSE)</f>
        <v>OPTY VENTURES sp. z o.o.</v>
      </c>
      <c r="F24" s="40" t="str">
        <f>VLOOKUP($B$22,$B$4:$H$21,5,FALSE)</f>
        <v>Tczew</v>
      </c>
      <c r="G24" s="40" t="str">
        <f>VLOOKUP($B$22,$B$4:$H$21,6,FALSE)</f>
        <v>83-110</v>
      </c>
      <c r="H24" s="40" t="str">
        <f>VLOOKUP($B$22,$B$4:$H$21,7,FALSE)</f>
        <v>Kubusia Puchatka 5 lok. 12</v>
      </c>
    </row>
  </sheetData>
  <sheetProtection algorithmName="SHA-512" hashValue="NYX3qUL4OyQn4/NY4h+VaVZxPZQ5jsMq3hsM/8RDC0DQZc5VbeNyu85e7t6aYWikx40KMN8Tn6181bZ4gyYQhQ==" saltValue="4QNEXGNbCoMcklOMAyC9Iw==" spinCount="100000" sheet="1" objects="1" scenarios="1"/>
  <mergeCells count="2">
    <mergeCell ref="A1:C1"/>
    <mergeCell ref="G2:H2"/>
  </mergeCells>
  <conditionalFormatting sqref="C7">
    <cfRule type="expression" dxfId="39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R67"/>
  <sheetViews>
    <sheetView showGridLines="0" topLeftCell="A61" workbookViewId="0">
      <selection sqref="A1:K1"/>
    </sheetView>
  </sheetViews>
  <sheetFormatPr defaultColWidth="0" defaultRowHeight="15" zeroHeight="1" x14ac:dyDescent="0.25"/>
  <cols>
    <col min="1" max="1" width="9.140625" style="8" customWidth="1"/>
    <col min="2" max="2" width="18" style="8" customWidth="1"/>
    <col min="3" max="3" width="27.140625" style="37" customWidth="1"/>
    <col min="4" max="4" width="12" style="37" customWidth="1"/>
    <col min="5" max="5" width="9.140625" customWidth="1"/>
    <col min="6" max="6" width="26" customWidth="1"/>
    <col min="7" max="7" width="13.85546875" customWidth="1"/>
    <col min="8" max="8" width="32.28515625" customWidth="1"/>
    <col min="9" max="9" width="20.5703125" customWidth="1"/>
    <col min="10" max="10" width="13.5703125" customWidth="1"/>
    <col min="11" max="11" width="11.5703125" customWidth="1"/>
    <col min="12" max="12" width="9.140625" customWidth="1"/>
    <col min="13" max="13" width="36.85546875" customWidth="1"/>
    <col min="14" max="16384" width="9.140625" hidden="1"/>
  </cols>
  <sheetData>
    <row r="1" spans="1:18" x14ac:dyDescent="0.25">
      <c r="A1" s="232" t="s">
        <v>76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4" t="s">
        <v>3</v>
      </c>
      <c r="M1" s="235"/>
    </row>
    <row r="2" spans="1:18" x14ac:dyDescent="0.25">
      <c r="A2" s="236" t="s">
        <v>1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8"/>
    </row>
    <row r="3" spans="1:18" x14ac:dyDescent="0.25">
      <c r="A3" s="239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1"/>
    </row>
    <row r="4" spans="1:18" x14ac:dyDescent="0.25">
      <c r="A4" s="230" t="s">
        <v>4</v>
      </c>
      <c r="B4" s="230" t="s">
        <v>5</v>
      </c>
      <c r="C4" s="230" t="s">
        <v>6</v>
      </c>
      <c r="D4" s="231" t="s">
        <v>7</v>
      </c>
      <c r="E4" s="231"/>
      <c r="F4" s="231"/>
      <c r="G4" s="230" t="s">
        <v>8</v>
      </c>
      <c r="H4" s="230" t="s">
        <v>9</v>
      </c>
      <c r="I4" s="230" t="s">
        <v>10</v>
      </c>
      <c r="J4" s="230" t="s">
        <v>11</v>
      </c>
      <c r="K4" s="231" t="s">
        <v>12</v>
      </c>
      <c r="L4" s="231"/>
      <c r="M4" s="231"/>
    </row>
    <row r="5" spans="1:18" ht="30.75" customHeight="1" x14ac:dyDescent="0.25">
      <c r="A5" s="230"/>
      <c r="B5" s="230"/>
      <c r="C5" s="230"/>
      <c r="D5" s="36" t="s">
        <v>13</v>
      </c>
      <c r="E5" s="34" t="s">
        <v>14</v>
      </c>
      <c r="F5" s="34" t="s">
        <v>15</v>
      </c>
      <c r="G5" s="230"/>
      <c r="H5" s="230"/>
      <c r="I5" s="230"/>
      <c r="J5" s="230"/>
      <c r="K5" s="34" t="s">
        <v>13</v>
      </c>
      <c r="L5" s="34" t="s">
        <v>14</v>
      </c>
      <c r="M5" s="34" t="s">
        <v>15</v>
      </c>
    </row>
    <row r="6" spans="1:18" ht="60" x14ac:dyDescent="0.25">
      <c r="A6" s="224">
        <v>1</v>
      </c>
      <c r="B6" s="226">
        <v>42754</v>
      </c>
      <c r="C6" s="248" t="str">
        <f>'1'!E24</f>
        <v>RB S.A.</v>
      </c>
      <c r="D6" s="224" t="s">
        <v>27</v>
      </c>
      <c r="E6" s="224" t="s">
        <v>28</v>
      </c>
      <c r="F6" s="224" t="s">
        <v>29</v>
      </c>
      <c r="G6" s="245"/>
      <c r="H6" s="29" t="s">
        <v>70</v>
      </c>
      <c r="I6" s="63">
        <v>43154</v>
      </c>
      <c r="J6" s="62"/>
      <c r="K6" s="62" t="s">
        <v>27</v>
      </c>
      <c r="L6" s="4" t="s">
        <v>28</v>
      </c>
      <c r="M6" s="4" t="s">
        <v>29</v>
      </c>
    </row>
    <row r="7" spans="1:18" s="27" customFormat="1" ht="60" x14ac:dyDescent="0.25">
      <c r="A7" s="244"/>
      <c r="B7" s="243"/>
      <c r="C7" s="249"/>
      <c r="D7" s="244"/>
      <c r="E7" s="244"/>
      <c r="F7" s="244"/>
      <c r="G7" s="246"/>
      <c r="H7" s="29" t="str">
        <f>'1_1'!E24</f>
        <v>Alternatywny Fundusz Inwestycyjny II RB Spółka Akcyjna Alternatywna Spółka Inwestycyjna spółka komandytowo-akcyjna</v>
      </c>
      <c r="I7" s="3">
        <v>42754</v>
      </c>
      <c r="J7" s="2"/>
      <c r="K7" s="4" t="s">
        <v>27</v>
      </c>
      <c r="L7" s="4" t="s">
        <v>28</v>
      </c>
      <c r="M7" s="4" t="s">
        <v>29</v>
      </c>
    </row>
    <row r="8" spans="1:18" s="27" customFormat="1" ht="89.25" customHeight="1" x14ac:dyDescent="0.25">
      <c r="A8" s="244"/>
      <c r="B8" s="243"/>
      <c r="C8" s="249"/>
      <c r="D8" s="244"/>
      <c r="E8" s="244"/>
      <c r="F8" s="244"/>
      <c r="G8" s="246"/>
      <c r="H8" s="64" t="s">
        <v>41</v>
      </c>
      <c r="I8" s="65">
        <v>43012</v>
      </c>
      <c r="J8" s="65">
        <v>43144</v>
      </c>
      <c r="K8" s="66" t="s">
        <v>43</v>
      </c>
      <c r="L8" s="66" t="s">
        <v>44</v>
      </c>
      <c r="M8" s="66" t="s">
        <v>45</v>
      </c>
    </row>
    <row r="9" spans="1:18" s="27" customFormat="1" ht="60" x14ac:dyDescent="0.25">
      <c r="A9" s="244"/>
      <c r="B9" s="243"/>
      <c r="C9" s="249"/>
      <c r="D9" s="244"/>
      <c r="E9" s="244"/>
      <c r="F9" s="244"/>
      <c r="G9" s="246"/>
      <c r="H9" s="64" t="s">
        <v>46</v>
      </c>
      <c r="I9" s="65">
        <v>43012</v>
      </c>
      <c r="J9" s="65">
        <v>43144</v>
      </c>
      <c r="K9" s="66" t="s">
        <v>47</v>
      </c>
      <c r="L9" s="66" t="s">
        <v>48</v>
      </c>
      <c r="M9" s="66" t="s">
        <v>49</v>
      </c>
    </row>
    <row r="10" spans="1:18" s="27" customFormat="1" ht="60" x14ac:dyDescent="0.25">
      <c r="A10" s="225"/>
      <c r="B10" s="227"/>
      <c r="C10" s="250"/>
      <c r="D10" s="225"/>
      <c r="E10" s="225"/>
      <c r="F10" s="225"/>
      <c r="G10" s="247"/>
      <c r="H10" s="64" t="s">
        <v>42</v>
      </c>
      <c r="I10" s="65">
        <v>43012</v>
      </c>
      <c r="J10" s="65">
        <v>43144</v>
      </c>
      <c r="K10" s="66" t="s">
        <v>50</v>
      </c>
      <c r="L10" s="66" t="s">
        <v>51</v>
      </c>
      <c r="M10" s="66" t="s">
        <v>52</v>
      </c>
    </row>
    <row r="11" spans="1:18" s="27" customFormat="1" ht="45" x14ac:dyDescent="0.25">
      <c r="A11" s="224">
        <v>2</v>
      </c>
      <c r="B11" s="226">
        <v>42944</v>
      </c>
      <c r="C11" s="228" t="str">
        <f>'2'!E24</f>
        <v>Bitspiration Booster sp. z o.o.</v>
      </c>
      <c r="D11" s="226" t="s">
        <v>30</v>
      </c>
      <c r="E11" s="226" t="s">
        <v>34</v>
      </c>
      <c r="F11" s="226" t="s">
        <v>35</v>
      </c>
      <c r="G11" s="224"/>
      <c r="H11" s="29" t="str">
        <f>'2_1'!E24</f>
        <v>ASI Bitspiration Booster spółka z ograniczona odpowiedzialnością spółka komandytowa</v>
      </c>
      <c r="I11" s="3">
        <v>42944</v>
      </c>
      <c r="J11" s="2"/>
      <c r="K11" s="2" t="s">
        <v>30</v>
      </c>
      <c r="L11" s="2" t="s">
        <v>34</v>
      </c>
      <c r="M11" s="2" t="s">
        <v>35</v>
      </c>
    </row>
    <row r="12" spans="1:18" s="27" customFormat="1" ht="60" x14ac:dyDescent="0.25">
      <c r="A12" s="225"/>
      <c r="B12" s="227"/>
      <c r="C12" s="229"/>
      <c r="D12" s="227"/>
      <c r="E12" s="227"/>
      <c r="F12" s="227"/>
      <c r="G12" s="225"/>
      <c r="H12" s="29" t="s">
        <v>64</v>
      </c>
      <c r="I12" s="44">
        <v>43123</v>
      </c>
      <c r="J12" s="43"/>
      <c r="K12" s="43" t="s">
        <v>30</v>
      </c>
      <c r="L12" s="43" t="s">
        <v>34</v>
      </c>
      <c r="M12" s="43" t="s">
        <v>35</v>
      </c>
    </row>
    <row r="13" spans="1:18" ht="45" x14ac:dyDescent="0.25">
      <c r="A13" s="224">
        <v>3</v>
      </c>
      <c r="B13" s="226">
        <v>43047</v>
      </c>
      <c r="C13" s="228" t="str">
        <f>'3'!E24</f>
        <v>Inventures sp. z o.o.</v>
      </c>
      <c r="D13" s="224" t="s">
        <v>54</v>
      </c>
      <c r="E13" s="224" t="s">
        <v>55</v>
      </c>
      <c r="F13" s="224" t="s">
        <v>56</v>
      </c>
      <c r="G13" s="223"/>
      <c r="H13" s="29" t="s">
        <v>65</v>
      </c>
      <c r="I13" s="38">
        <v>43047</v>
      </c>
      <c r="J13" s="39"/>
      <c r="K13" s="39" t="s">
        <v>54</v>
      </c>
      <c r="L13" s="39" t="s">
        <v>55</v>
      </c>
      <c r="M13" s="39" t="s">
        <v>56</v>
      </c>
    </row>
    <row r="14" spans="1:18" ht="45" x14ac:dyDescent="0.25">
      <c r="A14" s="225"/>
      <c r="B14" s="227"/>
      <c r="C14" s="229"/>
      <c r="D14" s="225"/>
      <c r="E14" s="225"/>
      <c r="F14" s="225"/>
      <c r="G14" s="198"/>
      <c r="H14" s="29" t="s">
        <v>239</v>
      </c>
      <c r="I14" s="57">
        <v>43322</v>
      </c>
      <c r="J14" s="56"/>
      <c r="K14" s="56" t="s">
        <v>54</v>
      </c>
      <c r="L14" s="56" t="s">
        <v>55</v>
      </c>
      <c r="M14" s="56" t="s">
        <v>56</v>
      </c>
    </row>
    <row r="15" spans="1:18" ht="60" x14ac:dyDescent="0.25">
      <c r="A15" s="56">
        <v>4</v>
      </c>
      <c r="B15" s="57">
        <v>43139</v>
      </c>
      <c r="C15" s="48" t="str">
        <f>'4'!E24</f>
        <v>Enerfund sp. z o.o.</v>
      </c>
      <c r="D15" s="56" t="s">
        <v>60</v>
      </c>
      <c r="E15" s="56" t="s">
        <v>61</v>
      </c>
      <c r="F15" s="29" t="s">
        <v>62</v>
      </c>
      <c r="G15" s="6"/>
      <c r="H15" s="29" t="s">
        <v>63</v>
      </c>
      <c r="I15" s="57">
        <v>43139</v>
      </c>
      <c r="J15" s="56"/>
      <c r="K15" s="56" t="s">
        <v>60</v>
      </c>
      <c r="L15" s="56" t="s">
        <v>61</v>
      </c>
      <c r="M15" s="29" t="s">
        <v>62</v>
      </c>
      <c r="N15" s="57">
        <v>43139</v>
      </c>
      <c r="O15" s="56"/>
      <c r="P15" s="56" t="s">
        <v>60</v>
      </c>
      <c r="Q15" s="56" t="s">
        <v>61</v>
      </c>
      <c r="R15" s="29" t="s">
        <v>62</v>
      </c>
    </row>
    <row r="16" spans="1:18" ht="60" x14ac:dyDescent="0.25">
      <c r="A16" s="67">
        <v>5</v>
      </c>
      <c r="B16" s="68">
        <v>43173</v>
      </c>
      <c r="C16" s="76" t="str">
        <f>'5'!E24</f>
        <v>Polish Venture Fund sp. z o.o.</v>
      </c>
      <c r="D16" s="67" t="s">
        <v>72</v>
      </c>
      <c r="E16" s="67" t="s">
        <v>73</v>
      </c>
      <c r="F16" s="69" t="s">
        <v>74</v>
      </c>
      <c r="G16" s="70"/>
      <c r="H16" s="69" t="s">
        <v>75</v>
      </c>
      <c r="I16" s="68">
        <v>43173</v>
      </c>
      <c r="J16" s="67"/>
      <c r="K16" s="67" t="s">
        <v>72</v>
      </c>
      <c r="L16" s="67" t="s">
        <v>73</v>
      </c>
      <c r="M16" s="69" t="s">
        <v>74</v>
      </c>
    </row>
    <row r="17" spans="1:15" ht="45" x14ac:dyDescent="0.25">
      <c r="A17" s="67">
        <v>6</v>
      </c>
      <c r="B17" s="68">
        <v>43175</v>
      </c>
      <c r="C17" s="76" t="str">
        <f>'6'!E24</f>
        <v>GT TECHNOLOGIES sp. z o.o.</v>
      </c>
      <c r="D17" s="67" t="s">
        <v>37</v>
      </c>
      <c r="E17" s="67" t="s">
        <v>78</v>
      </c>
      <c r="F17" s="69" t="s">
        <v>79</v>
      </c>
      <c r="G17" s="70"/>
      <c r="H17" s="69" t="s">
        <v>80</v>
      </c>
      <c r="I17" s="68">
        <v>43175</v>
      </c>
      <c r="J17" s="67"/>
      <c r="K17" s="67" t="s">
        <v>37</v>
      </c>
      <c r="L17" s="67" t="s">
        <v>78</v>
      </c>
      <c r="M17" s="69" t="s">
        <v>79</v>
      </c>
    </row>
    <row r="18" spans="1:15" ht="60" x14ac:dyDescent="0.25">
      <c r="A18" s="67">
        <v>7</v>
      </c>
      <c r="B18" s="68">
        <v>43187</v>
      </c>
      <c r="C18" s="76" t="str">
        <f>'7'!E24</f>
        <v>Discovery Ventures sp. z o.o.</v>
      </c>
      <c r="D18" s="67" t="s">
        <v>72</v>
      </c>
      <c r="E18" s="67" t="s">
        <v>83</v>
      </c>
      <c r="F18" s="69" t="s">
        <v>84</v>
      </c>
      <c r="G18" s="70"/>
      <c r="H18" s="69" t="s">
        <v>85</v>
      </c>
      <c r="I18" s="68">
        <v>43187</v>
      </c>
      <c r="J18" s="67"/>
      <c r="K18" s="67" t="s">
        <v>72</v>
      </c>
      <c r="L18" s="67" t="s">
        <v>83</v>
      </c>
      <c r="M18" s="69" t="s">
        <v>84</v>
      </c>
    </row>
    <row r="19" spans="1:15" ht="45" x14ac:dyDescent="0.25">
      <c r="A19" s="67">
        <v>8</v>
      </c>
      <c r="B19" s="68">
        <v>43202</v>
      </c>
      <c r="C19" s="76" t="str">
        <f>'8'!E24</f>
        <v>IGS INVESTMENT  sp. z o.o.</v>
      </c>
      <c r="D19" s="67" t="s">
        <v>50</v>
      </c>
      <c r="E19" s="67" t="s">
        <v>87</v>
      </c>
      <c r="F19" s="69" t="s">
        <v>89</v>
      </c>
      <c r="G19" s="70"/>
      <c r="H19" s="69" t="s">
        <v>88</v>
      </c>
      <c r="I19" s="68">
        <v>43202</v>
      </c>
      <c r="J19" s="67"/>
      <c r="K19" s="67" t="s">
        <v>50</v>
      </c>
      <c r="L19" s="67" t="s">
        <v>87</v>
      </c>
      <c r="M19" s="69" t="s">
        <v>89</v>
      </c>
    </row>
    <row r="20" spans="1:15" ht="60" x14ac:dyDescent="0.25">
      <c r="A20" s="67">
        <v>9</v>
      </c>
      <c r="B20" s="68">
        <v>43202</v>
      </c>
      <c r="C20" s="76" t="str">
        <f>'9'!E24</f>
        <v>ABAN Alfa Fund sp. z o.o.</v>
      </c>
      <c r="D20" s="67" t="s">
        <v>30</v>
      </c>
      <c r="E20" s="67" t="s">
        <v>91</v>
      </c>
      <c r="F20" s="69" t="s">
        <v>92</v>
      </c>
      <c r="G20" s="70"/>
      <c r="H20" s="69" t="s">
        <v>93</v>
      </c>
      <c r="I20" s="68">
        <v>43202</v>
      </c>
      <c r="J20" s="67"/>
      <c r="K20" s="67" t="s">
        <v>30</v>
      </c>
      <c r="L20" s="67" t="s">
        <v>91</v>
      </c>
      <c r="M20" s="69" t="s">
        <v>92</v>
      </c>
    </row>
    <row r="21" spans="1:15" ht="60" x14ac:dyDescent="0.25">
      <c r="A21" s="67">
        <v>10</v>
      </c>
      <c r="B21" s="68">
        <v>43202</v>
      </c>
      <c r="C21" s="76" t="str">
        <f>'10'!E24</f>
        <v>TECH-IMPACT FUND sp. z o.o.</v>
      </c>
      <c r="D21" s="67" t="s">
        <v>30</v>
      </c>
      <c r="E21" s="67" t="s">
        <v>101</v>
      </c>
      <c r="F21" s="69" t="s">
        <v>234</v>
      </c>
      <c r="G21" s="70" t="s">
        <v>97</v>
      </c>
      <c r="H21" s="69" t="s">
        <v>98</v>
      </c>
      <c r="I21" s="68">
        <v>43202</v>
      </c>
      <c r="J21" s="67"/>
      <c r="K21" s="67" t="s">
        <v>30</v>
      </c>
      <c r="L21" s="67" t="s">
        <v>95</v>
      </c>
      <c r="M21" s="69" t="s">
        <v>96</v>
      </c>
    </row>
    <row r="22" spans="1:15" ht="60" x14ac:dyDescent="0.25">
      <c r="A22" s="67">
        <v>11</v>
      </c>
      <c r="B22" s="68">
        <v>43203</v>
      </c>
      <c r="C22" s="76" t="str">
        <f>'11'!E24</f>
        <v>Augere sp. z o.o.</v>
      </c>
      <c r="D22" s="68" t="s">
        <v>30</v>
      </c>
      <c r="E22" s="67" t="s">
        <v>101</v>
      </c>
      <c r="F22" s="67" t="s">
        <v>102</v>
      </c>
      <c r="G22" s="67" t="s">
        <v>97</v>
      </c>
      <c r="H22" s="69" t="s">
        <v>103</v>
      </c>
      <c r="I22" s="91">
        <v>43203</v>
      </c>
      <c r="J22" s="69"/>
      <c r="K22" s="68" t="s">
        <v>30</v>
      </c>
      <c r="L22" s="67" t="s">
        <v>101</v>
      </c>
      <c r="M22" s="67" t="s">
        <v>102</v>
      </c>
      <c r="N22" s="67" t="s">
        <v>95</v>
      </c>
      <c r="O22" s="69" t="s">
        <v>96</v>
      </c>
    </row>
    <row r="23" spans="1:15" s="94" customFormat="1" ht="60.75" customHeight="1" x14ac:dyDescent="0.25">
      <c r="A23" s="69">
        <v>12</v>
      </c>
      <c r="B23" s="91">
        <v>43203</v>
      </c>
      <c r="C23" s="93" t="str">
        <f>'12'!E24</f>
        <v>Tar Heel Capital Alfa sp. z o.o.</v>
      </c>
      <c r="D23" s="29" t="s">
        <v>106</v>
      </c>
      <c r="E23" s="69" t="s">
        <v>108</v>
      </c>
      <c r="F23" s="69" t="s">
        <v>107</v>
      </c>
      <c r="G23" s="69"/>
      <c r="H23" s="69" t="s">
        <v>109</v>
      </c>
      <c r="I23" s="91">
        <v>43203</v>
      </c>
      <c r="J23" s="69"/>
      <c r="K23" s="29" t="s">
        <v>105</v>
      </c>
      <c r="L23" s="69" t="s">
        <v>108</v>
      </c>
      <c r="M23" s="69" t="s">
        <v>107</v>
      </c>
    </row>
    <row r="24" spans="1:15" s="94" customFormat="1" ht="60.75" customHeight="1" x14ac:dyDescent="0.25">
      <c r="A24" s="69">
        <v>13</v>
      </c>
      <c r="B24" s="91">
        <v>43213</v>
      </c>
      <c r="C24" s="93" t="str">
        <f>'13'!E24</f>
        <v>Epic Alfa sp. z o.o.</v>
      </c>
      <c r="D24" s="29" t="s">
        <v>37</v>
      </c>
      <c r="E24" s="69" t="s">
        <v>112</v>
      </c>
      <c r="F24" s="69" t="s">
        <v>113</v>
      </c>
      <c r="G24" s="69"/>
      <c r="H24" s="69" t="s">
        <v>114</v>
      </c>
      <c r="I24" s="91">
        <v>43213</v>
      </c>
      <c r="J24" s="69"/>
      <c r="K24" s="29" t="s">
        <v>37</v>
      </c>
      <c r="L24" s="69" t="s">
        <v>112</v>
      </c>
      <c r="M24" s="69" t="s">
        <v>113</v>
      </c>
    </row>
    <row r="25" spans="1:15" s="94" customFormat="1" ht="60.75" customHeight="1" x14ac:dyDescent="0.25">
      <c r="A25" s="69">
        <v>14</v>
      </c>
      <c r="B25" s="91">
        <v>43214</v>
      </c>
      <c r="C25" s="93" t="str">
        <f>'14'!E24</f>
        <v>Platinum Alfa sp. z o.o.</v>
      </c>
      <c r="D25" s="29" t="s">
        <v>115</v>
      </c>
      <c r="E25" s="69" t="s">
        <v>116</v>
      </c>
      <c r="F25" s="69" t="s">
        <v>117</v>
      </c>
      <c r="G25" s="69"/>
      <c r="H25" s="69" t="s">
        <v>119</v>
      </c>
      <c r="I25" s="91">
        <v>43214</v>
      </c>
      <c r="J25" s="69"/>
      <c r="K25" s="29" t="s">
        <v>115</v>
      </c>
      <c r="L25" s="69" t="s">
        <v>116</v>
      </c>
      <c r="M25" s="69" t="s">
        <v>117</v>
      </c>
    </row>
    <row r="26" spans="1:15" s="94" customFormat="1" ht="60.75" customHeight="1" x14ac:dyDescent="0.25">
      <c r="A26" s="69">
        <v>15</v>
      </c>
      <c r="B26" s="91">
        <v>43215</v>
      </c>
      <c r="C26" s="93" t="str">
        <f>'15'!E24</f>
        <v>TREDECIM ASSET MANAGEMENT S.A.</v>
      </c>
      <c r="D26" s="29" t="s">
        <v>120</v>
      </c>
      <c r="E26" s="69" t="s">
        <v>121</v>
      </c>
      <c r="F26" s="69" t="s">
        <v>122</v>
      </c>
      <c r="G26" s="69"/>
      <c r="H26" s="69" t="s">
        <v>123</v>
      </c>
      <c r="I26" s="91">
        <v>43215</v>
      </c>
      <c r="J26" s="69"/>
      <c r="K26" s="29" t="s">
        <v>120</v>
      </c>
      <c r="L26" s="69" t="s">
        <v>121</v>
      </c>
      <c r="M26" s="69" t="s">
        <v>122</v>
      </c>
    </row>
    <row r="27" spans="1:15" s="94" customFormat="1" ht="60.75" customHeight="1" x14ac:dyDescent="0.25">
      <c r="A27" s="69">
        <v>16</v>
      </c>
      <c r="B27" s="91">
        <v>43229</v>
      </c>
      <c r="C27" s="93" t="str">
        <f>'16'!E24</f>
        <v>OPTY VENTURES sp. z o.o.</v>
      </c>
      <c r="D27" s="29" t="str">
        <f>'16'!F5</f>
        <v>Tczew</v>
      </c>
      <c r="E27" s="69" t="str">
        <f>'16'!G5</f>
        <v>83-110</v>
      </c>
      <c r="F27" s="69" t="str">
        <f>'16'!H5</f>
        <v>Kubusia Puchatka 5 lok. 12</v>
      </c>
      <c r="G27" s="69"/>
      <c r="H27" s="69" t="s">
        <v>128</v>
      </c>
      <c r="I27" s="91">
        <f>B27</f>
        <v>43229</v>
      </c>
      <c r="J27" s="69"/>
      <c r="K27" s="29" t="str">
        <f>D27</f>
        <v>Tczew</v>
      </c>
      <c r="L27" s="29" t="str">
        <f t="shared" ref="L27:M27" si="0">E27</f>
        <v>83-110</v>
      </c>
      <c r="M27" s="29" t="str">
        <f t="shared" si="0"/>
        <v>Kubusia Puchatka 5 lok. 12</v>
      </c>
    </row>
    <row r="28" spans="1:15" s="94" customFormat="1" ht="60.75" customHeight="1" x14ac:dyDescent="0.25">
      <c r="A28" s="69">
        <v>17</v>
      </c>
      <c r="B28" s="91">
        <v>43229</v>
      </c>
      <c r="C28" s="93" t="str">
        <f>'17'!E24</f>
        <v>156 Capital sp. z o.o.</v>
      </c>
      <c r="D28" s="29" t="str">
        <f>'17'!F5</f>
        <v>Kraków</v>
      </c>
      <c r="E28" s="29" t="str">
        <f>'17'!G5</f>
        <v>31-548</v>
      </c>
      <c r="F28" s="29" t="str">
        <f>'17'!H5</f>
        <v>Aleja Pokoju 1</v>
      </c>
      <c r="G28" s="69"/>
      <c r="H28" s="69" t="s">
        <v>131</v>
      </c>
      <c r="I28" s="91">
        <f>B28</f>
        <v>43229</v>
      </c>
      <c r="J28" s="69"/>
      <c r="K28" s="29" t="str">
        <f>D28</f>
        <v>Kraków</v>
      </c>
      <c r="L28" s="29" t="str">
        <f t="shared" ref="L28" si="1">E28</f>
        <v>31-548</v>
      </c>
      <c r="M28" s="29" t="str">
        <f t="shared" ref="M28" si="2">F28</f>
        <v>Aleja Pokoju 1</v>
      </c>
    </row>
    <row r="29" spans="1:15" s="94" customFormat="1" ht="60.75" customHeight="1" x14ac:dyDescent="0.25">
      <c r="A29" s="69">
        <v>18</v>
      </c>
      <c r="B29" s="91">
        <v>43231</v>
      </c>
      <c r="C29" s="93" t="str">
        <f>'18'!E24</f>
        <v>VBV ALFA sp. z o.o.</v>
      </c>
      <c r="D29" s="29" t="str">
        <f>'18'!F5</f>
        <v>Lublin</v>
      </c>
      <c r="E29" s="29" t="str">
        <f>'18'!G5</f>
        <v>20-325</v>
      </c>
      <c r="F29" s="29" t="str">
        <f>'18'!H5</f>
        <v>Józefa Franczaka „Lalka” 43</v>
      </c>
      <c r="G29" s="69"/>
      <c r="H29" s="69" t="s">
        <v>136</v>
      </c>
      <c r="I29" s="91">
        <f>B29</f>
        <v>43231</v>
      </c>
      <c r="J29" s="69"/>
      <c r="K29" s="29" t="str">
        <f>D29</f>
        <v>Lublin</v>
      </c>
      <c r="L29" s="29" t="s">
        <v>138</v>
      </c>
      <c r="M29" s="29" t="s">
        <v>137</v>
      </c>
    </row>
    <row r="30" spans="1:15" s="94" customFormat="1" ht="60.75" customHeight="1" x14ac:dyDescent="0.25">
      <c r="A30" s="69">
        <v>19</v>
      </c>
      <c r="B30" s="91">
        <v>43231</v>
      </c>
      <c r="C30" s="93" t="str">
        <f>'19'!E24</f>
        <v>Scanderia Venture sp. z o.o.</v>
      </c>
      <c r="D30" s="29" t="str">
        <f>'19'!F5</f>
        <v>Białystok</v>
      </c>
      <c r="E30" s="29" t="str">
        <f>'19'!G5</f>
        <v>15-124</v>
      </c>
      <c r="F30" s="29" t="str">
        <f>'19'!H5</f>
        <v>Gen. Władysława Andersa 5</v>
      </c>
      <c r="G30" s="69"/>
      <c r="H30" s="69" t="s">
        <v>147</v>
      </c>
      <c r="I30" s="91">
        <f>B30</f>
        <v>43231</v>
      </c>
      <c r="J30" s="69"/>
      <c r="K30" s="29" t="str">
        <f>D30</f>
        <v>Białystok</v>
      </c>
      <c r="L30" s="29" t="str">
        <f t="shared" ref="L30:L31" si="3">E30</f>
        <v>15-124</v>
      </c>
      <c r="M30" s="29" t="str">
        <f t="shared" ref="M30:M31" si="4">F30</f>
        <v>Gen. Władysława Andersa 5</v>
      </c>
    </row>
    <row r="31" spans="1:15" s="94" customFormat="1" ht="60.75" customHeight="1" x14ac:dyDescent="0.25">
      <c r="A31" s="69">
        <v>20</v>
      </c>
      <c r="B31" s="91">
        <v>43231</v>
      </c>
      <c r="C31" s="93" t="str">
        <f>'20'!E24</f>
        <v>EVIG ALFA sp. z o.o.</v>
      </c>
      <c r="D31" s="29" t="str">
        <f>'20'!F5</f>
        <v>Poznań</v>
      </c>
      <c r="E31" s="29" t="str">
        <f>'20'!G5</f>
        <v>61-424</v>
      </c>
      <c r="F31" s="29" t="str">
        <f>'20'!H5</f>
        <v>Kobylińskiej 3</v>
      </c>
      <c r="G31" s="69"/>
      <c r="H31" s="69" t="s">
        <v>146</v>
      </c>
      <c r="I31" s="91">
        <f>B31</f>
        <v>43231</v>
      </c>
      <c r="J31" s="69"/>
      <c r="K31" s="29" t="str">
        <f>D31</f>
        <v>Poznań</v>
      </c>
      <c r="L31" s="29" t="str">
        <f t="shared" si="3"/>
        <v>61-424</v>
      </c>
      <c r="M31" s="29" t="str">
        <f t="shared" si="4"/>
        <v>Kobylińskiej 3</v>
      </c>
    </row>
    <row r="32" spans="1:15" s="94" customFormat="1" ht="60.75" customHeight="1" x14ac:dyDescent="0.25">
      <c r="A32" s="69">
        <v>21</v>
      </c>
      <c r="B32" s="91">
        <v>43234</v>
      </c>
      <c r="C32" s="93" t="str">
        <f>'21'!E24</f>
        <v>White Summit sp. z o.o.</v>
      </c>
      <c r="D32" s="29" t="str">
        <f>'21'!F5</f>
        <v>Łódź</v>
      </c>
      <c r="E32" s="29" t="str">
        <f>'21'!G5</f>
        <v>90-950</v>
      </c>
      <c r="F32" s="29" t="str">
        <f>'21'!H5</f>
        <v>Hipoteczna 18/5</v>
      </c>
      <c r="G32" s="69"/>
      <c r="H32" s="69" t="s">
        <v>154</v>
      </c>
      <c r="I32" s="91">
        <f t="shared" ref="I32:I33" si="5">B32</f>
        <v>43234</v>
      </c>
      <c r="J32" s="69"/>
      <c r="K32" s="29" t="str">
        <f t="shared" ref="K32:K33" si="6">D32</f>
        <v>Łódź</v>
      </c>
      <c r="L32" s="29" t="str">
        <f t="shared" ref="L32:L33" si="7">E32</f>
        <v>90-950</v>
      </c>
      <c r="M32" s="29" t="str">
        <f t="shared" ref="M32:M33" si="8">F32</f>
        <v>Hipoteczna 18/5</v>
      </c>
    </row>
    <row r="33" spans="1:13" s="94" customFormat="1" ht="60.75" customHeight="1" x14ac:dyDescent="0.25">
      <c r="A33" s="69">
        <v>22</v>
      </c>
      <c r="B33" s="91">
        <v>43234</v>
      </c>
      <c r="C33" s="93" t="str">
        <f>'22'!E24</f>
        <v>SCITECH FUND sp. z o.o.</v>
      </c>
      <c r="D33" s="29" t="str">
        <f>'22'!F5</f>
        <v>Lublin</v>
      </c>
      <c r="E33" s="29" t="str">
        <f>'22'!G5</f>
        <v>20-883</v>
      </c>
      <c r="F33" s="29" t="str">
        <f>'22'!H5</f>
        <v>Tadeusza Szeligowskiego 6B</v>
      </c>
      <c r="G33" s="69"/>
      <c r="H33" s="69" t="s">
        <v>153</v>
      </c>
      <c r="I33" s="91">
        <f t="shared" si="5"/>
        <v>43234</v>
      </c>
      <c r="J33" s="69"/>
      <c r="K33" s="29" t="str">
        <f t="shared" si="6"/>
        <v>Lublin</v>
      </c>
      <c r="L33" s="29" t="str">
        <f t="shared" si="7"/>
        <v>20-883</v>
      </c>
      <c r="M33" s="29" t="str">
        <f t="shared" si="8"/>
        <v>Tadeusza Szeligowskiego 6B</v>
      </c>
    </row>
    <row r="34" spans="1:13" s="94" customFormat="1" ht="60.75" customHeight="1" x14ac:dyDescent="0.25">
      <c r="A34" s="69">
        <v>23</v>
      </c>
      <c r="B34" s="91">
        <v>43241</v>
      </c>
      <c r="C34" s="93" t="str">
        <f>'23'!E24</f>
        <v>Pion Techventures sp. z o.o.</v>
      </c>
      <c r="D34" s="29" t="str">
        <f>'23'!F5</f>
        <v>Katowice</v>
      </c>
      <c r="E34" s="29" t="str">
        <f>'23'!G5</f>
        <v>40-048</v>
      </c>
      <c r="F34" s="29" t="str">
        <f>'23'!H5</f>
        <v>Tadeusza Kościuszki 35 lok. 5</v>
      </c>
      <c r="G34" s="69"/>
      <c r="H34" s="69" t="s">
        <v>158</v>
      </c>
      <c r="I34" s="91">
        <f t="shared" ref="I34" si="9">B34</f>
        <v>43241</v>
      </c>
      <c r="J34" s="69"/>
      <c r="K34" s="29" t="str">
        <f t="shared" ref="K34" si="10">D34</f>
        <v>Katowice</v>
      </c>
      <c r="L34" s="29" t="str">
        <f t="shared" ref="L34" si="11">E34</f>
        <v>40-048</v>
      </c>
      <c r="M34" s="29" t="str">
        <f t="shared" ref="M34" si="12">F34</f>
        <v>Tadeusza Kościuszki 35 lok. 5</v>
      </c>
    </row>
    <row r="35" spans="1:13" s="94" customFormat="1" ht="60.75" customHeight="1" x14ac:dyDescent="0.25">
      <c r="A35" s="69">
        <v>24</v>
      </c>
      <c r="B35" s="91">
        <v>43241</v>
      </c>
      <c r="C35" s="93" t="str">
        <f>'24'!E24</f>
        <v>VC Link sp. z o.o.</v>
      </c>
      <c r="D35" s="29" t="str">
        <f>'24'!F5</f>
        <v>Kraków</v>
      </c>
      <c r="E35" s="29" t="str">
        <f>'24'!G5</f>
        <v>30-059</v>
      </c>
      <c r="F35" s="29" t="str">
        <f>'24'!H5</f>
        <v>Czarnowiejska 36</v>
      </c>
      <c r="G35" s="69"/>
      <c r="H35" s="69" t="s">
        <v>162</v>
      </c>
      <c r="I35" s="91">
        <f t="shared" ref="I35" si="13">B35</f>
        <v>43241</v>
      </c>
      <c r="J35" s="69"/>
      <c r="K35" s="29" t="str">
        <f t="shared" ref="K35" si="14">D35</f>
        <v>Kraków</v>
      </c>
      <c r="L35" s="29" t="str">
        <f t="shared" ref="L35" si="15">E35</f>
        <v>30-059</v>
      </c>
      <c r="M35" s="29" t="str">
        <f t="shared" ref="M35" si="16">F35</f>
        <v>Czarnowiejska 36</v>
      </c>
    </row>
    <row r="36" spans="1:13" s="94" customFormat="1" ht="60.75" customHeight="1" x14ac:dyDescent="0.25">
      <c r="A36" s="69">
        <v>25</v>
      </c>
      <c r="B36" s="91">
        <v>43242</v>
      </c>
      <c r="C36" s="93" t="str">
        <f>'25'!E24</f>
        <v>„Hyperion Alfa” sp. z o.o.</v>
      </c>
      <c r="D36" s="29" t="str">
        <f>'25'!F5</f>
        <v>Kielce</v>
      </c>
      <c r="E36" s="29" t="str">
        <f>'25'!G5</f>
        <v>25-355</v>
      </c>
      <c r="F36" s="29" t="str">
        <f>'25'!H5</f>
        <v>Zagórska 20 lok. 24</v>
      </c>
      <c r="G36" s="69"/>
      <c r="H36" s="69" t="s">
        <v>167</v>
      </c>
      <c r="I36" s="91">
        <f t="shared" ref="I36" si="17">B36</f>
        <v>43242</v>
      </c>
      <c r="J36" s="69"/>
      <c r="K36" s="29" t="str">
        <f t="shared" ref="K36" si="18">D36</f>
        <v>Kielce</v>
      </c>
      <c r="L36" s="29" t="str">
        <f t="shared" ref="L36" si="19">E36</f>
        <v>25-355</v>
      </c>
      <c r="M36" s="29" t="str">
        <f t="shared" ref="M36" si="20">F36</f>
        <v>Zagórska 20 lok. 24</v>
      </c>
    </row>
    <row r="37" spans="1:13" s="94" customFormat="1" ht="60.75" customHeight="1" x14ac:dyDescent="0.25">
      <c r="A37" s="69">
        <v>26</v>
      </c>
      <c r="B37" s="91">
        <v>43242</v>
      </c>
      <c r="C37" s="93" t="str">
        <f>'26'!E24</f>
        <v>Findustry sp. z o.o.</v>
      </c>
      <c r="D37" s="71" t="str">
        <f>'26'!F24</f>
        <v>Kraków</v>
      </c>
      <c r="E37" s="71" t="str">
        <f>'26'!G24</f>
        <v>31-394</v>
      </c>
      <c r="F37" s="71" t="str">
        <f>'26'!H24</f>
        <v>Podole 60</v>
      </c>
      <c r="G37" s="69"/>
      <c r="H37" s="69" t="s">
        <v>171</v>
      </c>
      <c r="I37" s="91">
        <f t="shared" ref="I37" si="21">B37</f>
        <v>43242</v>
      </c>
      <c r="J37" s="69"/>
      <c r="K37" s="29" t="str">
        <f t="shared" ref="K37" si="22">D37</f>
        <v>Kraków</v>
      </c>
      <c r="L37" s="29" t="str">
        <f t="shared" ref="L37" si="23">E37</f>
        <v>31-394</v>
      </c>
      <c r="M37" s="29" t="str">
        <f t="shared" ref="M37" si="24">F37</f>
        <v>Podole 60</v>
      </c>
    </row>
    <row r="38" spans="1:13" s="94" customFormat="1" ht="60.75" customHeight="1" x14ac:dyDescent="0.25">
      <c r="A38" s="69">
        <v>27</v>
      </c>
      <c r="B38" s="91">
        <v>43243</v>
      </c>
      <c r="C38" s="93" t="str">
        <f>'27'!E24</f>
        <v>Proprimus sp. z o.o.</v>
      </c>
      <c r="D38" s="29" t="str">
        <f>'27'!F5</f>
        <v>Wrocław</v>
      </c>
      <c r="E38" s="29" t="str">
        <f>'27'!G5</f>
        <v>50-082</v>
      </c>
      <c r="F38" s="29" t="str">
        <f>'27'!H5</f>
        <v>Nowa 4 lok. 4</v>
      </c>
      <c r="G38" s="69"/>
      <c r="H38" s="69" t="s">
        <v>176</v>
      </c>
      <c r="I38" s="91">
        <f t="shared" ref="I38" si="25">B38</f>
        <v>43243</v>
      </c>
      <c r="J38" s="69"/>
      <c r="K38" s="29" t="str">
        <f t="shared" ref="K38" si="26">D38</f>
        <v>Wrocław</v>
      </c>
      <c r="L38" s="29" t="str">
        <f t="shared" ref="L38" si="27">E38</f>
        <v>50-082</v>
      </c>
      <c r="M38" s="29" t="str">
        <f t="shared" ref="M38" si="28">F38</f>
        <v>Nowa 4 lok. 4</v>
      </c>
    </row>
    <row r="39" spans="1:13" s="94" customFormat="1" ht="60.75" customHeight="1" x14ac:dyDescent="0.25">
      <c r="A39" s="69">
        <v>28</v>
      </c>
      <c r="B39" s="91">
        <v>43243</v>
      </c>
      <c r="C39" s="93" t="str">
        <f>'28'!E24</f>
        <v>BLDG Venture sp. z o.o.</v>
      </c>
      <c r="D39" s="29" t="str">
        <f>'28'!F5</f>
        <v>Kraków</v>
      </c>
      <c r="E39" s="29" t="str">
        <f>'28'!G5</f>
        <v>30-710</v>
      </c>
      <c r="F39" s="29" t="str">
        <f>'28'!H5</f>
        <v>Ślusarska 9 lok. 330</v>
      </c>
      <c r="G39" s="69"/>
      <c r="H39" s="69" t="s">
        <v>180</v>
      </c>
      <c r="I39" s="91">
        <f t="shared" ref="I39" si="29">B39</f>
        <v>43243</v>
      </c>
      <c r="J39" s="69"/>
      <c r="K39" s="29" t="str">
        <f t="shared" ref="K39" si="30">D39</f>
        <v>Kraków</v>
      </c>
      <c r="L39" s="29" t="str">
        <f t="shared" ref="L39" si="31">E39</f>
        <v>30-710</v>
      </c>
      <c r="M39" s="29" t="str">
        <f t="shared" ref="M39" si="32">F39</f>
        <v>Ślusarska 9 lok. 330</v>
      </c>
    </row>
    <row r="40" spans="1:13" s="94" customFormat="1" ht="60.75" customHeight="1" x14ac:dyDescent="0.25">
      <c r="A40" s="69">
        <v>29</v>
      </c>
      <c r="B40" s="91">
        <f>'29'!D5</f>
        <v>43244</v>
      </c>
      <c r="C40" s="93" t="str">
        <f>'29'!E24</f>
        <v>SATUS GAMES sp. z o.o.</v>
      </c>
      <c r="D40" s="29" t="str">
        <f>'29'!F5</f>
        <v>Kraków</v>
      </c>
      <c r="E40" s="29" t="str">
        <f>'29'!G5</f>
        <v>30-394</v>
      </c>
      <c r="F40" s="29" t="str">
        <f>'29'!H5</f>
        <v>Podole 60</v>
      </c>
      <c r="G40" s="69"/>
      <c r="H40" s="69" t="s">
        <v>184</v>
      </c>
      <c r="I40" s="91">
        <f t="shared" ref="I40" si="33">B40</f>
        <v>43244</v>
      </c>
      <c r="J40" s="69"/>
      <c r="K40" s="29" t="str">
        <f t="shared" ref="K40" si="34">D40</f>
        <v>Kraków</v>
      </c>
      <c r="L40" s="29" t="str">
        <f t="shared" ref="L40" si="35">E40</f>
        <v>30-394</v>
      </c>
      <c r="M40" s="29" t="str">
        <f t="shared" ref="M40" si="36">F40</f>
        <v>Podole 60</v>
      </c>
    </row>
    <row r="41" spans="1:13" s="94" customFormat="1" ht="60.75" customHeight="1" x14ac:dyDescent="0.25">
      <c r="A41" s="69">
        <v>30</v>
      </c>
      <c r="B41" s="91">
        <f>'30'!D5</f>
        <v>43245</v>
      </c>
      <c r="C41" s="93" t="str">
        <f>'30'!E24</f>
        <v>Human Alfa sp. z o.o.</v>
      </c>
      <c r="D41" s="29" t="str">
        <f>'30'!F5</f>
        <v>Kraków</v>
      </c>
      <c r="E41" s="29" t="str">
        <f>'30'!G5</f>
        <v>30-348</v>
      </c>
      <c r="F41" s="29" t="str">
        <f>'30'!H5</f>
        <v>Prof. Michała Bobrzyńskiego 14</v>
      </c>
      <c r="G41" s="69"/>
      <c r="H41" s="69" t="s">
        <v>188</v>
      </c>
      <c r="I41" s="91">
        <f t="shared" ref="I41" si="37">B41</f>
        <v>43245</v>
      </c>
      <c r="J41" s="69"/>
      <c r="K41" s="29" t="str">
        <f t="shared" ref="K41" si="38">D41</f>
        <v>Kraków</v>
      </c>
      <c r="L41" s="29" t="str">
        <f t="shared" ref="L41" si="39">E41</f>
        <v>30-348</v>
      </c>
      <c r="M41" s="29" t="str">
        <f t="shared" ref="M41" si="40">F41</f>
        <v>Prof. Michała Bobrzyńskiego 14</v>
      </c>
    </row>
    <row r="42" spans="1:13" s="94" customFormat="1" ht="60.75" customHeight="1" x14ac:dyDescent="0.25">
      <c r="A42" s="69">
        <v>31</v>
      </c>
      <c r="B42" s="91">
        <f>'31'!D5</f>
        <v>43249</v>
      </c>
      <c r="C42" s="93" t="str">
        <f>'31'!E24</f>
        <v>Brinc Sp. z o.o.</v>
      </c>
      <c r="D42" s="29" t="str">
        <f>'31'!F5</f>
        <v>Poznań</v>
      </c>
      <c r="E42" s="29" t="str">
        <f>'31'!G5</f>
        <v>60-452</v>
      </c>
      <c r="F42" s="29" t="str">
        <f>'31'!H5</f>
        <v>Leśnowolska 16</v>
      </c>
      <c r="G42" s="69"/>
      <c r="H42" s="69" t="s">
        <v>192</v>
      </c>
      <c r="I42" s="91">
        <f t="shared" ref="I42" si="41">B42</f>
        <v>43249</v>
      </c>
      <c r="J42" s="69"/>
      <c r="K42" s="29" t="str">
        <f t="shared" ref="K42" si="42">D42</f>
        <v>Poznań</v>
      </c>
      <c r="L42" s="29" t="str">
        <f t="shared" ref="L42" si="43">E42</f>
        <v>60-452</v>
      </c>
      <c r="M42" s="29" t="str">
        <f t="shared" ref="M42" si="44">F42</f>
        <v>Leśnowolska 16</v>
      </c>
    </row>
    <row r="43" spans="1:13" s="94" customFormat="1" ht="60.75" customHeight="1" x14ac:dyDescent="0.25">
      <c r="A43" s="69">
        <v>32</v>
      </c>
      <c r="B43" s="91">
        <f>'32'!D5</f>
        <v>43258</v>
      </c>
      <c r="C43" s="93" t="str">
        <f>'32'!E24</f>
        <v>ETGK Bridge Sp. z o.o.</v>
      </c>
      <c r="D43" s="29" t="str">
        <f>'32'!F5</f>
        <v>Katowice</v>
      </c>
      <c r="E43" s="29" t="str">
        <f>'32'!G5</f>
        <v>40-027</v>
      </c>
      <c r="F43" s="29" t="str">
        <f>'32'!H5</f>
        <v>Francuska 13 lok. 7</v>
      </c>
      <c r="G43" s="69"/>
      <c r="H43" s="69" t="s">
        <v>197</v>
      </c>
      <c r="I43" s="91">
        <f t="shared" ref="I43:I44" si="45">B43</f>
        <v>43258</v>
      </c>
      <c r="J43" s="69"/>
      <c r="K43" s="29" t="str">
        <f t="shared" ref="K43:K44" si="46">D43</f>
        <v>Katowice</v>
      </c>
      <c r="L43" s="29" t="str">
        <f t="shared" ref="L43:L44" si="47">E43</f>
        <v>40-027</v>
      </c>
      <c r="M43" s="29" t="str">
        <f t="shared" ref="M43:M44" si="48">F43</f>
        <v>Francuska 13 lok. 7</v>
      </c>
    </row>
    <row r="44" spans="1:13" s="94" customFormat="1" ht="60.75" customHeight="1" x14ac:dyDescent="0.25">
      <c r="A44" s="69">
        <v>33</v>
      </c>
      <c r="B44" s="91">
        <f>'33'!D5</f>
        <v>43258</v>
      </c>
      <c r="C44" s="93" t="str">
        <f>'33'!E24</f>
        <v>Science.Fund Sp. z o.o.</v>
      </c>
      <c r="D44" s="29" t="str">
        <f>'33'!F5</f>
        <v>Wrocław</v>
      </c>
      <c r="E44" s="29" t="str">
        <f>'33'!G5</f>
        <v>53-203</v>
      </c>
      <c r="F44" s="29" t="str">
        <f>'33'!H5</f>
        <v>Hallera 180 lok. 14</v>
      </c>
      <c r="G44" s="69"/>
      <c r="H44" s="69" t="s">
        <v>200</v>
      </c>
      <c r="I44" s="91">
        <f t="shared" si="45"/>
        <v>43258</v>
      </c>
      <c r="J44" s="69"/>
      <c r="K44" s="29" t="str">
        <f t="shared" si="46"/>
        <v>Wrocław</v>
      </c>
      <c r="L44" s="29" t="str">
        <f t="shared" si="47"/>
        <v>53-203</v>
      </c>
      <c r="M44" s="29" t="str">
        <f t="shared" si="48"/>
        <v>Hallera 180 lok. 14</v>
      </c>
    </row>
    <row r="45" spans="1:13" s="94" customFormat="1" ht="60.75" customHeight="1" x14ac:dyDescent="0.25">
      <c r="A45" s="69">
        <v>34</v>
      </c>
      <c r="B45" s="91">
        <f>'34'!D5</f>
        <v>43259</v>
      </c>
      <c r="C45" s="93" t="str">
        <f>'34'!E24</f>
        <v>Lantan Capital Sp. z o.o.</v>
      </c>
      <c r="D45" s="71" t="str">
        <f>'34'!F24</f>
        <v>Wrocław</v>
      </c>
      <c r="E45" s="71" t="str">
        <f>'34'!G24</f>
        <v>52-203</v>
      </c>
      <c r="F45" s="71" t="str">
        <f>'34'!H24</f>
        <v>Legnicka 57w B/C</v>
      </c>
      <c r="G45" s="69"/>
      <c r="H45" s="69" t="s">
        <v>204</v>
      </c>
      <c r="I45" s="91">
        <f t="shared" ref="I45" si="49">B45</f>
        <v>43259</v>
      </c>
      <c r="J45" s="69"/>
      <c r="K45" s="29" t="str">
        <f t="shared" ref="K45" si="50">D45</f>
        <v>Wrocław</v>
      </c>
      <c r="L45" s="29" t="str">
        <f t="shared" ref="L45" si="51">E45</f>
        <v>52-203</v>
      </c>
      <c r="M45" s="29" t="str">
        <f t="shared" ref="M45" si="52">F45</f>
        <v>Legnicka 57w B/C</v>
      </c>
    </row>
    <row r="46" spans="1:13" s="94" customFormat="1" ht="60.75" customHeight="1" x14ac:dyDescent="0.25">
      <c r="A46" s="217">
        <v>35</v>
      </c>
      <c r="B46" s="219">
        <f>'35'!D5</f>
        <v>43264</v>
      </c>
      <c r="C46" s="221" t="str">
        <f>'35'!E24</f>
        <v>Gent Sp. z o.o.</v>
      </c>
      <c r="D46" s="215" t="str">
        <f>'35'!F5</f>
        <v>Warszawa</v>
      </c>
      <c r="E46" s="215" t="str">
        <f>'35'!G5</f>
        <v>00-124</v>
      </c>
      <c r="F46" s="215" t="str">
        <f>'35'!H5</f>
        <v>Rondo ONZ 1</v>
      </c>
      <c r="G46" s="217"/>
      <c r="H46" s="69" t="s">
        <v>241</v>
      </c>
      <c r="I46" s="91">
        <f t="shared" ref="I46" si="53">B46</f>
        <v>43264</v>
      </c>
      <c r="J46" s="69"/>
      <c r="K46" s="29" t="str">
        <f t="shared" ref="K46" si="54">D46</f>
        <v>Warszawa</v>
      </c>
      <c r="L46" s="29" t="str">
        <f t="shared" ref="L46" si="55">E46</f>
        <v>00-124</v>
      </c>
      <c r="M46" s="29" t="str">
        <f t="shared" ref="M46" si="56">F46</f>
        <v>Rondo ONZ 1</v>
      </c>
    </row>
    <row r="47" spans="1:13" s="94" customFormat="1" ht="60.75" customHeight="1" x14ac:dyDescent="0.25">
      <c r="A47" s="242"/>
      <c r="B47" s="252"/>
      <c r="C47" s="253"/>
      <c r="D47" s="251"/>
      <c r="E47" s="251"/>
      <c r="F47" s="251"/>
      <c r="G47" s="242"/>
      <c r="H47" s="69" t="s">
        <v>242</v>
      </c>
      <c r="I47" s="91">
        <v>43326</v>
      </c>
      <c r="J47" s="69"/>
      <c r="K47" s="29" t="str">
        <f t="shared" ref="K47:M48" si="57">K46</f>
        <v>Warszawa</v>
      </c>
      <c r="L47" s="29" t="str">
        <f t="shared" si="57"/>
        <v>00-124</v>
      </c>
      <c r="M47" s="29" t="str">
        <f t="shared" si="57"/>
        <v>Rondo ONZ 1</v>
      </c>
    </row>
    <row r="48" spans="1:13" s="94" customFormat="1" ht="60.75" customHeight="1" x14ac:dyDescent="0.25">
      <c r="A48" s="218"/>
      <c r="B48" s="220"/>
      <c r="C48" s="222"/>
      <c r="D48" s="216"/>
      <c r="E48" s="216"/>
      <c r="F48" s="216"/>
      <c r="G48" s="218"/>
      <c r="H48" s="69" t="s">
        <v>243</v>
      </c>
      <c r="I48" s="91">
        <v>43326</v>
      </c>
      <c r="J48" s="69"/>
      <c r="K48" s="29" t="str">
        <f t="shared" si="57"/>
        <v>Warszawa</v>
      </c>
      <c r="L48" s="29" t="str">
        <f t="shared" si="57"/>
        <v>00-124</v>
      </c>
      <c r="M48" s="29" t="str">
        <f t="shared" si="57"/>
        <v>Rondo ONZ 1</v>
      </c>
    </row>
    <row r="49" spans="1:13" s="94" customFormat="1" ht="60.75" customHeight="1" x14ac:dyDescent="0.25">
      <c r="A49" s="217">
        <v>36</v>
      </c>
      <c r="B49" s="219">
        <f>'36'!D5</f>
        <v>43270</v>
      </c>
      <c r="C49" s="221" t="str">
        <f>'36'!E24</f>
        <v>SpeedUp Management Sp. z o.o.</v>
      </c>
      <c r="D49" s="215" t="str">
        <f>'36'!F5</f>
        <v>Poznań</v>
      </c>
      <c r="E49" s="215" t="str">
        <f>'36'!G5</f>
        <v>60-689</v>
      </c>
      <c r="F49" s="215" t="str">
        <f>'36'!H5</f>
        <v>Obornicka 330</v>
      </c>
      <c r="G49" s="217"/>
      <c r="H49" s="69" t="s">
        <v>217</v>
      </c>
      <c r="I49" s="91">
        <f t="shared" ref="I49" si="58">B49</f>
        <v>43270</v>
      </c>
      <c r="J49" s="69"/>
      <c r="K49" s="29" t="str">
        <f t="shared" ref="K49" si="59">D49</f>
        <v>Poznań</v>
      </c>
      <c r="L49" s="29" t="str">
        <f t="shared" ref="L49" si="60">E49</f>
        <v>60-689</v>
      </c>
      <c r="M49" s="29" t="str">
        <f t="shared" ref="M49" si="61">F49</f>
        <v>Obornicka 330</v>
      </c>
    </row>
    <row r="50" spans="1:13" s="94" customFormat="1" ht="60.75" customHeight="1" x14ac:dyDescent="0.25">
      <c r="A50" s="218"/>
      <c r="B50" s="220"/>
      <c r="C50" s="222"/>
      <c r="D50" s="216"/>
      <c r="E50" s="216"/>
      <c r="F50" s="216"/>
      <c r="G50" s="218"/>
      <c r="H50" s="69" t="s">
        <v>259</v>
      </c>
      <c r="I50" s="91">
        <v>43349</v>
      </c>
      <c r="J50" s="69"/>
      <c r="K50" s="29" t="str">
        <f>K49</f>
        <v>Poznań</v>
      </c>
      <c r="L50" s="29" t="str">
        <f t="shared" ref="L50:M50" si="62">L49</f>
        <v>60-689</v>
      </c>
      <c r="M50" s="29" t="str">
        <f t="shared" si="62"/>
        <v>Obornicka 330</v>
      </c>
    </row>
    <row r="51" spans="1:13" s="94" customFormat="1" ht="60.75" customHeight="1" x14ac:dyDescent="0.25">
      <c r="A51" s="69">
        <v>37</v>
      </c>
      <c r="B51" s="91">
        <f>'37'!D6</f>
        <v>43273</v>
      </c>
      <c r="C51" s="93" t="str">
        <f>'37'!E24</f>
        <v>BTM Investments Sp. z o.o.</v>
      </c>
      <c r="D51" s="29" t="str">
        <f>'37'!F5</f>
        <v>Gdańsk</v>
      </c>
      <c r="E51" s="29" t="str">
        <f>'37'!G5</f>
        <v>80-308</v>
      </c>
      <c r="F51" s="29" t="str">
        <f>'37'!H5</f>
        <v>Polanki 25 lok. 1</v>
      </c>
      <c r="G51" s="69"/>
      <c r="H51" s="69" t="s">
        <v>221</v>
      </c>
      <c r="I51" s="91">
        <f t="shared" ref="I51" si="63">B51</f>
        <v>43273</v>
      </c>
      <c r="J51" s="69"/>
      <c r="K51" s="29" t="str">
        <f t="shared" ref="K51" si="64">D51</f>
        <v>Gdańsk</v>
      </c>
      <c r="L51" s="29" t="str">
        <f t="shared" ref="L51" si="65">E51</f>
        <v>80-308</v>
      </c>
      <c r="M51" s="29" t="str">
        <f t="shared" ref="M51" si="66">F51</f>
        <v>Polanki 25 lok. 1</v>
      </c>
    </row>
    <row r="52" spans="1:13" s="94" customFormat="1" ht="60.75" customHeight="1" x14ac:dyDescent="0.25">
      <c r="A52" s="69">
        <v>38</v>
      </c>
      <c r="B52" s="91">
        <f>'38'!D6</f>
        <v>43283</v>
      </c>
      <c r="C52" s="93" t="str">
        <f>'38'!E24</f>
        <v>ACCOLADE VENTURES Sp. z o.o.</v>
      </c>
      <c r="D52" s="29" t="str">
        <f>'38'!F5</f>
        <v>Białystok</v>
      </c>
      <c r="E52" s="29" t="str">
        <f>'38'!G5</f>
        <v>15-281</v>
      </c>
      <c r="F52" s="29" t="str">
        <f>'38'!H5</f>
        <v>Legionowa 9/1 lok. 105</v>
      </c>
      <c r="G52" s="69"/>
      <c r="H52" s="69" t="s">
        <v>224</v>
      </c>
      <c r="I52" s="91">
        <f t="shared" ref="I52" si="67">B52</f>
        <v>43283</v>
      </c>
      <c r="J52" s="69"/>
      <c r="K52" s="29" t="str">
        <f t="shared" ref="K52" si="68">D52</f>
        <v>Białystok</v>
      </c>
      <c r="L52" s="29" t="str">
        <f t="shared" ref="L52" si="69">E52</f>
        <v>15-281</v>
      </c>
      <c r="M52" s="29" t="str">
        <f t="shared" ref="M52" si="70">F52</f>
        <v>Legionowa 9/1 lok. 105</v>
      </c>
    </row>
    <row r="53" spans="1:13" s="94" customFormat="1" ht="60.75" customHeight="1" x14ac:dyDescent="0.25">
      <c r="A53" s="69">
        <v>39</v>
      </c>
      <c r="B53" s="91">
        <f>'39'!D6</f>
        <v>43285</v>
      </c>
      <c r="C53" s="93" t="str">
        <f>'39'!E24</f>
        <v>Heyka Capital Sp. z o.o.</v>
      </c>
      <c r="D53" s="29" t="str">
        <f>'39'!F5</f>
        <v>Gdańsk</v>
      </c>
      <c r="E53" s="29" t="str">
        <f>'39'!G5</f>
        <v>80-833</v>
      </c>
      <c r="F53" s="29" t="str">
        <f>'39'!H5</f>
        <v>Mariacka 16/17 lok. 7</v>
      </c>
      <c r="G53" s="69"/>
      <c r="H53" s="69" t="s">
        <v>240</v>
      </c>
      <c r="I53" s="91">
        <f t="shared" ref="I53" si="71">B53</f>
        <v>43285</v>
      </c>
      <c r="J53" s="69"/>
      <c r="K53" s="29" t="str">
        <f t="shared" ref="K53" si="72">D53</f>
        <v>Gdańsk</v>
      </c>
      <c r="L53" s="29" t="str">
        <f t="shared" ref="L53" si="73">E53</f>
        <v>80-833</v>
      </c>
      <c r="M53" s="29" t="str">
        <f t="shared" ref="M53" si="74">F53</f>
        <v>Mariacka 16/17 lok. 7</v>
      </c>
    </row>
    <row r="54" spans="1:13" s="94" customFormat="1" ht="60.75" customHeight="1" x14ac:dyDescent="0.25">
      <c r="A54" s="69">
        <v>40</v>
      </c>
      <c r="B54" s="91">
        <f>'40'!D6</f>
        <v>43298</v>
      </c>
      <c r="C54" s="93" t="str">
        <f>'40'!E24</f>
        <v>RDS Fund Sp. z o.o.</v>
      </c>
      <c r="D54" s="29" t="str">
        <f>'40'!F5</f>
        <v>Łódź</v>
      </c>
      <c r="E54" s="29" t="str">
        <f>'40'!G5</f>
        <v>90-151</v>
      </c>
      <c r="F54" s="29" t="str">
        <f>'40'!H5</f>
        <v>Jana Muszyńskiego 2</v>
      </c>
      <c r="G54" s="69"/>
      <c r="H54" s="69" t="s">
        <v>233</v>
      </c>
      <c r="I54" s="91">
        <f t="shared" ref="I54" si="75">B54</f>
        <v>43298</v>
      </c>
      <c r="J54" s="69"/>
      <c r="K54" s="29" t="str">
        <f t="shared" ref="K54" si="76">D54</f>
        <v>Łódź</v>
      </c>
      <c r="L54" s="29" t="str">
        <f t="shared" ref="L54" si="77">E54</f>
        <v>90-151</v>
      </c>
      <c r="M54" s="29" t="str">
        <f t="shared" ref="M54" si="78">F54</f>
        <v>Jana Muszyńskiego 2</v>
      </c>
    </row>
    <row r="55" spans="1:13" s="94" customFormat="1" ht="60.75" customHeight="1" x14ac:dyDescent="0.25">
      <c r="A55" s="69">
        <v>41</v>
      </c>
      <c r="B55" s="91">
        <f>'41'!D6</f>
        <v>43320</v>
      </c>
      <c r="C55" s="93" t="str">
        <f>'41'!E24</f>
        <v>Amplo VC Sp. z o.o.</v>
      </c>
      <c r="D55" s="29" t="str">
        <f>'41'!F5</f>
        <v>Wrocław</v>
      </c>
      <c r="E55" s="29" t="str">
        <f>'41'!G5</f>
        <v>50-032</v>
      </c>
      <c r="F55" s="29" t="str">
        <f>'41'!H5</f>
        <v>Marsz. Józefa Piłsudskiego 49-57 lok. 5</v>
      </c>
      <c r="G55" s="69"/>
      <c r="H55" s="69" t="s">
        <v>238</v>
      </c>
      <c r="I55" s="91">
        <f t="shared" ref="I55" si="79">B55</f>
        <v>43320</v>
      </c>
      <c r="J55" s="69"/>
      <c r="K55" s="29" t="str">
        <f t="shared" ref="K55" si="80">D55</f>
        <v>Wrocław</v>
      </c>
      <c r="L55" s="29" t="str">
        <f t="shared" ref="L55" si="81">E55</f>
        <v>50-032</v>
      </c>
      <c r="M55" s="29" t="str">
        <f t="shared" ref="M55" si="82">F55</f>
        <v>Marsz. Józefa Piłsudskiego 49-57 lok. 5</v>
      </c>
    </row>
    <row r="56" spans="1:13" s="94" customFormat="1" ht="60.75" customHeight="1" x14ac:dyDescent="0.25">
      <c r="A56" s="69">
        <v>42</v>
      </c>
      <c r="B56" s="91">
        <f>'42'!D7</f>
        <v>43328</v>
      </c>
      <c r="C56" s="93" t="str">
        <f>'42'!E24</f>
        <v>EdTechHub Sp. z o.o.</v>
      </c>
      <c r="D56" s="29" t="str">
        <f>'42'!F5</f>
        <v>Lublin</v>
      </c>
      <c r="E56" s="29" t="str">
        <f>'42'!G5</f>
        <v>20-262</v>
      </c>
      <c r="F56" s="29" t="str">
        <f>'42'!H5</f>
        <v>Bohdana Dobrzańskiego 3</v>
      </c>
      <c r="G56" s="69"/>
      <c r="H56" s="69" t="s">
        <v>247</v>
      </c>
      <c r="I56" s="91">
        <f t="shared" ref="I56" si="83">B56</f>
        <v>43328</v>
      </c>
      <c r="J56" s="69"/>
      <c r="K56" s="29" t="str">
        <f t="shared" ref="K56" si="84">D56</f>
        <v>Lublin</v>
      </c>
      <c r="L56" s="29" t="str">
        <f t="shared" ref="L56" si="85">E56</f>
        <v>20-262</v>
      </c>
      <c r="M56" s="29" t="str">
        <f t="shared" ref="M56" si="86">F56</f>
        <v>Bohdana Dobrzańskiego 3</v>
      </c>
    </row>
    <row r="57" spans="1:13" s="94" customFormat="1" ht="60.75" customHeight="1" x14ac:dyDescent="0.25">
      <c r="A57" s="69">
        <v>43</v>
      </c>
      <c r="B57" s="91">
        <f>'43'!D7</f>
        <v>43329</v>
      </c>
      <c r="C57" s="93" t="str">
        <f>'43'!E24</f>
        <v>Spinaker Alfa Sp. z o.o.</v>
      </c>
      <c r="D57" s="29" t="str">
        <f>'43'!F5</f>
        <v>Łódź</v>
      </c>
      <c r="E57" s="29" t="str">
        <f>'43'!G5</f>
        <v xml:space="preserve">90-105 </v>
      </c>
      <c r="F57" s="29" t="str">
        <f>'43'!H5</f>
        <v>Piotrkowska 60 lok. II P</v>
      </c>
      <c r="G57" s="69"/>
      <c r="H57" s="69" t="s">
        <v>251</v>
      </c>
      <c r="I57" s="91">
        <f t="shared" ref="I57" si="87">B57</f>
        <v>43329</v>
      </c>
      <c r="J57" s="69"/>
      <c r="K57" s="29" t="str">
        <f t="shared" ref="K57" si="88">D57</f>
        <v>Łódź</v>
      </c>
      <c r="L57" s="29" t="str">
        <f t="shared" ref="L57" si="89">E57</f>
        <v xml:space="preserve">90-105 </v>
      </c>
      <c r="M57" s="29" t="str">
        <f t="shared" ref="M57" si="90">F57</f>
        <v>Piotrkowska 60 lok. II P</v>
      </c>
    </row>
    <row r="58" spans="1:13" s="94" customFormat="1" ht="60.75" customHeight="1" x14ac:dyDescent="0.25">
      <c r="A58" s="69">
        <v>44</v>
      </c>
      <c r="B58" s="91">
        <f>'44'!D7</f>
        <v>43348</v>
      </c>
      <c r="C58" s="93" t="str">
        <f>'44'!E24</f>
        <v>Corvus Ventures Sp. z o.o.</v>
      </c>
      <c r="D58" s="29" t="str">
        <f>'44'!F5</f>
        <v>Warszawa</v>
      </c>
      <c r="E58" s="29" t="str">
        <f>'44'!G5</f>
        <v>04-536</v>
      </c>
      <c r="F58" s="29" t="str">
        <f>'44'!H5</f>
        <v>Bychowska 45a</v>
      </c>
      <c r="G58" s="69"/>
      <c r="H58" s="69" t="s">
        <v>256</v>
      </c>
      <c r="I58" s="91">
        <f t="shared" ref="I58" si="91">B58</f>
        <v>43348</v>
      </c>
      <c r="J58" s="69"/>
      <c r="K58" s="29" t="str">
        <f t="shared" ref="K58" si="92">D58</f>
        <v>Warszawa</v>
      </c>
      <c r="L58" s="29" t="str">
        <f t="shared" ref="L58" si="93">E58</f>
        <v>04-536</v>
      </c>
      <c r="M58" s="29" t="str">
        <f t="shared" ref="M58" si="94">F58</f>
        <v>Bychowska 45a</v>
      </c>
    </row>
    <row r="59" spans="1:13" s="94" customFormat="1" ht="60.75" customHeight="1" x14ac:dyDescent="0.25">
      <c r="A59" s="69">
        <v>45</v>
      </c>
      <c r="B59" s="91">
        <f>'45'!D7</f>
        <v>43348</v>
      </c>
      <c r="C59" s="93" t="str">
        <f>'45'!E24</f>
        <v>303 Innovation Fund sp. z o.o.</v>
      </c>
      <c r="D59" s="29" t="str">
        <f>'45'!F5</f>
        <v>Wrocław</v>
      </c>
      <c r="E59" s="29" t="str">
        <f>'45'!G5</f>
        <v>50-106</v>
      </c>
      <c r="F59" s="29" t="str">
        <f>'45'!H5</f>
        <v>Rynek 7</v>
      </c>
      <c r="G59" s="69"/>
      <c r="H59" s="69" t="s">
        <v>258</v>
      </c>
      <c r="I59" s="91">
        <f t="shared" ref="I59" si="95">B59</f>
        <v>43348</v>
      </c>
      <c r="J59" s="69"/>
      <c r="K59" s="29" t="str">
        <f t="shared" ref="K59" si="96">D59</f>
        <v>Wrocław</v>
      </c>
      <c r="L59" s="29" t="str">
        <f t="shared" ref="L59" si="97">E59</f>
        <v>50-106</v>
      </c>
      <c r="M59" s="29" t="str">
        <f t="shared" ref="M59" si="98">F59</f>
        <v>Rynek 7</v>
      </c>
    </row>
    <row r="60" spans="1:13" s="94" customFormat="1" ht="60.75" customHeight="1" x14ac:dyDescent="0.25">
      <c r="A60" s="69">
        <v>46</v>
      </c>
      <c r="B60" s="91">
        <v>43349</v>
      </c>
      <c r="C60" s="93" t="str">
        <f>'46'!E24</f>
        <v>Invento Capital sp. z o.o.</v>
      </c>
      <c r="D60" s="29" t="str">
        <f>'46'!F5</f>
        <v>Katowice</v>
      </c>
      <c r="E60" s="29" t="str">
        <f>'46'!G5</f>
        <v>40-007</v>
      </c>
      <c r="F60" s="29" t="str">
        <f>'46'!H5</f>
        <v>Bankowa 12 lok. 147</v>
      </c>
      <c r="G60" s="69"/>
      <c r="H60" s="69" t="s">
        <v>263</v>
      </c>
      <c r="I60" s="91">
        <f t="shared" ref="I60" si="99">B60</f>
        <v>43349</v>
      </c>
      <c r="J60" s="69"/>
      <c r="K60" s="29" t="str">
        <f t="shared" ref="K60" si="100">D60</f>
        <v>Katowice</v>
      </c>
      <c r="L60" s="29" t="str">
        <f t="shared" ref="L60" si="101">E60</f>
        <v>40-007</v>
      </c>
      <c r="M60" s="29" t="str">
        <f t="shared" ref="M60" si="102">F60</f>
        <v>Bankowa 12 lok. 147</v>
      </c>
    </row>
    <row r="61" spans="1:13" s="94" customFormat="1" ht="60.75" customHeight="1" x14ac:dyDescent="0.25">
      <c r="A61" s="69">
        <v>47</v>
      </c>
      <c r="B61" s="91">
        <v>43361</v>
      </c>
      <c r="C61" s="93" t="str">
        <f>'47'!E24</f>
        <v>Protos Next sp. z o.o.</v>
      </c>
      <c r="D61" s="29" t="str">
        <f>'47'!F5</f>
        <v>Warszawa</v>
      </c>
      <c r="E61" s="29" t="str">
        <f>'47'!G5</f>
        <v xml:space="preserve">00-544 </v>
      </c>
      <c r="F61" s="29" t="str">
        <f>'47'!H5</f>
        <v>Wilcza 28 lok. 5</v>
      </c>
      <c r="G61" s="69"/>
      <c r="H61" s="69" t="s">
        <v>267</v>
      </c>
      <c r="I61" s="91">
        <f t="shared" ref="I61" si="103">B61</f>
        <v>43361</v>
      </c>
      <c r="J61" s="69"/>
      <c r="K61" s="29" t="str">
        <f t="shared" ref="K61" si="104">D61</f>
        <v>Warszawa</v>
      </c>
      <c r="L61" s="29" t="str">
        <f t="shared" ref="L61" si="105">E61</f>
        <v xml:space="preserve">00-544 </v>
      </c>
      <c r="M61" s="29" t="str">
        <f t="shared" ref="M61" si="106">F61</f>
        <v>Wilcza 28 lok. 5</v>
      </c>
    </row>
    <row r="62" spans="1:13" s="94" customFormat="1" ht="60.75" customHeight="1" x14ac:dyDescent="0.25">
      <c r="A62" s="69">
        <v>48</v>
      </c>
      <c r="B62" s="91">
        <v>43361</v>
      </c>
      <c r="C62" s="93" t="str">
        <f>'48'!E24</f>
        <v>Montis Capital sp. z o.o.</v>
      </c>
      <c r="D62" s="29" t="str">
        <f>'48'!F5</f>
        <v>Warszawa</v>
      </c>
      <c r="E62" s="29" t="str">
        <f>'48'!G5</f>
        <v>00-342</v>
      </c>
      <c r="F62" s="29" t="str">
        <f>'48'!H5</f>
        <v>Topiel 11 lok. 60</v>
      </c>
      <c r="G62" s="69"/>
      <c r="H62" s="69" t="s">
        <v>271</v>
      </c>
      <c r="I62" s="91">
        <f t="shared" ref="I62" si="107">B62</f>
        <v>43361</v>
      </c>
      <c r="J62" s="69"/>
      <c r="K62" s="29" t="str">
        <f t="shared" ref="K62" si="108">D62</f>
        <v>Warszawa</v>
      </c>
      <c r="L62" s="29" t="str">
        <f t="shared" ref="L62" si="109">E62</f>
        <v>00-342</v>
      </c>
      <c r="M62" s="29" t="str">
        <f t="shared" ref="M62" si="110">F62</f>
        <v>Topiel 11 lok. 60</v>
      </c>
    </row>
    <row r="63" spans="1:13" s="94" customFormat="1" ht="60.75" customHeight="1" x14ac:dyDescent="0.25">
      <c r="A63" s="69">
        <v>49</v>
      </c>
      <c r="B63" s="91">
        <v>43361</v>
      </c>
      <c r="C63" s="93" t="str">
        <f>'49'!E24</f>
        <v>HAIDA VENTURES sp. z o.o.</v>
      </c>
      <c r="D63" s="29" t="str">
        <f>'49'!F5</f>
        <v>Warszawa</v>
      </c>
      <c r="E63" s="29" t="str">
        <f>'49'!G5</f>
        <v xml:space="preserve">02-366 </v>
      </c>
      <c r="F63" s="29" t="str">
        <f>'49'!H5</f>
        <v>Bitwy Warszawskiej 1920 r. nr 7</v>
      </c>
      <c r="G63" s="69"/>
      <c r="H63" s="69" t="s">
        <v>275</v>
      </c>
      <c r="I63" s="91">
        <f t="shared" ref="I63" si="111">B63</f>
        <v>43361</v>
      </c>
      <c r="J63" s="69"/>
      <c r="K63" s="29" t="str">
        <f t="shared" ref="K63" si="112">D63</f>
        <v>Warszawa</v>
      </c>
      <c r="L63" s="29" t="str">
        <f t="shared" ref="L63" si="113">E63</f>
        <v xml:space="preserve">02-366 </v>
      </c>
      <c r="M63" s="29" t="str">
        <f t="shared" ref="M63" si="114">F63</f>
        <v>Bitwy Warszawskiej 1920 r. nr 7</v>
      </c>
    </row>
    <row r="64" spans="1:13" s="94" customFormat="1" ht="60.75" customHeight="1" x14ac:dyDescent="0.25">
      <c r="A64" s="69">
        <v>50</v>
      </c>
      <c r="B64" s="91">
        <v>43362</v>
      </c>
      <c r="C64" s="93" t="str">
        <f>'50'!E24</f>
        <v>TDG GENERATIONS sp. z o.o.</v>
      </c>
      <c r="D64" s="29" t="str">
        <f>'50'!F5</f>
        <v>Warszawa</v>
      </c>
      <c r="E64" s="29" t="str">
        <f>'50'!G5</f>
        <v>00-075</v>
      </c>
      <c r="F64" s="29" t="str">
        <f>'50'!H5</f>
        <v>Senatorska 2</v>
      </c>
      <c r="G64" s="69"/>
      <c r="H64" s="69" t="s">
        <v>282</v>
      </c>
      <c r="I64" s="91">
        <f t="shared" ref="I64" si="115">B64</f>
        <v>43362</v>
      </c>
      <c r="J64" s="69"/>
      <c r="K64" s="29" t="str">
        <f t="shared" ref="K64" si="116">D64</f>
        <v>Warszawa</v>
      </c>
      <c r="L64" s="29" t="str">
        <f t="shared" ref="L64" si="117">E64</f>
        <v>00-075</v>
      </c>
      <c r="M64" s="29" t="str">
        <f t="shared" ref="M64" si="118">F64</f>
        <v>Senatorska 2</v>
      </c>
    </row>
    <row r="65" spans="1:13" s="94" customFormat="1" ht="60.75" customHeight="1" x14ac:dyDescent="0.25">
      <c r="A65" s="69">
        <v>51</v>
      </c>
      <c r="B65" s="91">
        <v>43362</v>
      </c>
      <c r="C65" s="93" t="str">
        <f>'51'!E24</f>
        <v>Medi Ventures sp. z o.o.</v>
      </c>
      <c r="D65" s="29" t="str">
        <f>'51'!F5</f>
        <v>Kielce</v>
      </c>
      <c r="E65" s="29" t="str">
        <f>'51'!G5</f>
        <v xml:space="preserve">25-663 </v>
      </c>
      <c r="F65" s="29" t="str">
        <f>'51'!H5</f>
        <v>K. Olszewskiego 6</v>
      </c>
      <c r="G65" s="69"/>
      <c r="H65" s="69" t="s">
        <v>286</v>
      </c>
      <c r="I65" s="91">
        <f t="shared" ref="I65:I66" si="119">B65</f>
        <v>43362</v>
      </c>
      <c r="J65" s="69"/>
      <c r="K65" s="29" t="str">
        <f t="shared" ref="K65:K66" si="120">D65</f>
        <v>Kielce</v>
      </c>
      <c r="L65" s="29" t="str">
        <f t="shared" ref="L65:L66" si="121">E65</f>
        <v xml:space="preserve">25-663 </v>
      </c>
      <c r="M65" s="29" t="str">
        <f t="shared" ref="M65:M66" si="122">F65</f>
        <v>K. Olszewskiego 6</v>
      </c>
    </row>
    <row r="66" spans="1:13" s="94" customFormat="1" ht="60.75" customHeight="1" x14ac:dyDescent="0.25">
      <c r="A66" s="69">
        <v>52</v>
      </c>
      <c r="B66" s="91">
        <v>43362</v>
      </c>
      <c r="C66" s="93" t="str">
        <f>'52'!E24</f>
        <v>THC Team  sp. z o.o.</v>
      </c>
      <c r="D66" s="29" t="str">
        <f>'52'!F5</f>
        <v>Warszawa</v>
      </c>
      <c r="E66" s="29" t="str">
        <f>'52'!G5</f>
        <v>01-066</v>
      </c>
      <c r="F66" s="29" t="str">
        <f>'52'!H5</f>
        <v>Burakowska 5/7</v>
      </c>
      <c r="G66" s="69"/>
      <c r="H66" s="69" t="s">
        <v>290</v>
      </c>
      <c r="I66" s="91">
        <f t="shared" si="119"/>
        <v>43362</v>
      </c>
      <c r="J66" s="69"/>
      <c r="K66" s="29" t="str">
        <f t="shared" si="120"/>
        <v>Warszawa</v>
      </c>
      <c r="L66" s="29" t="str">
        <f t="shared" si="121"/>
        <v>01-066</v>
      </c>
      <c r="M66" s="29" t="str">
        <f t="shared" si="122"/>
        <v>Burakowska 5/7</v>
      </c>
    </row>
    <row r="67" spans="1:13" s="94" customFormat="1" ht="60.75" customHeight="1" x14ac:dyDescent="0.25">
      <c r="A67" s="69">
        <v>53</v>
      </c>
      <c r="B67" s="91">
        <v>43370</v>
      </c>
      <c r="C67" s="93" t="str">
        <f>'53'!E24</f>
        <v>Prime Fund sp. z o.o.</v>
      </c>
      <c r="D67" s="71" t="str">
        <f>'53'!F24</f>
        <v>Wrocław</v>
      </c>
      <c r="E67" s="71" t="str">
        <f>'53'!G24</f>
        <v>52-434</v>
      </c>
      <c r="F67" s="71" t="str">
        <f>'53'!H24</f>
        <v>Leona Petrażyckiego 57</v>
      </c>
      <c r="G67" s="69"/>
      <c r="H67" s="69" t="s">
        <v>296</v>
      </c>
      <c r="I67" s="91">
        <f t="shared" ref="I67" si="123">B67</f>
        <v>43370</v>
      </c>
      <c r="J67" s="69"/>
      <c r="K67" s="29" t="str">
        <f t="shared" ref="K67" si="124">D67</f>
        <v>Wrocław</v>
      </c>
      <c r="L67" s="29" t="str">
        <f t="shared" ref="L67" si="125">E67</f>
        <v>52-434</v>
      </c>
      <c r="M67" s="29" t="str">
        <f t="shared" ref="M67" si="126">F67</f>
        <v>Leona Petrażyckiego 57</v>
      </c>
    </row>
  </sheetData>
  <sheetProtection algorithmName="SHA-512" hashValue="fUvdUwbfZLcHPNWYvLMg1CtAGN9z0brLPNdlhlj0UmJGT8dX0idY4T2sbZW7Ptwzw+i7PMhx6xQ5ZtOpfMMixw==" saltValue="wck2k7VIKFA5IG7vf6dwpg==" spinCount="100000" sheet="1" objects="1" scenarios="1"/>
  <mergeCells count="48">
    <mergeCell ref="F46:F48"/>
    <mergeCell ref="A46:A48"/>
    <mergeCell ref="B46:B48"/>
    <mergeCell ref="C46:C48"/>
    <mergeCell ref="D46:D48"/>
    <mergeCell ref="E46:E48"/>
    <mergeCell ref="G46:G48"/>
    <mergeCell ref="B6:B10"/>
    <mergeCell ref="A6:A10"/>
    <mergeCell ref="G6:G10"/>
    <mergeCell ref="F6:F10"/>
    <mergeCell ref="E6:E10"/>
    <mergeCell ref="D6:D10"/>
    <mergeCell ref="C6:C10"/>
    <mergeCell ref="F11:F12"/>
    <mergeCell ref="G11:G12"/>
    <mergeCell ref="A11:A12"/>
    <mergeCell ref="B11:B12"/>
    <mergeCell ref="C11:C12"/>
    <mergeCell ref="D11:D12"/>
    <mergeCell ref="E11:E12"/>
    <mergeCell ref="F13:F14"/>
    <mergeCell ref="I4:I5"/>
    <mergeCell ref="J4:J5"/>
    <mergeCell ref="K4:M4"/>
    <mergeCell ref="A1:K1"/>
    <mergeCell ref="L1:M1"/>
    <mergeCell ref="A2:M2"/>
    <mergeCell ref="A3:M3"/>
    <mergeCell ref="A4:A5"/>
    <mergeCell ref="B4:B5"/>
    <mergeCell ref="C4:C5"/>
    <mergeCell ref="D4:F4"/>
    <mergeCell ref="G4:G5"/>
    <mergeCell ref="H4:H5"/>
    <mergeCell ref="G13:G14"/>
    <mergeCell ref="A13:A14"/>
    <mergeCell ref="B13:B14"/>
    <mergeCell ref="C13:C14"/>
    <mergeCell ref="D13:D14"/>
    <mergeCell ref="E13:E14"/>
    <mergeCell ref="F49:F50"/>
    <mergeCell ref="G49:G50"/>
    <mergeCell ref="A49:A50"/>
    <mergeCell ref="B49:B50"/>
    <mergeCell ref="C49:C50"/>
    <mergeCell ref="D49:D50"/>
    <mergeCell ref="E49:E50"/>
  </mergeCells>
  <conditionalFormatting sqref="B6">
    <cfRule type="expression" dxfId="108" priority="56">
      <formula>długość(XFC7)=0</formula>
    </cfRule>
  </conditionalFormatting>
  <conditionalFormatting sqref="K7:M10 D6:F6">
    <cfRule type="expression" dxfId="107" priority="55">
      <formula>długość(A6)=0</formula>
    </cfRule>
  </conditionalFormatting>
  <conditionalFormatting sqref="C6 C11:F11">
    <cfRule type="expression" dxfId="106" priority="57">
      <formula>długość(#REF!)=0</formula>
    </cfRule>
  </conditionalFormatting>
  <conditionalFormatting sqref="H16 H13:I14">
    <cfRule type="expression" dxfId="105" priority="52">
      <formula>długość(E13)=0</formula>
    </cfRule>
  </conditionalFormatting>
  <conditionalFormatting sqref="H7:I10">
    <cfRule type="expression" dxfId="104" priority="62">
      <formula>długość(E6)=0</formula>
    </cfRule>
  </conditionalFormatting>
  <conditionalFormatting sqref="H6">
    <cfRule type="expression" dxfId="103" priority="51">
      <formula>długość(E5)=0</formula>
    </cfRule>
  </conditionalFormatting>
  <conditionalFormatting sqref="L6">
    <cfRule type="expression" dxfId="102" priority="50">
      <formula>długość(I6)=0</formula>
    </cfRule>
  </conditionalFormatting>
  <conditionalFormatting sqref="M6">
    <cfRule type="expression" dxfId="101" priority="49">
      <formula>długość(J6)=0</formula>
    </cfRule>
  </conditionalFormatting>
  <conditionalFormatting sqref="H15:I15">
    <cfRule type="expression" dxfId="100" priority="47">
      <formula>długość(E15)=0</formula>
    </cfRule>
  </conditionalFormatting>
  <conditionalFormatting sqref="N15">
    <cfRule type="expression" dxfId="99" priority="48">
      <formula>długość(K15)=0</formula>
    </cfRule>
  </conditionalFormatting>
  <conditionalFormatting sqref="H17">
    <cfRule type="expression" dxfId="98" priority="46">
      <formula>długość(E17)=0</formula>
    </cfRule>
  </conditionalFormatting>
  <conditionalFormatting sqref="H18:H20 H23">
    <cfRule type="expression" dxfId="97" priority="45">
      <formula>długość(E18)=0</formula>
    </cfRule>
  </conditionalFormatting>
  <conditionalFormatting sqref="H21">
    <cfRule type="expression" dxfId="96" priority="44">
      <formula>długość(E21)=0</formula>
    </cfRule>
  </conditionalFormatting>
  <conditionalFormatting sqref="J22">
    <cfRule type="expression" dxfId="95" priority="43">
      <formula>długość(G22)=0</formula>
    </cfRule>
  </conditionalFormatting>
  <conditionalFormatting sqref="H24">
    <cfRule type="expression" dxfId="94" priority="41">
      <formula>długość(E24)=0</formula>
    </cfRule>
  </conditionalFormatting>
  <conditionalFormatting sqref="H25">
    <cfRule type="expression" dxfId="93" priority="40">
      <formula>długość(E25)=0</formula>
    </cfRule>
  </conditionalFormatting>
  <conditionalFormatting sqref="H26">
    <cfRule type="expression" dxfId="92" priority="39">
      <formula>długość(E26)=0</formula>
    </cfRule>
  </conditionalFormatting>
  <conditionalFormatting sqref="H27">
    <cfRule type="expression" dxfId="91" priority="38">
      <formula>długość(E27)=0</formula>
    </cfRule>
  </conditionalFormatting>
  <conditionalFormatting sqref="H28">
    <cfRule type="expression" dxfId="90" priority="37">
      <formula>długość(E28)=0</formula>
    </cfRule>
  </conditionalFormatting>
  <conditionalFormatting sqref="H29">
    <cfRule type="expression" dxfId="89" priority="36">
      <formula>długość(E29)=0</formula>
    </cfRule>
  </conditionalFormatting>
  <conditionalFormatting sqref="H30">
    <cfRule type="expression" dxfId="88" priority="35">
      <formula>długość(E30)=0</formula>
    </cfRule>
  </conditionalFormatting>
  <conditionalFormatting sqref="H31">
    <cfRule type="expression" dxfId="87" priority="34">
      <formula>długość(E31)=0</formula>
    </cfRule>
  </conditionalFormatting>
  <conditionalFormatting sqref="H32:H33">
    <cfRule type="expression" dxfId="86" priority="33">
      <formula>długość(E32)=0</formula>
    </cfRule>
  </conditionalFormatting>
  <conditionalFormatting sqref="H34">
    <cfRule type="expression" dxfId="85" priority="32">
      <formula>długość(E34)=0</formula>
    </cfRule>
  </conditionalFormatting>
  <conditionalFormatting sqref="H35">
    <cfRule type="expression" dxfId="84" priority="31">
      <formula>długość(E35)=0</formula>
    </cfRule>
  </conditionalFormatting>
  <conditionalFormatting sqref="H36">
    <cfRule type="expression" dxfId="83" priority="30">
      <formula>długość(E36)=0</formula>
    </cfRule>
  </conditionalFormatting>
  <conditionalFormatting sqref="H37">
    <cfRule type="expression" dxfId="82" priority="29">
      <formula>długość(E37)=0</formula>
    </cfRule>
  </conditionalFormatting>
  <conditionalFormatting sqref="H38">
    <cfRule type="expression" dxfId="81" priority="28">
      <formula>długość(E38)=0</formula>
    </cfRule>
  </conditionalFormatting>
  <conditionalFormatting sqref="H39">
    <cfRule type="expression" dxfId="80" priority="27">
      <formula>długość(E39)=0</formula>
    </cfRule>
  </conditionalFormatting>
  <conditionalFormatting sqref="H40">
    <cfRule type="expression" dxfId="79" priority="26">
      <formula>długość(E40)=0</formula>
    </cfRule>
  </conditionalFormatting>
  <conditionalFormatting sqref="H41">
    <cfRule type="expression" dxfId="78" priority="25">
      <formula>długość(E41)=0</formula>
    </cfRule>
  </conditionalFormatting>
  <conditionalFormatting sqref="H42">
    <cfRule type="expression" dxfId="77" priority="24">
      <formula>długość(E42)=0</formula>
    </cfRule>
  </conditionalFormatting>
  <conditionalFormatting sqref="H43">
    <cfRule type="expression" dxfId="76" priority="23">
      <formula>długość(E43)=0</formula>
    </cfRule>
  </conditionalFormatting>
  <conditionalFormatting sqref="H44">
    <cfRule type="expression" dxfId="75" priority="22">
      <formula>długość(E44)=0</formula>
    </cfRule>
  </conditionalFormatting>
  <conditionalFormatting sqref="H45">
    <cfRule type="expression" dxfId="74" priority="21">
      <formula>długość(E45)=0</formula>
    </cfRule>
  </conditionalFormatting>
  <conditionalFormatting sqref="H46:H48">
    <cfRule type="expression" dxfId="73" priority="20">
      <formula>długość(E46)=0</formula>
    </cfRule>
  </conditionalFormatting>
  <conditionalFormatting sqref="H49:H50">
    <cfRule type="expression" dxfId="72" priority="19">
      <formula>długość(E49)=0</formula>
    </cfRule>
  </conditionalFormatting>
  <conditionalFormatting sqref="H51">
    <cfRule type="expression" dxfId="71" priority="18">
      <formula>długość(E51)=0</formula>
    </cfRule>
  </conditionalFormatting>
  <conditionalFormatting sqref="H52">
    <cfRule type="expression" dxfId="70" priority="17">
      <formula>długość(E52)=0</formula>
    </cfRule>
  </conditionalFormatting>
  <conditionalFormatting sqref="H53">
    <cfRule type="expression" dxfId="69" priority="16">
      <formula>długość(E53)=0</formula>
    </cfRule>
  </conditionalFormatting>
  <conditionalFormatting sqref="H54">
    <cfRule type="expression" dxfId="68" priority="15">
      <formula>długość(E54)=0</formula>
    </cfRule>
  </conditionalFormatting>
  <conditionalFormatting sqref="H55">
    <cfRule type="expression" dxfId="67" priority="13">
      <formula>długość(E55)=0</formula>
    </cfRule>
  </conditionalFormatting>
  <conditionalFormatting sqref="H56">
    <cfRule type="expression" dxfId="66" priority="12">
      <formula>długość(E56)=0</formula>
    </cfRule>
  </conditionalFormatting>
  <conditionalFormatting sqref="H57">
    <cfRule type="expression" dxfId="65" priority="11">
      <formula>długość(E57)=0</formula>
    </cfRule>
  </conditionalFormatting>
  <conditionalFormatting sqref="H58">
    <cfRule type="expression" dxfId="64" priority="10">
      <formula>długość(E58)=0</formula>
    </cfRule>
  </conditionalFormatting>
  <conditionalFormatting sqref="H59">
    <cfRule type="expression" dxfId="63" priority="9">
      <formula>długość(E59)=0</formula>
    </cfRule>
  </conditionalFormatting>
  <conditionalFormatting sqref="H60">
    <cfRule type="expression" dxfId="62" priority="8">
      <formula>długość(E60)=0</formula>
    </cfRule>
  </conditionalFormatting>
  <conditionalFormatting sqref="H61">
    <cfRule type="expression" dxfId="61" priority="7">
      <formula>długość(E61)=0</formula>
    </cfRule>
  </conditionalFormatting>
  <conditionalFormatting sqref="H62">
    <cfRule type="expression" dxfId="60" priority="6">
      <formula>długość(E62)=0</formula>
    </cfRule>
  </conditionalFormatting>
  <conditionalFormatting sqref="H63">
    <cfRule type="expression" dxfId="59" priority="5">
      <formula>długość(E63)=0</formula>
    </cfRule>
  </conditionalFormatting>
  <conditionalFormatting sqref="H64">
    <cfRule type="expression" dxfId="58" priority="4">
      <formula>długość(E64)=0</formula>
    </cfRule>
  </conditionalFormatting>
  <conditionalFormatting sqref="H65">
    <cfRule type="expression" dxfId="57" priority="3">
      <formula>długość(E65)=0</formula>
    </cfRule>
  </conditionalFormatting>
  <conditionalFormatting sqref="H66">
    <cfRule type="expression" dxfId="56" priority="2">
      <formula>długość(E66)=0</formula>
    </cfRule>
  </conditionalFormatting>
  <conditionalFormatting sqref="H67">
    <cfRule type="expression" dxfId="55" priority="1">
      <formula>długość(E67)=0</formula>
    </cfRule>
  </conditionalFormatting>
  <hyperlinks>
    <hyperlink ref="C6" location="'1'!A1" display="'1'!A1"/>
    <hyperlink ref="C11" location="'2'!A1" display="'2'!A1"/>
    <hyperlink ref="L1:M1" location="rejestry!A1" display="POWRÓT DO STRONY GŁÓWNEJ"/>
    <hyperlink ref="C13" location="'3'!A1" display="Inventures sp. z o.o."/>
    <hyperlink ref="C15" location="'4'!A1" display="'4'!A1"/>
    <hyperlink ref="C16" location="'5'!A1" display="'5'!A1"/>
    <hyperlink ref="C17" location="'6'!A1" display="'6'!A1"/>
    <hyperlink ref="C18" location="'7'!A1" display="'7'!A1"/>
    <hyperlink ref="C20" location="'9'!A1" display="'9'!A1"/>
    <hyperlink ref="C19" location="'8'!A1" display="'8'!A1"/>
    <hyperlink ref="C21" location="'10'!A1" display="'10'!A1"/>
    <hyperlink ref="C22" location="'11'!A1" display="'11'!A1"/>
    <hyperlink ref="C23" location="'12'!A1" display="'12'!A1"/>
    <hyperlink ref="C24" location="'13'!A1" display="'13'!A1"/>
    <hyperlink ref="C25" location="'14'!A1" display="'14'!A1"/>
    <hyperlink ref="C26" location="'15'!A1" display="'15'!A1"/>
    <hyperlink ref="C27" location="'16'!A1" display="'16'!A1"/>
    <hyperlink ref="C28" location="'17'!A1" display="'17'!A1"/>
    <hyperlink ref="C29" location="'18'!A1" display="'18'!A1"/>
    <hyperlink ref="C30" location="'19'!A1" display="'19'!A1"/>
    <hyperlink ref="C31" location="'20'!A1" display="'20'!A1"/>
    <hyperlink ref="C32" location="'21'!A1" display="'21'!A1"/>
    <hyperlink ref="C33" location="'22'!A1" display="'22'!A1"/>
    <hyperlink ref="C34" location="'23'!A1" display="'23'!A1"/>
    <hyperlink ref="C35" location="'24'!A1" display="'24'!A1"/>
    <hyperlink ref="C36" location="'25'!A1" display="'25'!A1"/>
    <hyperlink ref="C37" location="'26'!A1" display="'26'!A1"/>
    <hyperlink ref="C38" location="'27'!A1" display="'27'!A1"/>
    <hyperlink ref="C39" location="'28'!A1" display="'28'!A1"/>
    <hyperlink ref="C40" location="'29'!A1" display="'29'!A1"/>
    <hyperlink ref="C41" location="'30'!A1" display="'30'!A1"/>
    <hyperlink ref="C42" location="'31'!A1" display="'31'!A1"/>
    <hyperlink ref="C43" location="'32'!A1" display="'32'!A1"/>
    <hyperlink ref="C44" location="'33'!A1" display="'33'!A1"/>
    <hyperlink ref="C45" location="'34'!A1" display="'34'!A1"/>
    <hyperlink ref="C46" location="'35'!A1" display="'35'!A1"/>
    <hyperlink ref="C49" location="'36'!A1" display="'36'!A1"/>
    <hyperlink ref="C51" location="'37'!A1" display="'37'!A1"/>
    <hyperlink ref="C52" location="'38'!A1" display="'38'!A1"/>
    <hyperlink ref="C53" location="'39'!A1" display="'39'!A1"/>
    <hyperlink ref="C54" location="'40'!A1" display="'40'!A1"/>
    <hyperlink ref="C55" location="'41'!A1" display="'41'!A1"/>
    <hyperlink ref="C56" location="'42'!A1" display="'42'!A1"/>
    <hyperlink ref="C57" location="'43'!A1" display="'43'!A1"/>
    <hyperlink ref="C58" location="'44'!A1" display="'44'!A1"/>
    <hyperlink ref="C59" location="'45'!A1" display="'45'!A1"/>
    <hyperlink ref="C60" location="'46'!A1" display="'46'!A1"/>
    <hyperlink ref="C61" location="'47'!A1" display="'47'!A1"/>
    <hyperlink ref="C62" location="'48'!A1" display="'48'!A1"/>
    <hyperlink ref="C63" location="'49'!A1" display="'49'!A1"/>
    <hyperlink ref="C64" location="'50'!A1" display="'50'!A1"/>
    <hyperlink ref="C65" location="'51'!A1" display="'51'!A1"/>
    <hyperlink ref="C66" location="'52'!A1" display="'52'!A1"/>
    <hyperlink ref="C67" location="'53'!A1" display="'53'!A1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0"/>
  <dimension ref="A1:H24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2.570312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156 Capital sp. z o.o.</v>
      </c>
    </row>
    <row r="2" spans="1:8" x14ac:dyDescent="0.25">
      <c r="A2" s="109"/>
      <c r="B2" s="109"/>
      <c r="D2" s="9"/>
      <c r="G2" s="257" t="s">
        <v>21</v>
      </c>
      <c r="H2" s="257"/>
    </row>
    <row r="3" spans="1:8" x14ac:dyDescent="0.25">
      <c r="A3" s="109"/>
      <c r="B3" s="109"/>
    </row>
    <row r="4" spans="1:8" ht="60" x14ac:dyDescent="0.25">
      <c r="A4" s="108" t="s">
        <v>4</v>
      </c>
      <c r="B4" s="108" t="s">
        <v>22</v>
      </c>
      <c r="C4" s="108" t="s">
        <v>23</v>
      </c>
      <c r="D4" s="21" t="s">
        <v>5</v>
      </c>
      <c r="E4" s="108" t="s">
        <v>6</v>
      </c>
      <c r="F4" s="108" t="s">
        <v>24</v>
      </c>
      <c r="G4" s="108" t="s">
        <v>25</v>
      </c>
      <c r="H4" s="108" t="s">
        <v>26</v>
      </c>
    </row>
    <row r="5" spans="1:8" x14ac:dyDescent="0.25">
      <c r="A5" s="56">
        <v>1</v>
      </c>
      <c r="B5" s="56">
        <v>0</v>
      </c>
      <c r="C5" s="28"/>
      <c r="D5" s="71">
        <v>43229</v>
      </c>
      <c r="E5" s="29" t="s">
        <v>129</v>
      </c>
      <c r="F5" s="29" t="s">
        <v>30</v>
      </c>
      <c r="G5" s="69" t="s">
        <v>34</v>
      </c>
      <c r="H5" s="69" t="s">
        <v>130</v>
      </c>
    </row>
    <row r="6" spans="1:8" hidden="1" x14ac:dyDescent="0.25">
      <c r="A6" s="107">
        <v>2</v>
      </c>
      <c r="B6" s="107"/>
      <c r="C6" s="7"/>
      <c r="D6" s="5">
        <f t="shared" ref="D6:D23" si="0">$D$5</f>
        <v>43229</v>
      </c>
      <c r="E6" s="6"/>
      <c r="F6" s="6"/>
      <c r="G6" s="6"/>
      <c r="H6" s="6"/>
    </row>
    <row r="7" spans="1:8" hidden="1" x14ac:dyDescent="0.25">
      <c r="A7" s="107">
        <v>3</v>
      </c>
      <c r="B7" s="107"/>
      <c r="C7" s="7"/>
      <c r="D7" s="5">
        <f t="shared" si="0"/>
        <v>43229</v>
      </c>
      <c r="E7" s="6"/>
      <c r="F7" s="6"/>
      <c r="G7" s="6"/>
      <c r="H7" s="6"/>
    </row>
    <row r="8" spans="1:8" hidden="1" x14ac:dyDescent="0.25">
      <c r="A8" s="107"/>
      <c r="B8" s="107"/>
      <c r="C8" s="6"/>
      <c r="D8" s="5">
        <f t="shared" si="0"/>
        <v>43229</v>
      </c>
      <c r="E8" s="6"/>
      <c r="F8" s="6"/>
      <c r="G8" s="6"/>
      <c r="H8" s="6"/>
    </row>
    <row r="9" spans="1:8" hidden="1" x14ac:dyDescent="0.25">
      <c r="A9" s="107"/>
      <c r="B9" s="107"/>
      <c r="C9" s="6"/>
      <c r="D9" s="5">
        <f t="shared" si="0"/>
        <v>43229</v>
      </c>
      <c r="E9" s="6"/>
      <c r="F9" s="6"/>
      <c r="G9" s="6"/>
      <c r="H9" s="6"/>
    </row>
    <row r="10" spans="1:8" hidden="1" x14ac:dyDescent="0.25">
      <c r="A10" s="107"/>
      <c r="B10" s="107"/>
      <c r="C10" s="6"/>
      <c r="D10" s="5">
        <f t="shared" si="0"/>
        <v>43229</v>
      </c>
      <c r="E10" s="6"/>
      <c r="F10" s="6"/>
      <c r="G10" s="6"/>
      <c r="H10" s="6"/>
    </row>
    <row r="11" spans="1:8" hidden="1" x14ac:dyDescent="0.25">
      <c r="A11" s="107"/>
      <c r="B11" s="107"/>
      <c r="C11" s="6"/>
      <c r="D11" s="5">
        <f t="shared" si="0"/>
        <v>43229</v>
      </c>
      <c r="E11" s="6"/>
      <c r="F11" s="6"/>
      <c r="G11" s="6"/>
      <c r="H11" s="6"/>
    </row>
    <row r="12" spans="1:8" hidden="1" x14ac:dyDescent="0.25">
      <c r="A12" s="107"/>
      <c r="B12" s="107"/>
      <c r="C12" s="6"/>
      <c r="D12" s="5">
        <f t="shared" si="0"/>
        <v>43229</v>
      </c>
      <c r="E12" s="6"/>
      <c r="F12" s="6"/>
      <c r="G12" s="6"/>
      <c r="H12" s="6"/>
    </row>
    <row r="13" spans="1:8" hidden="1" x14ac:dyDescent="0.25">
      <c r="A13" s="107"/>
      <c r="B13" s="107"/>
      <c r="C13" s="6"/>
      <c r="D13" s="5">
        <f t="shared" si="0"/>
        <v>43229</v>
      </c>
      <c r="E13" s="6"/>
      <c r="F13" s="6"/>
      <c r="G13" s="6"/>
      <c r="H13" s="6"/>
    </row>
    <row r="14" spans="1:8" hidden="1" x14ac:dyDescent="0.25">
      <c r="A14" s="107"/>
      <c r="B14" s="107"/>
      <c r="C14" s="6"/>
      <c r="D14" s="5">
        <f t="shared" si="0"/>
        <v>43229</v>
      </c>
      <c r="E14" s="6"/>
      <c r="F14" s="6"/>
      <c r="G14" s="6"/>
      <c r="H14" s="6"/>
    </row>
    <row r="15" spans="1:8" hidden="1" x14ac:dyDescent="0.25">
      <c r="A15" s="107"/>
      <c r="B15" s="107"/>
      <c r="C15" s="6"/>
      <c r="D15" s="5">
        <f t="shared" si="0"/>
        <v>43229</v>
      </c>
      <c r="E15" s="6"/>
      <c r="F15" s="6"/>
      <c r="G15" s="6"/>
      <c r="H15" s="6"/>
    </row>
    <row r="16" spans="1:8" hidden="1" x14ac:dyDescent="0.25">
      <c r="A16" s="107"/>
      <c r="B16" s="107"/>
      <c r="C16" s="6"/>
      <c r="D16" s="5">
        <f t="shared" si="0"/>
        <v>43229</v>
      </c>
      <c r="E16" s="6"/>
      <c r="F16" s="6"/>
      <c r="G16" s="6"/>
      <c r="H16" s="6"/>
    </row>
    <row r="17" spans="1:8" hidden="1" x14ac:dyDescent="0.25">
      <c r="A17" s="107"/>
      <c r="B17" s="107"/>
      <c r="C17" s="6"/>
      <c r="D17" s="5">
        <f t="shared" si="0"/>
        <v>43229</v>
      </c>
      <c r="E17" s="6"/>
      <c r="F17" s="6"/>
      <c r="G17" s="6"/>
      <c r="H17" s="6"/>
    </row>
    <row r="18" spans="1:8" hidden="1" x14ac:dyDescent="0.25">
      <c r="A18" s="107"/>
      <c r="B18" s="107"/>
      <c r="C18" s="6"/>
      <c r="D18" s="5">
        <f t="shared" si="0"/>
        <v>43229</v>
      </c>
      <c r="E18" s="6"/>
      <c r="F18" s="6"/>
      <c r="G18" s="6"/>
      <c r="H18" s="6"/>
    </row>
    <row r="19" spans="1:8" hidden="1" x14ac:dyDescent="0.25">
      <c r="A19" s="107"/>
      <c r="B19" s="107"/>
      <c r="C19" s="6"/>
      <c r="D19" s="5">
        <f t="shared" si="0"/>
        <v>43229</v>
      </c>
      <c r="E19" s="6"/>
      <c r="F19" s="6"/>
      <c r="G19" s="6"/>
      <c r="H19" s="6"/>
    </row>
    <row r="20" spans="1:8" hidden="1" x14ac:dyDescent="0.25">
      <c r="A20" s="107"/>
      <c r="B20" s="107"/>
      <c r="C20" s="6"/>
      <c r="D20" s="5">
        <f t="shared" si="0"/>
        <v>43229</v>
      </c>
      <c r="E20" s="6"/>
      <c r="F20" s="6"/>
      <c r="G20" s="6"/>
      <c r="H20" s="6"/>
    </row>
    <row r="21" spans="1:8" hidden="1" x14ac:dyDescent="0.25">
      <c r="A21" s="107"/>
      <c r="B21" s="107"/>
      <c r="C21" s="6"/>
      <c r="D21" s="5">
        <f t="shared" si="0"/>
        <v>43229</v>
      </c>
      <c r="E21" s="6"/>
      <c r="F21" s="6"/>
      <c r="G21" s="6"/>
      <c r="H21" s="6"/>
    </row>
    <row r="22" spans="1:8" hidden="1" x14ac:dyDescent="0.25">
      <c r="A22" s="107"/>
      <c r="B22" s="107"/>
      <c r="C22" s="6"/>
      <c r="D22" s="5">
        <f t="shared" si="0"/>
        <v>43229</v>
      </c>
      <c r="E22" s="6"/>
      <c r="F22" s="6"/>
      <c r="G22" s="6"/>
      <c r="H22" s="6"/>
    </row>
    <row r="23" spans="1:8" hidden="1" x14ac:dyDescent="0.25">
      <c r="A23" s="107"/>
      <c r="B23" s="107"/>
      <c r="C23" s="6"/>
      <c r="D23" s="5">
        <f t="shared" si="0"/>
        <v>43229</v>
      </c>
      <c r="E23" s="6"/>
      <c r="F23" s="6"/>
      <c r="G23" s="6"/>
      <c r="H23" s="6"/>
    </row>
    <row r="24" spans="1:8" hidden="1" x14ac:dyDescent="0.25">
      <c r="A24" s="109"/>
      <c r="B24" s="109">
        <f>MAX(B5:B23)</f>
        <v>0</v>
      </c>
      <c r="C24" s="109"/>
      <c r="D24" s="40">
        <f>VLOOKUP($B$22,$B$4:$H$21,3,FALSE)</f>
        <v>43229</v>
      </c>
      <c r="E24" s="75" t="str">
        <f>VLOOKUP($B$22,$B$4:$H$21,4,FALSE)</f>
        <v>156 Capital sp. z o.o.</v>
      </c>
      <c r="F24" s="40" t="str">
        <f>VLOOKUP($B$22,$B$4:$H$21,5,FALSE)</f>
        <v>Kraków</v>
      </c>
      <c r="G24" s="40" t="str">
        <f>VLOOKUP($B$22,$B$4:$H$21,6,FALSE)</f>
        <v>31-548</v>
      </c>
      <c r="H24" s="40" t="str">
        <f>VLOOKUP($B$22,$B$4:$H$21,7,FALSE)</f>
        <v>Aleja Pokoju 1</v>
      </c>
    </row>
  </sheetData>
  <sheetProtection password="8FCB" sheet="1" objects="1" scenarios="1"/>
  <mergeCells count="2">
    <mergeCell ref="A1:C1"/>
    <mergeCell ref="G2:H2"/>
  </mergeCells>
  <conditionalFormatting sqref="C7">
    <cfRule type="expression" dxfId="38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1"/>
  <dimension ref="A1:H24"/>
  <sheetViews>
    <sheetView showGridLines="0" workbookViewId="0">
      <selection sqref="A1:C1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2.570312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VBV ALFA sp. z o.o.</v>
      </c>
    </row>
    <row r="2" spans="1:8" x14ac:dyDescent="0.25">
      <c r="A2" s="112"/>
      <c r="B2" s="112"/>
      <c r="D2" s="9"/>
      <c r="G2" s="257" t="s">
        <v>21</v>
      </c>
      <c r="H2" s="257"/>
    </row>
    <row r="3" spans="1:8" x14ac:dyDescent="0.25">
      <c r="A3" s="112"/>
      <c r="B3" s="112"/>
    </row>
    <row r="4" spans="1:8" ht="60" x14ac:dyDescent="0.25">
      <c r="A4" s="111" t="s">
        <v>4</v>
      </c>
      <c r="B4" s="111" t="s">
        <v>22</v>
      </c>
      <c r="C4" s="111" t="s">
        <v>23</v>
      </c>
      <c r="D4" s="21" t="s">
        <v>5</v>
      </c>
      <c r="E4" s="111" t="s">
        <v>6</v>
      </c>
      <c r="F4" s="111" t="s">
        <v>24</v>
      </c>
      <c r="G4" s="111" t="s">
        <v>25</v>
      </c>
      <c r="H4" s="111" t="s">
        <v>26</v>
      </c>
    </row>
    <row r="5" spans="1:8" x14ac:dyDescent="0.25">
      <c r="A5" s="56">
        <v>1</v>
      </c>
      <c r="B5" s="56">
        <v>0</v>
      </c>
      <c r="C5" s="28"/>
      <c r="D5" s="71">
        <v>43231</v>
      </c>
      <c r="E5" s="29" t="s">
        <v>133</v>
      </c>
      <c r="F5" s="29" t="s">
        <v>60</v>
      </c>
      <c r="G5" s="69" t="s">
        <v>135</v>
      </c>
      <c r="H5" s="69" t="s">
        <v>134</v>
      </c>
    </row>
    <row r="6" spans="1:8" hidden="1" x14ac:dyDescent="0.25">
      <c r="A6" s="110">
        <v>2</v>
      </c>
      <c r="B6" s="110"/>
      <c r="C6" s="7"/>
      <c r="D6" s="5">
        <f t="shared" ref="D6:D23" si="0">$D$5</f>
        <v>43231</v>
      </c>
      <c r="E6" s="6"/>
      <c r="F6" s="6"/>
      <c r="G6" s="6"/>
      <c r="H6" s="6"/>
    </row>
    <row r="7" spans="1:8" hidden="1" x14ac:dyDescent="0.25">
      <c r="A7" s="110">
        <v>3</v>
      </c>
      <c r="B7" s="110"/>
      <c r="C7" s="7"/>
      <c r="D7" s="5">
        <f t="shared" si="0"/>
        <v>43231</v>
      </c>
      <c r="E7" s="6"/>
      <c r="F7" s="6"/>
      <c r="G7" s="6"/>
      <c r="H7" s="6"/>
    </row>
    <row r="8" spans="1:8" hidden="1" x14ac:dyDescent="0.25">
      <c r="A8" s="110"/>
      <c r="B8" s="110"/>
      <c r="C8" s="6"/>
      <c r="D8" s="5">
        <f t="shared" si="0"/>
        <v>43231</v>
      </c>
      <c r="E8" s="6"/>
      <c r="F8" s="6"/>
      <c r="G8" s="6"/>
      <c r="H8" s="6"/>
    </row>
    <row r="9" spans="1:8" hidden="1" x14ac:dyDescent="0.25">
      <c r="A9" s="110"/>
      <c r="B9" s="110"/>
      <c r="C9" s="6"/>
      <c r="D9" s="5">
        <f t="shared" si="0"/>
        <v>43231</v>
      </c>
      <c r="E9" s="6"/>
      <c r="F9" s="6"/>
      <c r="G9" s="6"/>
      <c r="H9" s="6"/>
    </row>
    <row r="10" spans="1:8" hidden="1" x14ac:dyDescent="0.25">
      <c r="A10" s="110"/>
      <c r="B10" s="110"/>
      <c r="C10" s="6"/>
      <c r="D10" s="5">
        <f t="shared" si="0"/>
        <v>43231</v>
      </c>
      <c r="E10" s="6"/>
      <c r="F10" s="6"/>
      <c r="G10" s="6"/>
      <c r="H10" s="6"/>
    </row>
    <row r="11" spans="1:8" hidden="1" x14ac:dyDescent="0.25">
      <c r="A11" s="110"/>
      <c r="B11" s="110"/>
      <c r="C11" s="6"/>
      <c r="D11" s="5">
        <f t="shared" si="0"/>
        <v>43231</v>
      </c>
      <c r="E11" s="6"/>
      <c r="F11" s="6"/>
      <c r="G11" s="6"/>
      <c r="H11" s="6"/>
    </row>
    <row r="12" spans="1:8" hidden="1" x14ac:dyDescent="0.25">
      <c r="A12" s="110"/>
      <c r="B12" s="110"/>
      <c r="C12" s="6"/>
      <c r="D12" s="5">
        <f t="shared" si="0"/>
        <v>43231</v>
      </c>
      <c r="E12" s="6"/>
      <c r="F12" s="6"/>
      <c r="G12" s="6"/>
      <c r="H12" s="6"/>
    </row>
    <row r="13" spans="1:8" hidden="1" x14ac:dyDescent="0.25">
      <c r="A13" s="110"/>
      <c r="B13" s="110"/>
      <c r="C13" s="6"/>
      <c r="D13" s="5">
        <f t="shared" si="0"/>
        <v>43231</v>
      </c>
      <c r="E13" s="6"/>
      <c r="F13" s="6"/>
      <c r="G13" s="6"/>
      <c r="H13" s="6"/>
    </row>
    <row r="14" spans="1:8" hidden="1" x14ac:dyDescent="0.25">
      <c r="A14" s="110"/>
      <c r="B14" s="110"/>
      <c r="C14" s="6"/>
      <c r="D14" s="5">
        <f t="shared" si="0"/>
        <v>43231</v>
      </c>
      <c r="E14" s="6"/>
      <c r="F14" s="6"/>
      <c r="G14" s="6"/>
      <c r="H14" s="6"/>
    </row>
    <row r="15" spans="1:8" hidden="1" x14ac:dyDescent="0.25">
      <c r="A15" s="110"/>
      <c r="B15" s="110"/>
      <c r="C15" s="6"/>
      <c r="D15" s="5">
        <f t="shared" si="0"/>
        <v>43231</v>
      </c>
      <c r="E15" s="6"/>
      <c r="F15" s="6"/>
      <c r="G15" s="6"/>
      <c r="H15" s="6"/>
    </row>
    <row r="16" spans="1:8" hidden="1" x14ac:dyDescent="0.25">
      <c r="A16" s="110"/>
      <c r="B16" s="110"/>
      <c r="C16" s="6"/>
      <c r="D16" s="5">
        <f t="shared" si="0"/>
        <v>43231</v>
      </c>
      <c r="E16" s="6"/>
      <c r="F16" s="6"/>
      <c r="G16" s="6"/>
      <c r="H16" s="6"/>
    </row>
    <row r="17" spans="1:8" hidden="1" x14ac:dyDescent="0.25">
      <c r="A17" s="110"/>
      <c r="B17" s="110"/>
      <c r="C17" s="6"/>
      <c r="D17" s="5">
        <f t="shared" si="0"/>
        <v>43231</v>
      </c>
      <c r="E17" s="6"/>
      <c r="F17" s="6"/>
      <c r="G17" s="6"/>
      <c r="H17" s="6"/>
    </row>
    <row r="18" spans="1:8" hidden="1" x14ac:dyDescent="0.25">
      <c r="A18" s="110"/>
      <c r="B18" s="110"/>
      <c r="C18" s="6"/>
      <c r="D18" s="5">
        <f t="shared" si="0"/>
        <v>43231</v>
      </c>
      <c r="E18" s="6"/>
      <c r="F18" s="6"/>
      <c r="G18" s="6"/>
      <c r="H18" s="6"/>
    </row>
    <row r="19" spans="1:8" hidden="1" x14ac:dyDescent="0.25">
      <c r="A19" s="110"/>
      <c r="B19" s="110"/>
      <c r="C19" s="6"/>
      <c r="D19" s="5">
        <f t="shared" si="0"/>
        <v>43231</v>
      </c>
      <c r="E19" s="6"/>
      <c r="F19" s="6"/>
      <c r="G19" s="6"/>
      <c r="H19" s="6"/>
    </row>
    <row r="20" spans="1:8" hidden="1" x14ac:dyDescent="0.25">
      <c r="A20" s="110"/>
      <c r="B20" s="110"/>
      <c r="C20" s="6"/>
      <c r="D20" s="5">
        <f t="shared" si="0"/>
        <v>43231</v>
      </c>
      <c r="E20" s="6"/>
      <c r="F20" s="6"/>
      <c r="G20" s="6"/>
      <c r="H20" s="6"/>
    </row>
    <row r="21" spans="1:8" hidden="1" x14ac:dyDescent="0.25">
      <c r="A21" s="110"/>
      <c r="B21" s="110"/>
      <c r="C21" s="6"/>
      <c r="D21" s="5">
        <f t="shared" si="0"/>
        <v>43231</v>
      </c>
      <c r="E21" s="6"/>
      <c r="F21" s="6"/>
      <c r="G21" s="6"/>
      <c r="H21" s="6"/>
    </row>
    <row r="22" spans="1:8" hidden="1" x14ac:dyDescent="0.25">
      <c r="A22" s="110"/>
      <c r="B22" s="110"/>
      <c r="C22" s="6"/>
      <c r="D22" s="5">
        <f t="shared" si="0"/>
        <v>43231</v>
      </c>
      <c r="E22" s="6"/>
      <c r="F22" s="6"/>
      <c r="G22" s="6"/>
      <c r="H22" s="6"/>
    </row>
    <row r="23" spans="1:8" hidden="1" x14ac:dyDescent="0.25">
      <c r="A23" s="110"/>
      <c r="B23" s="110"/>
      <c r="C23" s="6"/>
      <c r="D23" s="5">
        <f t="shared" si="0"/>
        <v>43231</v>
      </c>
      <c r="E23" s="6"/>
      <c r="F23" s="6"/>
      <c r="G23" s="6"/>
      <c r="H23" s="6"/>
    </row>
    <row r="24" spans="1:8" hidden="1" x14ac:dyDescent="0.25">
      <c r="A24" s="112"/>
      <c r="B24" s="112">
        <f>MAX(B5:B23)</f>
        <v>0</v>
      </c>
      <c r="C24" s="112"/>
      <c r="D24" s="40">
        <f>VLOOKUP($B$22,$B$4:$H$21,3,FALSE)</f>
        <v>43231</v>
      </c>
      <c r="E24" s="75" t="str">
        <f>VLOOKUP($B$22,$B$4:$H$21,4,FALSE)</f>
        <v>VBV ALFA sp. z o.o.</v>
      </c>
      <c r="F24" s="40" t="str">
        <f>VLOOKUP($B$22,$B$4:$H$21,5,FALSE)</f>
        <v>Lublin</v>
      </c>
      <c r="G24" s="40" t="str">
        <f>VLOOKUP($B$22,$B$4:$H$21,6,FALSE)</f>
        <v>20-325</v>
      </c>
      <c r="H24" s="40" t="str">
        <f>VLOOKUP($B$22,$B$4:$H$21,7,FALSE)</f>
        <v>Józefa Franczaka „Lalka” 43</v>
      </c>
    </row>
  </sheetData>
  <sheetProtection algorithmName="SHA-512" hashValue="ujU5SvLDARN9Org87YWNj1VFK/pqsb0jWjSRNBlZc4aWsqCgIM/HZ+FU2aRfNI8rwXDQUMvHTnkisMhI30roIQ==" saltValue="udEV7K3SQ1ydJQOZU6zILw==" spinCount="100000" sheet="1" objects="1" scenarios="1"/>
  <mergeCells count="2">
    <mergeCell ref="A1:C1"/>
    <mergeCell ref="G2:H2"/>
  </mergeCells>
  <conditionalFormatting sqref="C7">
    <cfRule type="expression" dxfId="37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2"/>
  <dimension ref="A1:H24"/>
  <sheetViews>
    <sheetView showGridLines="0" workbookViewId="0">
      <selection activeCell="D5" sqref="D5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2.570312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Scanderia Venture sp. z o.o.</v>
      </c>
    </row>
    <row r="2" spans="1:8" x14ac:dyDescent="0.25">
      <c r="A2" s="112"/>
      <c r="B2" s="112"/>
      <c r="D2" s="9"/>
      <c r="G2" s="257" t="s">
        <v>21</v>
      </c>
      <c r="H2" s="257"/>
    </row>
    <row r="3" spans="1:8" x14ac:dyDescent="0.25">
      <c r="A3" s="112"/>
      <c r="B3" s="112"/>
    </row>
    <row r="4" spans="1:8" ht="60" x14ac:dyDescent="0.25">
      <c r="A4" s="111" t="s">
        <v>4</v>
      </c>
      <c r="B4" s="111" t="s">
        <v>22</v>
      </c>
      <c r="C4" s="111" t="s">
        <v>23</v>
      </c>
      <c r="D4" s="21" t="s">
        <v>5</v>
      </c>
      <c r="E4" s="111" t="s">
        <v>6</v>
      </c>
      <c r="F4" s="111" t="s">
        <v>24</v>
      </c>
      <c r="G4" s="111" t="s">
        <v>25</v>
      </c>
      <c r="H4" s="111" t="s">
        <v>26</v>
      </c>
    </row>
    <row r="5" spans="1:8" ht="30" x14ac:dyDescent="0.25">
      <c r="A5" s="56">
        <v>1</v>
      </c>
      <c r="B5" s="56">
        <v>0</v>
      </c>
      <c r="C5" s="28"/>
      <c r="D5" s="71">
        <v>43231</v>
      </c>
      <c r="E5" s="29" t="s">
        <v>139</v>
      </c>
      <c r="F5" s="29" t="s">
        <v>140</v>
      </c>
      <c r="G5" s="69" t="s">
        <v>142</v>
      </c>
      <c r="H5" s="69" t="s">
        <v>141</v>
      </c>
    </row>
    <row r="6" spans="1:8" hidden="1" x14ac:dyDescent="0.25">
      <c r="A6" s="110">
        <v>2</v>
      </c>
      <c r="B6" s="110"/>
      <c r="C6" s="7"/>
      <c r="D6" s="5">
        <f t="shared" ref="D6:D23" si="0">$D$5</f>
        <v>43231</v>
      </c>
      <c r="E6" s="6"/>
      <c r="F6" s="6"/>
      <c r="G6" s="6"/>
      <c r="H6" s="6"/>
    </row>
    <row r="7" spans="1:8" hidden="1" x14ac:dyDescent="0.25">
      <c r="A7" s="110">
        <v>3</v>
      </c>
      <c r="B7" s="110"/>
      <c r="C7" s="7"/>
      <c r="D7" s="5">
        <f t="shared" si="0"/>
        <v>43231</v>
      </c>
      <c r="E7" s="6"/>
      <c r="F7" s="6"/>
      <c r="G7" s="6"/>
      <c r="H7" s="6"/>
    </row>
    <row r="8" spans="1:8" hidden="1" x14ac:dyDescent="0.25">
      <c r="A8" s="110"/>
      <c r="B8" s="110"/>
      <c r="C8" s="6"/>
      <c r="D8" s="5">
        <f t="shared" si="0"/>
        <v>43231</v>
      </c>
      <c r="E8" s="6"/>
      <c r="F8" s="6"/>
      <c r="G8" s="6"/>
      <c r="H8" s="6"/>
    </row>
    <row r="9" spans="1:8" hidden="1" x14ac:dyDescent="0.25">
      <c r="A9" s="110"/>
      <c r="B9" s="110"/>
      <c r="C9" s="6"/>
      <c r="D9" s="5">
        <f t="shared" si="0"/>
        <v>43231</v>
      </c>
      <c r="E9" s="6"/>
      <c r="F9" s="6"/>
      <c r="G9" s="6"/>
      <c r="H9" s="6"/>
    </row>
    <row r="10" spans="1:8" hidden="1" x14ac:dyDescent="0.25">
      <c r="A10" s="110"/>
      <c r="B10" s="110"/>
      <c r="C10" s="6"/>
      <c r="D10" s="5">
        <f t="shared" si="0"/>
        <v>43231</v>
      </c>
      <c r="E10" s="6"/>
      <c r="F10" s="6"/>
      <c r="G10" s="6"/>
      <c r="H10" s="6"/>
    </row>
    <row r="11" spans="1:8" hidden="1" x14ac:dyDescent="0.25">
      <c r="A11" s="110"/>
      <c r="B11" s="110"/>
      <c r="C11" s="6"/>
      <c r="D11" s="5">
        <f t="shared" si="0"/>
        <v>43231</v>
      </c>
      <c r="E11" s="6"/>
      <c r="F11" s="6"/>
      <c r="G11" s="6"/>
      <c r="H11" s="6"/>
    </row>
    <row r="12" spans="1:8" hidden="1" x14ac:dyDescent="0.25">
      <c r="A12" s="110"/>
      <c r="B12" s="110"/>
      <c r="C12" s="6"/>
      <c r="D12" s="5">
        <f t="shared" si="0"/>
        <v>43231</v>
      </c>
      <c r="E12" s="6"/>
      <c r="F12" s="6"/>
      <c r="G12" s="6"/>
      <c r="H12" s="6"/>
    </row>
    <row r="13" spans="1:8" hidden="1" x14ac:dyDescent="0.25">
      <c r="A13" s="110"/>
      <c r="B13" s="110"/>
      <c r="C13" s="6"/>
      <c r="D13" s="5">
        <f t="shared" si="0"/>
        <v>43231</v>
      </c>
      <c r="E13" s="6"/>
      <c r="F13" s="6"/>
      <c r="G13" s="6"/>
      <c r="H13" s="6"/>
    </row>
    <row r="14" spans="1:8" hidden="1" x14ac:dyDescent="0.25">
      <c r="A14" s="110"/>
      <c r="B14" s="110"/>
      <c r="C14" s="6"/>
      <c r="D14" s="5">
        <f t="shared" si="0"/>
        <v>43231</v>
      </c>
      <c r="E14" s="6"/>
      <c r="F14" s="6"/>
      <c r="G14" s="6"/>
      <c r="H14" s="6"/>
    </row>
    <row r="15" spans="1:8" hidden="1" x14ac:dyDescent="0.25">
      <c r="A15" s="110"/>
      <c r="B15" s="110"/>
      <c r="C15" s="6"/>
      <c r="D15" s="5">
        <f t="shared" si="0"/>
        <v>43231</v>
      </c>
      <c r="E15" s="6"/>
      <c r="F15" s="6"/>
      <c r="G15" s="6"/>
      <c r="H15" s="6"/>
    </row>
    <row r="16" spans="1:8" hidden="1" x14ac:dyDescent="0.25">
      <c r="A16" s="110"/>
      <c r="B16" s="110"/>
      <c r="C16" s="6"/>
      <c r="D16" s="5">
        <f t="shared" si="0"/>
        <v>43231</v>
      </c>
      <c r="E16" s="6"/>
      <c r="F16" s="6"/>
      <c r="G16" s="6"/>
      <c r="H16" s="6"/>
    </row>
    <row r="17" spans="1:8" hidden="1" x14ac:dyDescent="0.25">
      <c r="A17" s="110"/>
      <c r="B17" s="110"/>
      <c r="C17" s="6"/>
      <c r="D17" s="5">
        <f t="shared" si="0"/>
        <v>43231</v>
      </c>
      <c r="E17" s="6"/>
      <c r="F17" s="6"/>
      <c r="G17" s="6"/>
      <c r="H17" s="6"/>
    </row>
    <row r="18" spans="1:8" hidden="1" x14ac:dyDescent="0.25">
      <c r="A18" s="110"/>
      <c r="B18" s="110"/>
      <c r="C18" s="6"/>
      <c r="D18" s="5">
        <f t="shared" si="0"/>
        <v>43231</v>
      </c>
      <c r="E18" s="6"/>
      <c r="F18" s="6"/>
      <c r="G18" s="6"/>
      <c r="H18" s="6"/>
    </row>
    <row r="19" spans="1:8" hidden="1" x14ac:dyDescent="0.25">
      <c r="A19" s="110"/>
      <c r="B19" s="110"/>
      <c r="C19" s="6"/>
      <c r="D19" s="5">
        <f t="shared" si="0"/>
        <v>43231</v>
      </c>
      <c r="E19" s="6"/>
      <c r="F19" s="6"/>
      <c r="G19" s="6"/>
      <c r="H19" s="6"/>
    </row>
    <row r="20" spans="1:8" hidden="1" x14ac:dyDescent="0.25">
      <c r="A20" s="110"/>
      <c r="B20" s="110"/>
      <c r="C20" s="6"/>
      <c r="D20" s="5">
        <f t="shared" si="0"/>
        <v>43231</v>
      </c>
      <c r="E20" s="6"/>
      <c r="F20" s="6"/>
      <c r="G20" s="6"/>
      <c r="H20" s="6"/>
    </row>
    <row r="21" spans="1:8" hidden="1" x14ac:dyDescent="0.25">
      <c r="A21" s="110"/>
      <c r="B21" s="110"/>
      <c r="C21" s="6"/>
      <c r="D21" s="5">
        <f t="shared" si="0"/>
        <v>43231</v>
      </c>
      <c r="E21" s="6"/>
      <c r="F21" s="6"/>
      <c r="G21" s="6"/>
      <c r="H21" s="6"/>
    </row>
    <row r="22" spans="1:8" hidden="1" x14ac:dyDescent="0.25">
      <c r="A22" s="110"/>
      <c r="B22" s="110"/>
      <c r="C22" s="6"/>
      <c r="D22" s="5">
        <f t="shared" si="0"/>
        <v>43231</v>
      </c>
      <c r="E22" s="6"/>
      <c r="F22" s="6"/>
      <c r="G22" s="6"/>
      <c r="H22" s="6"/>
    </row>
    <row r="23" spans="1:8" hidden="1" x14ac:dyDescent="0.25">
      <c r="A23" s="110"/>
      <c r="B23" s="110"/>
      <c r="C23" s="6"/>
      <c r="D23" s="5">
        <f t="shared" si="0"/>
        <v>43231</v>
      </c>
      <c r="E23" s="6"/>
      <c r="F23" s="6"/>
      <c r="G23" s="6"/>
      <c r="H23" s="6"/>
    </row>
    <row r="24" spans="1:8" ht="30" hidden="1" x14ac:dyDescent="0.25">
      <c r="A24" s="112"/>
      <c r="B24" s="112">
        <f>MAX(B5:B23)</f>
        <v>0</v>
      </c>
      <c r="C24" s="112"/>
      <c r="D24" s="40">
        <f>VLOOKUP($B$22,$B$4:$H$21,3,FALSE)</f>
        <v>43231</v>
      </c>
      <c r="E24" s="75" t="str">
        <f>VLOOKUP($B$22,$B$4:$H$21,4,FALSE)</f>
        <v>Scanderia Venture sp. z o.o.</v>
      </c>
      <c r="F24" s="40" t="str">
        <f>VLOOKUP($B$22,$B$4:$H$21,5,FALSE)</f>
        <v>Białystok</v>
      </c>
      <c r="G24" s="40" t="str">
        <f>VLOOKUP($B$22,$B$4:$H$21,6,FALSE)</f>
        <v>15-124</v>
      </c>
      <c r="H24" s="40" t="str">
        <f>VLOOKUP($B$22,$B$4:$H$21,7,FALSE)</f>
        <v>Gen. Władysława Andersa 5</v>
      </c>
    </row>
  </sheetData>
  <sheetProtection algorithmName="SHA-512" hashValue="hKqyLm1d8XnddyJOKb9wCFkyv3QcTMyMZ3ehKQPmtjk456jZUne8cb8Yx4u7D0lO2dONSxzsk+glUT5m9K69dA==" saltValue="cTe6yleA7Bzkin4Igw07uQ==" spinCount="100000" sheet="1" objects="1" scenarios="1"/>
  <mergeCells count="2">
    <mergeCell ref="A1:C1"/>
    <mergeCell ref="G2:H2"/>
  </mergeCells>
  <conditionalFormatting sqref="C7">
    <cfRule type="expression" dxfId="36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3"/>
  <dimension ref="A1:H24"/>
  <sheetViews>
    <sheetView showGridLines="0" workbookViewId="0">
      <selection activeCell="D5" sqref="D5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2.570312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EVIG ALFA sp. z o.o.</v>
      </c>
    </row>
    <row r="2" spans="1:8" x14ac:dyDescent="0.25">
      <c r="A2" s="112"/>
      <c r="B2" s="112"/>
      <c r="D2" s="9"/>
      <c r="G2" s="257" t="s">
        <v>21</v>
      </c>
      <c r="H2" s="257"/>
    </row>
    <row r="3" spans="1:8" x14ac:dyDescent="0.25">
      <c r="A3" s="112"/>
      <c r="B3" s="112"/>
    </row>
    <row r="4" spans="1:8" ht="60" x14ac:dyDescent="0.25">
      <c r="A4" s="111" t="s">
        <v>4</v>
      </c>
      <c r="B4" s="111" t="s">
        <v>22</v>
      </c>
      <c r="C4" s="111" t="s">
        <v>23</v>
      </c>
      <c r="D4" s="21" t="s">
        <v>5</v>
      </c>
      <c r="E4" s="111" t="s">
        <v>6</v>
      </c>
      <c r="F4" s="111" t="s">
        <v>24</v>
      </c>
      <c r="G4" s="111" t="s">
        <v>25</v>
      </c>
      <c r="H4" s="111" t="s">
        <v>26</v>
      </c>
    </row>
    <row r="5" spans="1:8" x14ac:dyDescent="0.25">
      <c r="A5" s="56">
        <v>1</v>
      </c>
      <c r="B5" s="56">
        <v>0</v>
      </c>
      <c r="C5" s="28"/>
      <c r="D5" s="71">
        <v>43231</v>
      </c>
      <c r="E5" s="29" t="s">
        <v>143</v>
      </c>
      <c r="F5" s="29" t="s">
        <v>54</v>
      </c>
      <c r="G5" s="69" t="s">
        <v>145</v>
      </c>
      <c r="H5" s="69" t="s">
        <v>144</v>
      </c>
    </row>
    <row r="6" spans="1:8" hidden="1" x14ac:dyDescent="0.25">
      <c r="A6" s="110">
        <v>2</v>
      </c>
      <c r="B6" s="110"/>
      <c r="C6" s="7"/>
      <c r="D6" s="5">
        <f t="shared" ref="D6:D23" si="0">$D$5</f>
        <v>43231</v>
      </c>
      <c r="E6" s="6"/>
      <c r="F6" s="6"/>
      <c r="G6" s="6"/>
      <c r="H6" s="6"/>
    </row>
    <row r="7" spans="1:8" hidden="1" x14ac:dyDescent="0.25">
      <c r="A7" s="110">
        <v>3</v>
      </c>
      <c r="B7" s="110"/>
      <c r="C7" s="7"/>
      <c r="D7" s="5">
        <f t="shared" si="0"/>
        <v>43231</v>
      </c>
      <c r="E7" s="6"/>
      <c r="F7" s="6"/>
      <c r="G7" s="6"/>
      <c r="H7" s="6"/>
    </row>
    <row r="8" spans="1:8" hidden="1" x14ac:dyDescent="0.25">
      <c r="A8" s="110"/>
      <c r="B8" s="110"/>
      <c r="C8" s="6"/>
      <c r="D8" s="5">
        <f t="shared" si="0"/>
        <v>43231</v>
      </c>
      <c r="E8" s="6"/>
      <c r="F8" s="6"/>
      <c r="G8" s="6"/>
      <c r="H8" s="6"/>
    </row>
    <row r="9" spans="1:8" hidden="1" x14ac:dyDescent="0.25">
      <c r="A9" s="110"/>
      <c r="B9" s="110"/>
      <c r="C9" s="6"/>
      <c r="D9" s="5">
        <f t="shared" si="0"/>
        <v>43231</v>
      </c>
      <c r="E9" s="6"/>
      <c r="F9" s="6"/>
      <c r="G9" s="6"/>
      <c r="H9" s="6"/>
    </row>
    <row r="10" spans="1:8" hidden="1" x14ac:dyDescent="0.25">
      <c r="A10" s="110"/>
      <c r="B10" s="110"/>
      <c r="C10" s="6"/>
      <c r="D10" s="5">
        <f t="shared" si="0"/>
        <v>43231</v>
      </c>
      <c r="E10" s="6"/>
      <c r="F10" s="6"/>
      <c r="G10" s="6"/>
      <c r="H10" s="6"/>
    </row>
    <row r="11" spans="1:8" hidden="1" x14ac:dyDescent="0.25">
      <c r="A11" s="110"/>
      <c r="B11" s="110"/>
      <c r="C11" s="6"/>
      <c r="D11" s="5">
        <f t="shared" si="0"/>
        <v>43231</v>
      </c>
      <c r="E11" s="6"/>
      <c r="F11" s="6"/>
      <c r="G11" s="6"/>
      <c r="H11" s="6"/>
    </row>
    <row r="12" spans="1:8" hidden="1" x14ac:dyDescent="0.25">
      <c r="A12" s="110"/>
      <c r="B12" s="110"/>
      <c r="C12" s="6"/>
      <c r="D12" s="5">
        <f t="shared" si="0"/>
        <v>43231</v>
      </c>
      <c r="E12" s="6"/>
      <c r="F12" s="6"/>
      <c r="G12" s="6"/>
      <c r="H12" s="6"/>
    </row>
    <row r="13" spans="1:8" hidden="1" x14ac:dyDescent="0.25">
      <c r="A13" s="110"/>
      <c r="B13" s="110"/>
      <c r="C13" s="6"/>
      <c r="D13" s="5">
        <f t="shared" si="0"/>
        <v>43231</v>
      </c>
      <c r="E13" s="6"/>
      <c r="F13" s="6"/>
      <c r="G13" s="6"/>
      <c r="H13" s="6"/>
    </row>
    <row r="14" spans="1:8" hidden="1" x14ac:dyDescent="0.25">
      <c r="A14" s="110"/>
      <c r="B14" s="110"/>
      <c r="C14" s="6"/>
      <c r="D14" s="5">
        <f t="shared" si="0"/>
        <v>43231</v>
      </c>
      <c r="E14" s="6"/>
      <c r="F14" s="6"/>
      <c r="G14" s="6"/>
      <c r="H14" s="6"/>
    </row>
    <row r="15" spans="1:8" hidden="1" x14ac:dyDescent="0.25">
      <c r="A15" s="110"/>
      <c r="B15" s="110"/>
      <c r="C15" s="6"/>
      <c r="D15" s="5">
        <f t="shared" si="0"/>
        <v>43231</v>
      </c>
      <c r="E15" s="6"/>
      <c r="F15" s="6"/>
      <c r="G15" s="6"/>
      <c r="H15" s="6"/>
    </row>
    <row r="16" spans="1:8" hidden="1" x14ac:dyDescent="0.25">
      <c r="A16" s="110"/>
      <c r="B16" s="110"/>
      <c r="C16" s="6"/>
      <c r="D16" s="5">
        <f t="shared" si="0"/>
        <v>43231</v>
      </c>
      <c r="E16" s="6"/>
      <c r="F16" s="6"/>
      <c r="G16" s="6"/>
      <c r="H16" s="6"/>
    </row>
    <row r="17" spans="1:8" hidden="1" x14ac:dyDescent="0.25">
      <c r="A17" s="110"/>
      <c r="B17" s="110"/>
      <c r="C17" s="6"/>
      <c r="D17" s="5">
        <f t="shared" si="0"/>
        <v>43231</v>
      </c>
      <c r="E17" s="6"/>
      <c r="F17" s="6"/>
      <c r="G17" s="6"/>
      <c r="H17" s="6"/>
    </row>
    <row r="18" spans="1:8" hidden="1" x14ac:dyDescent="0.25">
      <c r="A18" s="110"/>
      <c r="B18" s="110"/>
      <c r="C18" s="6"/>
      <c r="D18" s="5">
        <f t="shared" si="0"/>
        <v>43231</v>
      </c>
      <c r="E18" s="6"/>
      <c r="F18" s="6"/>
      <c r="G18" s="6"/>
      <c r="H18" s="6"/>
    </row>
    <row r="19" spans="1:8" hidden="1" x14ac:dyDescent="0.25">
      <c r="A19" s="110"/>
      <c r="B19" s="110"/>
      <c r="C19" s="6"/>
      <c r="D19" s="5">
        <f t="shared" si="0"/>
        <v>43231</v>
      </c>
      <c r="E19" s="6"/>
      <c r="F19" s="6"/>
      <c r="G19" s="6"/>
      <c r="H19" s="6"/>
    </row>
    <row r="20" spans="1:8" hidden="1" x14ac:dyDescent="0.25">
      <c r="A20" s="110"/>
      <c r="B20" s="110"/>
      <c r="C20" s="6"/>
      <c r="D20" s="5">
        <f t="shared" si="0"/>
        <v>43231</v>
      </c>
      <c r="E20" s="6"/>
      <c r="F20" s="6"/>
      <c r="G20" s="6"/>
      <c r="H20" s="6"/>
    </row>
    <row r="21" spans="1:8" hidden="1" x14ac:dyDescent="0.25">
      <c r="A21" s="110"/>
      <c r="B21" s="110"/>
      <c r="C21" s="6"/>
      <c r="D21" s="5">
        <f t="shared" si="0"/>
        <v>43231</v>
      </c>
      <c r="E21" s="6"/>
      <c r="F21" s="6"/>
      <c r="G21" s="6"/>
      <c r="H21" s="6"/>
    </row>
    <row r="22" spans="1:8" hidden="1" x14ac:dyDescent="0.25">
      <c r="A22" s="110"/>
      <c r="B22" s="110"/>
      <c r="C22" s="6"/>
      <c r="D22" s="5">
        <f t="shared" si="0"/>
        <v>43231</v>
      </c>
      <c r="E22" s="6"/>
      <c r="F22" s="6"/>
      <c r="G22" s="6"/>
      <c r="H22" s="6"/>
    </row>
    <row r="23" spans="1:8" hidden="1" x14ac:dyDescent="0.25">
      <c r="A23" s="110"/>
      <c r="B23" s="110"/>
      <c r="C23" s="6"/>
      <c r="D23" s="5">
        <f t="shared" si="0"/>
        <v>43231</v>
      </c>
      <c r="E23" s="6"/>
      <c r="F23" s="6"/>
      <c r="G23" s="6"/>
      <c r="H23" s="6"/>
    </row>
    <row r="24" spans="1:8" hidden="1" x14ac:dyDescent="0.25">
      <c r="A24" s="112"/>
      <c r="B24" s="112">
        <f>MAX(B5:B23)</f>
        <v>0</v>
      </c>
      <c r="C24" s="112"/>
      <c r="D24" s="40">
        <f>VLOOKUP($B$22,$B$4:$H$21,3,FALSE)</f>
        <v>43231</v>
      </c>
      <c r="E24" s="75" t="str">
        <f>VLOOKUP($B$22,$B$4:$H$21,4,FALSE)</f>
        <v>EVIG ALFA sp. z o.o.</v>
      </c>
      <c r="F24" s="40" t="str">
        <f>VLOOKUP($B$22,$B$4:$H$21,5,FALSE)</f>
        <v>Poznań</v>
      </c>
      <c r="G24" s="40" t="str">
        <f>VLOOKUP($B$22,$B$4:$H$21,6,FALSE)</f>
        <v>61-424</v>
      </c>
      <c r="H24" s="40" t="str">
        <f>VLOOKUP($B$22,$B$4:$H$21,7,FALSE)</f>
        <v>Kobylińskiej 3</v>
      </c>
    </row>
  </sheetData>
  <sheetProtection algorithmName="SHA-512" hashValue="NBVPxNr0y5kJ67KhcWKgZMxlMX+NWWZF21NjHtoYDNeiqYo1kgMWFu9jvQPOu5ywTcT1f3/l8nYRCmX6RY6QZA==" saltValue="VOq7u1wtYXO7ADmohSRp9g==" spinCount="100000" sheet="1" objects="1" scenarios="1"/>
  <mergeCells count="2">
    <mergeCell ref="A1:C1"/>
    <mergeCell ref="G2:H2"/>
  </mergeCells>
  <conditionalFormatting sqref="C7">
    <cfRule type="expression" dxfId="35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4"/>
  <dimension ref="A1:H24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2.570312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White Summit sp. z o.o.</v>
      </c>
    </row>
    <row r="2" spans="1:8" x14ac:dyDescent="0.25">
      <c r="A2" s="115"/>
      <c r="B2" s="115"/>
      <c r="D2" s="9"/>
      <c r="G2" s="257" t="s">
        <v>21</v>
      </c>
      <c r="H2" s="257"/>
    </row>
    <row r="3" spans="1:8" x14ac:dyDescent="0.25">
      <c r="A3" s="115"/>
      <c r="B3" s="115"/>
    </row>
    <row r="4" spans="1:8" ht="60" x14ac:dyDescent="0.25">
      <c r="A4" s="114" t="s">
        <v>4</v>
      </c>
      <c r="B4" s="114" t="s">
        <v>22</v>
      </c>
      <c r="C4" s="114" t="s">
        <v>23</v>
      </c>
      <c r="D4" s="21" t="s">
        <v>5</v>
      </c>
      <c r="E4" s="114" t="s">
        <v>6</v>
      </c>
      <c r="F4" s="114" t="s">
        <v>24</v>
      </c>
      <c r="G4" s="114" t="s">
        <v>25</v>
      </c>
      <c r="H4" s="114" t="s">
        <v>26</v>
      </c>
    </row>
    <row r="5" spans="1:8" x14ac:dyDescent="0.25">
      <c r="A5" s="56">
        <v>1</v>
      </c>
      <c r="B5" s="56">
        <v>0</v>
      </c>
      <c r="C5" s="28"/>
      <c r="D5" s="71">
        <v>43234</v>
      </c>
      <c r="E5" s="29" t="s">
        <v>148</v>
      </c>
      <c r="F5" s="29" t="s">
        <v>72</v>
      </c>
      <c r="G5" s="69" t="s">
        <v>149</v>
      </c>
      <c r="H5" s="69" t="s">
        <v>252</v>
      </c>
    </row>
    <row r="6" spans="1:8" hidden="1" x14ac:dyDescent="0.25">
      <c r="A6" s="113">
        <v>2</v>
      </c>
      <c r="B6" s="113"/>
      <c r="C6" s="7"/>
      <c r="D6" s="5">
        <f t="shared" ref="D6:D23" si="0">$D$5</f>
        <v>43234</v>
      </c>
      <c r="E6" s="6"/>
      <c r="F6" s="6"/>
      <c r="G6" s="6"/>
      <c r="H6" s="6"/>
    </row>
    <row r="7" spans="1:8" hidden="1" x14ac:dyDescent="0.25">
      <c r="A7" s="113">
        <v>3</v>
      </c>
      <c r="B7" s="113"/>
      <c r="C7" s="7"/>
      <c r="D7" s="5">
        <f t="shared" si="0"/>
        <v>43234</v>
      </c>
      <c r="E7" s="6"/>
      <c r="F7" s="6"/>
      <c r="G7" s="6"/>
      <c r="H7" s="6"/>
    </row>
    <row r="8" spans="1:8" hidden="1" x14ac:dyDescent="0.25">
      <c r="A8" s="113"/>
      <c r="B8" s="113"/>
      <c r="C8" s="6"/>
      <c r="D8" s="5">
        <f t="shared" si="0"/>
        <v>43234</v>
      </c>
      <c r="E8" s="6"/>
      <c r="F8" s="6"/>
      <c r="G8" s="6"/>
      <c r="H8" s="6"/>
    </row>
    <row r="9" spans="1:8" hidden="1" x14ac:dyDescent="0.25">
      <c r="A9" s="113"/>
      <c r="B9" s="113"/>
      <c r="C9" s="6"/>
      <c r="D9" s="5">
        <f t="shared" si="0"/>
        <v>43234</v>
      </c>
      <c r="E9" s="6"/>
      <c r="F9" s="6"/>
      <c r="G9" s="6"/>
      <c r="H9" s="6"/>
    </row>
    <row r="10" spans="1:8" hidden="1" x14ac:dyDescent="0.25">
      <c r="A10" s="113"/>
      <c r="B10" s="113"/>
      <c r="C10" s="6"/>
      <c r="D10" s="5">
        <f t="shared" si="0"/>
        <v>43234</v>
      </c>
      <c r="E10" s="6"/>
      <c r="F10" s="6"/>
      <c r="G10" s="6"/>
      <c r="H10" s="6"/>
    </row>
    <row r="11" spans="1:8" hidden="1" x14ac:dyDescent="0.25">
      <c r="A11" s="113"/>
      <c r="B11" s="113"/>
      <c r="C11" s="6"/>
      <c r="D11" s="5">
        <f t="shared" si="0"/>
        <v>43234</v>
      </c>
      <c r="E11" s="6"/>
      <c r="F11" s="6"/>
      <c r="G11" s="6"/>
      <c r="H11" s="6"/>
    </row>
    <row r="12" spans="1:8" hidden="1" x14ac:dyDescent="0.25">
      <c r="A12" s="113"/>
      <c r="B12" s="113"/>
      <c r="C12" s="6"/>
      <c r="D12" s="5">
        <f t="shared" si="0"/>
        <v>43234</v>
      </c>
      <c r="E12" s="6"/>
      <c r="F12" s="6"/>
      <c r="G12" s="6"/>
      <c r="H12" s="6"/>
    </row>
    <row r="13" spans="1:8" hidden="1" x14ac:dyDescent="0.25">
      <c r="A13" s="113"/>
      <c r="B13" s="113"/>
      <c r="C13" s="6"/>
      <c r="D13" s="5">
        <f t="shared" si="0"/>
        <v>43234</v>
      </c>
      <c r="E13" s="6"/>
      <c r="F13" s="6"/>
      <c r="G13" s="6"/>
      <c r="H13" s="6"/>
    </row>
    <row r="14" spans="1:8" hidden="1" x14ac:dyDescent="0.25">
      <c r="A14" s="113"/>
      <c r="B14" s="113"/>
      <c r="C14" s="6"/>
      <c r="D14" s="5">
        <f t="shared" si="0"/>
        <v>43234</v>
      </c>
      <c r="E14" s="6"/>
      <c r="F14" s="6"/>
      <c r="G14" s="6"/>
      <c r="H14" s="6"/>
    </row>
    <row r="15" spans="1:8" hidden="1" x14ac:dyDescent="0.25">
      <c r="A15" s="113"/>
      <c r="B15" s="113"/>
      <c r="C15" s="6"/>
      <c r="D15" s="5">
        <f t="shared" si="0"/>
        <v>43234</v>
      </c>
      <c r="E15" s="6"/>
      <c r="F15" s="6"/>
      <c r="G15" s="6"/>
      <c r="H15" s="6"/>
    </row>
    <row r="16" spans="1:8" hidden="1" x14ac:dyDescent="0.25">
      <c r="A16" s="113"/>
      <c r="B16" s="113"/>
      <c r="C16" s="6"/>
      <c r="D16" s="5">
        <f t="shared" si="0"/>
        <v>43234</v>
      </c>
      <c r="E16" s="6"/>
      <c r="F16" s="6"/>
      <c r="G16" s="6"/>
      <c r="H16" s="6"/>
    </row>
    <row r="17" spans="1:8" hidden="1" x14ac:dyDescent="0.25">
      <c r="A17" s="113"/>
      <c r="B17" s="113"/>
      <c r="C17" s="6"/>
      <c r="D17" s="5">
        <f t="shared" si="0"/>
        <v>43234</v>
      </c>
      <c r="E17" s="6"/>
      <c r="F17" s="6"/>
      <c r="G17" s="6"/>
      <c r="H17" s="6"/>
    </row>
    <row r="18" spans="1:8" hidden="1" x14ac:dyDescent="0.25">
      <c r="A18" s="113"/>
      <c r="B18" s="113"/>
      <c r="C18" s="6"/>
      <c r="D18" s="5">
        <f t="shared" si="0"/>
        <v>43234</v>
      </c>
      <c r="E18" s="6"/>
      <c r="F18" s="6"/>
      <c r="G18" s="6"/>
      <c r="H18" s="6"/>
    </row>
    <row r="19" spans="1:8" hidden="1" x14ac:dyDescent="0.25">
      <c r="A19" s="113"/>
      <c r="B19" s="113"/>
      <c r="C19" s="6"/>
      <c r="D19" s="5">
        <f t="shared" si="0"/>
        <v>43234</v>
      </c>
      <c r="E19" s="6"/>
      <c r="F19" s="6"/>
      <c r="G19" s="6"/>
      <c r="H19" s="6"/>
    </row>
    <row r="20" spans="1:8" hidden="1" x14ac:dyDescent="0.25">
      <c r="A20" s="113"/>
      <c r="B20" s="113"/>
      <c r="C20" s="6"/>
      <c r="D20" s="5">
        <f t="shared" si="0"/>
        <v>43234</v>
      </c>
      <c r="E20" s="6"/>
      <c r="F20" s="6"/>
      <c r="G20" s="6"/>
      <c r="H20" s="6"/>
    </row>
    <row r="21" spans="1:8" hidden="1" x14ac:dyDescent="0.25">
      <c r="A21" s="113"/>
      <c r="B21" s="113"/>
      <c r="C21" s="6"/>
      <c r="D21" s="5">
        <f t="shared" si="0"/>
        <v>43234</v>
      </c>
      <c r="E21" s="6"/>
      <c r="F21" s="6"/>
      <c r="G21" s="6"/>
      <c r="H21" s="6"/>
    </row>
    <row r="22" spans="1:8" hidden="1" x14ac:dyDescent="0.25">
      <c r="A22" s="113"/>
      <c r="B22" s="113"/>
      <c r="C22" s="6"/>
      <c r="D22" s="5">
        <f t="shared" si="0"/>
        <v>43234</v>
      </c>
      <c r="E22" s="6"/>
      <c r="F22" s="6"/>
      <c r="G22" s="6"/>
      <c r="H22" s="6"/>
    </row>
    <row r="23" spans="1:8" hidden="1" x14ac:dyDescent="0.25">
      <c r="A23" s="113"/>
      <c r="B23" s="113"/>
      <c r="C23" s="6"/>
      <c r="D23" s="5">
        <f t="shared" si="0"/>
        <v>43234</v>
      </c>
      <c r="E23" s="6"/>
      <c r="F23" s="6"/>
      <c r="G23" s="6"/>
      <c r="H23" s="6"/>
    </row>
    <row r="24" spans="1:8" hidden="1" x14ac:dyDescent="0.25">
      <c r="A24" s="115"/>
      <c r="B24" s="115">
        <f>MAX(B5:B23)</f>
        <v>0</v>
      </c>
      <c r="C24" s="115"/>
      <c r="D24" s="40">
        <f>VLOOKUP($B$22,$B$4:$H$21,3,FALSE)</f>
        <v>43234</v>
      </c>
      <c r="E24" s="75" t="str">
        <f>VLOOKUP($B$22,$B$4:$H$21,4,FALSE)</f>
        <v>White Summit sp. z o.o.</v>
      </c>
      <c r="F24" s="40" t="str">
        <f>VLOOKUP($B$22,$B$4:$H$21,5,FALSE)</f>
        <v>Łódź</v>
      </c>
      <c r="G24" s="40" t="str">
        <f>VLOOKUP($B$22,$B$4:$H$21,6,FALSE)</f>
        <v>90-950</v>
      </c>
      <c r="H24" s="40" t="str">
        <f>VLOOKUP($B$22,$B$4:$H$21,7,FALSE)</f>
        <v>Hipoteczna 18/5</v>
      </c>
    </row>
  </sheetData>
  <sheetProtection algorithmName="SHA-512" hashValue="+kyCLz4NdKf0YtZVp5WdNihjnbtKHsvNi43UMyh1GYisLz4xMZdxLB8dAE4uJZbvuMPeJHNxXSjJEG2w63MRVQ==" saltValue="gPjGLcsw9pkWvCDkeN5nmg==" spinCount="100000" sheet="1" objects="1" scenarios="1"/>
  <mergeCells count="2">
    <mergeCell ref="A1:C1"/>
    <mergeCell ref="G2:H2"/>
  </mergeCells>
  <conditionalFormatting sqref="C7">
    <cfRule type="expression" dxfId="34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5"/>
  <dimension ref="A1:H24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2.570312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SCITECH FUND sp. z o.o.</v>
      </c>
    </row>
    <row r="2" spans="1:8" x14ac:dyDescent="0.25">
      <c r="A2" s="115"/>
      <c r="B2" s="115"/>
      <c r="D2" s="9"/>
      <c r="G2" s="257" t="s">
        <v>21</v>
      </c>
      <c r="H2" s="257"/>
    </row>
    <row r="3" spans="1:8" x14ac:dyDescent="0.25">
      <c r="A3" s="115"/>
      <c r="B3" s="115"/>
    </row>
    <row r="4" spans="1:8" ht="60" x14ac:dyDescent="0.25">
      <c r="A4" s="114" t="s">
        <v>4</v>
      </c>
      <c r="B4" s="114" t="s">
        <v>22</v>
      </c>
      <c r="C4" s="114" t="s">
        <v>23</v>
      </c>
      <c r="D4" s="21" t="s">
        <v>5</v>
      </c>
      <c r="E4" s="114" t="s">
        <v>6</v>
      </c>
      <c r="F4" s="114" t="s">
        <v>24</v>
      </c>
      <c r="G4" s="114" t="s">
        <v>25</v>
      </c>
      <c r="H4" s="114" t="s">
        <v>26</v>
      </c>
    </row>
    <row r="5" spans="1:8" x14ac:dyDescent="0.25">
      <c r="A5" s="56">
        <v>1</v>
      </c>
      <c r="B5" s="56">
        <v>0</v>
      </c>
      <c r="C5" s="28"/>
      <c r="D5" s="71">
        <v>43234</v>
      </c>
      <c r="E5" s="29" t="s">
        <v>150</v>
      </c>
      <c r="F5" s="29" t="s">
        <v>60</v>
      </c>
      <c r="G5" s="69" t="s">
        <v>151</v>
      </c>
      <c r="H5" s="69" t="s">
        <v>152</v>
      </c>
    </row>
    <row r="6" spans="1:8" hidden="1" x14ac:dyDescent="0.25">
      <c r="A6" s="113">
        <v>2</v>
      </c>
      <c r="B6" s="113"/>
      <c r="C6" s="7"/>
      <c r="D6" s="5">
        <f t="shared" ref="D6:D23" si="0">$D$5</f>
        <v>43234</v>
      </c>
      <c r="E6" s="6"/>
      <c r="F6" s="6"/>
      <c r="G6" s="6"/>
      <c r="H6" s="6"/>
    </row>
    <row r="7" spans="1:8" hidden="1" x14ac:dyDescent="0.25">
      <c r="A7" s="113">
        <v>3</v>
      </c>
      <c r="B7" s="113"/>
      <c r="C7" s="7"/>
      <c r="D7" s="5">
        <f t="shared" si="0"/>
        <v>43234</v>
      </c>
      <c r="E7" s="6"/>
      <c r="F7" s="6"/>
      <c r="G7" s="6"/>
      <c r="H7" s="6"/>
    </row>
    <row r="8" spans="1:8" hidden="1" x14ac:dyDescent="0.25">
      <c r="A8" s="113"/>
      <c r="B8" s="113"/>
      <c r="C8" s="6"/>
      <c r="D8" s="5">
        <f t="shared" si="0"/>
        <v>43234</v>
      </c>
      <c r="E8" s="6"/>
      <c r="F8" s="6"/>
      <c r="G8" s="6"/>
      <c r="H8" s="6"/>
    </row>
    <row r="9" spans="1:8" hidden="1" x14ac:dyDescent="0.25">
      <c r="A9" s="113"/>
      <c r="B9" s="113"/>
      <c r="C9" s="6"/>
      <c r="D9" s="5">
        <f t="shared" si="0"/>
        <v>43234</v>
      </c>
      <c r="E9" s="6"/>
      <c r="F9" s="6"/>
      <c r="G9" s="6"/>
      <c r="H9" s="6"/>
    </row>
    <row r="10" spans="1:8" hidden="1" x14ac:dyDescent="0.25">
      <c r="A10" s="113"/>
      <c r="B10" s="113"/>
      <c r="C10" s="6"/>
      <c r="D10" s="5">
        <f t="shared" si="0"/>
        <v>43234</v>
      </c>
      <c r="E10" s="6"/>
      <c r="F10" s="6"/>
      <c r="G10" s="6"/>
      <c r="H10" s="6"/>
    </row>
    <row r="11" spans="1:8" hidden="1" x14ac:dyDescent="0.25">
      <c r="A11" s="113"/>
      <c r="B11" s="113"/>
      <c r="C11" s="6"/>
      <c r="D11" s="5">
        <f t="shared" si="0"/>
        <v>43234</v>
      </c>
      <c r="E11" s="6"/>
      <c r="F11" s="6"/>
      <c r="G11" s="6"/>
      <c r="H11" s="6"/>
    </row>
    <row r="12" spans="1:8" hidden="1" x14ac:dyDescent="0.25">
      <c r="A12" s="113"/>
      <c r="B12" s="113"/>
      <c r="C12" s="6"/>
      <c r="D12" s="5">
        <f t="shared" si="0"/>
        <v>43234</v>
      </c>
      <c r="E12" s="6"/>
      <c r="F12" s="6"/>
      <c r="G12" s="6"/>
      <c r="H12" s="6"/>
    </row>
    <row r="13" spans="1:8" hidden="1" x14ac:dyDescent="0.25">
      <c r="A13" s="113"/>
      <c r="B13" s="113"/>
      <c r="C13" s="6"/>
      <c r="D13" s="5">
        <f t="shared" si="0"/>
        <v>43234</v>
      </c>
      <c r="E13" s="6"/>
      <c r="F13" s="6"/>
      <c r="G13" s="6"/>
      <c r="H13" s="6"/>
    </row>
    <row r="14" spans="1:8" hidden="1" x14ac:dyDescent="0.25">
      <c r="A14" s="113"/>
      <c r="B14" s="113"/>
      <c r="C14" s="6"/>
      <c r="D14" s="5">
        <f t="shared" si="0"/>
        <v>43234</v>
      </c>
      <c r="E14" s="6"/>
      <c r="F14" s="6"/>
      <c r="G14" s="6"/>
      <c r="H14" s="6"/>
    </row>
    <row r="15" spans="1:8" hidden="1" x14ac:dyDescent="0.25">
      <c r="A15" s="113"/>
      <c r="B15" s="113"/>
      <c r="C15" s="6"/>
      <c r="D15" s="5">
        <f t="shared" si="0"/>
        <v>43234</v>
      </c>
      <c r="E15" s="6"/>
      <c r="F15" s="6"/>
      <c r="G15" s="6"/>
      <c r="H15" s="6"/>
    </row>
    <row r="16" spans="1:8" hidden="1" x14ac:dyDescent="0.25">
      <c r="A16" s="113"/>
      <c r="B16" s="113"/>
      <c r="C16" s="6"/>
      <c r="D16" s="5">
        <f t="shared" si="0"/>
        <v>43234</v>
      </c>
      <c r="E16" s="6"/>
      <c r="F16" s="6"/>
      <c r="G16" s="6"/>
      <c r="H16" s="6"/>
    </row>
    <row r="17" spans="1:8" hidden="1" x14ac:dyDescent="0.25">
      <c r="A17" s="113"/>
      <c r="B17" s="113"/>
      <c r="C17" s="6"/>
      <c r="D17" s="5">
        <f t="shared" si="0"/>
        <v>43234</v>
      </c>
      <c r="E17" s="6"/>
      <c r="F17" s="6"/>
      <c r="G17" s="6"/>
      <c r="H17" s="6"/>
    </row>
    <row r="18" spans="1:8" hidden="1" x14ac:dyDescent="0.25">
      <c r="A18" s="113"/>
      <c r="B18" s="113"/>
      <c r="C18" s="6"/>
      <c r="D18" s="5">
        <f t="shared" si="0"/>
        <v>43234</v>
      </c>
      <c r="E18" s="6"/>
      <c r="F18" s="6"/>
      <c r="G18" s="6"/>
      <c r="H18" s="6"/>
    </row>
    <row r="19" spans="1:8" hidden="1" x14ac:dyDescent="0.25">
      <c r="A19" s="113"/>
      <c r="B19" s="113"/>
      <c r="C19" s="6"/>
      <c r="D19" s="5">
        <f t="shared" si="0"/>
        <v>43234</v>
      </c>
      <c r="E19" s="6"/>
      <c r="F19" s="6"/>
      <c r="G19" s="6"/>
      <c r="H19" s="6"/>
    </row>
    <row r="20" spans="1:8" hidden="1" x14ac:dyDescent="0.25">
      <c r="A20" s="113"/>
      <c r="B20" s="113"/>
      <c r="C20" s="6"/>
      <c r="D20" s="5">
        <f t="shared" si="0"/>
        <v>43234</v>
      </c>
      <c r="E20" s="6"/>
      <c r="F20" s="6"/>
      <c r="G20" s="6"/>
      <c r="H20" s="6"/>
    </row>
    <row r="21" spans="1:8" hidden="1" x14ac:dyDescent="0.25">
      <c r="A21" s="113"/>
      <c r="B21" s="113"/>
      <c r="C21" s="6"/>
      <c r="D21" s="5">
        <f t="shared" si="0"/>
        <v>43234</v>
      </c>
      <c r="E21" s="6"/>
      <c r="F21" s="6"/>
      <c r="G21" s="6"/>
      <c r="H21" s="6"/>
    </row>
    <row r="22" spans="1:8" hidden="1" x14ac:dyDescent="0.25">
      <c r="A22" s="113"/>
      <c r="B22" s="113"/>
      <c r="C22" s="6"/>
      <c r="D22" s="5">
        <f t="shared" si="0"/>
        <v>43234</v>
      </c>
      <c r="E22" s="6"/>
      <c r="F22" s="6"/>
      <c r="G22" s="6"/>
      <c r="H22" s="6"/>
    </row>
    <row r="23" spans="1:8" hidden="1" x14ac:dyDescent="0.25">
      <c r="A23" s="113"/>
      <c r="B23" s="113"/>
      <c r="C23" s="6"/>
      <c r="D23" s="5">
        <f t="shared" si="0"/>
        <v>43234</v>
      </c>
      <c r="E23" s="6"/>
      <c r="F23" s="6"/>
      <c r="G23" s="6"/>
      <c r="H23" s="6"/>
    </row>
    <row r="24" spans="1:8" hidden="1" x14ac:dyDescent="0.25">
      <c r="A24" s="115"/>
      <c r="B24" s="115">
        <f>MAX(B5:B23)</f>
        <v>0</v>
      </c>
      <c r="C24" s="115"/>
      <c r="D24" s="40">
        <f>VLOOKUP($B$22,$B$4:$H$21,3,FALSE)</f>
        <v>43234</v>
      </c>
      <c r="E24" s="75" t="str">
        <f>VLOOKUP($B$22,$B$4:$H$21,4,FALSE)</f>
        <v>SCITECH FUND sp. z o.o.</v>
      </c>
      <c r="F24" s="40" t="str">
        <f>VLOOKUP($B$22,$B$4:$H$21,5,FALSE)</f>
        <v>Lublin</v>
      </c>
      <c r="G24" s="40" t="str">
        <f>VLOOKUP($B$22,$B$4:$H$21,6,FALSE)</f>
        <v>20-883</v>
      </c>
      <c r="H24" s="40" t="str">
        <f>VLOOKUP($B$22,$B$4:$H$21,7,FALSE)</f>
        <v>Tadeusza Szeligowskiego 6B</v>
      </c>
    </row>
  </sheetData>
  <sheetProtection algorithmName="SHA-512" hashValue="WqnM6hzMrSmtK58o6RKZ4++YlTRxPL1KLIzmptgxpPmQ8LhvElcZhlF1wgKIr67x46SJOQrHA84+6zaKvLdv/Q==" saltValue="t2IoT/sUbt/in7MhDb4rMg==" spinCount="100000" sheet="1" objects="1" scenarios="1"/>
  <mergeCells count="2">
    <mergeCell ref="A1:C1"/>
    <mergeCell ref="G2:H2"/>
  </mergeCells>
  <conditionalFormatting sqref="C7">
    <cfRule type="expression" dxfId="33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6"/>
  <dimension ref="A1:H24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6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Pion Techventures sp. z o.o.</v>
      </c>
    </row>
    <row r="2" spans="1:8" x14ac:dyDescent="0.25">
      <c r="A2" s="118"/>
      <c r="B2" s="118"/>
      <c r="D2" s="9"/>
      <c r="G2" s="257" t="s">
        <v>21</v>
      </c>
      <c r="H2" s="257"/>
    </row>
    <row r="3" spans="1:8" x14ac:dyDescent="0.25">
      <c r="A3" s="118"/>
      <c r="B3" s="118"/>
    </row>
    <row r="4" spans="1:8" ht="60" x14ac:dyDescent="0.25">
      <c r="A4" s="117" t="s">
        <v>4</v>
      </c>
      <c r="B4" s="117" t="s">
        <v>22</v>
      </c>
      <c r="C4" s="117" t="s">
        <v>23</v>
      </c>
      <c r="D4" s="21" t="s">
        <v>5</v>
      </c>
      <c r="E4" s="117" t="s">
        <v>6</v>
      </c>
      <c r="F4" s="117" t="s">
        <v>24</v>
      </c>
      <c r="G4" s="117" t="s">
        <v>25</v>
      </c>
      <c r="H4" s="117" t="s">
        <v>26</v>
      </c>
    </row>
    <row r="5" spans="1:8" ht="30" x14ac:dyDescent="0.25">
      <c r="A5" s="56">
        <v>1</v>
      </c>
      <c r="B5" s="56">
        <v>0</v>
      </c>
      <c r="C5" s="28"/>
      <c r="D5" s="71">
        <v>43241</v>
      </c>
      <c r="E5" s="29" t="s">
        <v>155</v>
      </c>
      <c r="F5" s="29" t="s">
        <v>43</v>
      </c>
      <c r="G5" s="69" t="s">
        <v>156</v>
      </c>
      <c r="H5" s="69" t="s">
        <v>157</v>
      </c>
    </row>
    <row r="6" spans="1:8" hidden="1" x14ac:dyDescent="0.25">
      <c r="A6" s="116">
        <v>2</v>
      </c>
      <c r="B6" s="116"/>
      <c r="C6" s="7"/>
      <c r="D6" s="5">
        <f t="shared" ref="D6:D23" si="0">$D$5</f>
        <v>43241</v>
      </c>
      <c r="E6" s="6"/>
      <c r="F6" s="6"/>
      <c r="G6" s="6"/>
      <c r="H6" s="6"/>
    </row>
    <row r="7" spans="1:8" hidden="1" x14ac:dyDescent="0.25">
      <c r="A7" s="116">
        <v>3</v>
      </c>
      <c r="B7" s="116"/>
      <c r="C7" s="7"/>
      <c r="D7" s="5">
        <f t="shared" si="0"/>
        <v>43241</v>
      </c>
      <c r="E7" s="6"/>
      <c r="F7" s="6"/>
      <c r="G7" s="6"/>
      <c r="H7" s="6"/>
    </row>
    <row r="8" spans="1:8" hidden="1" x14ac:dyDescent="0.25">
      <c r="A8" s="116"/>
      <c r="B8" s="116"/>
      <c r="C8" s="6"/>
      <c r="D8" s="5">
        <f t="shared" si="0"/>
        <v>43241</v>
      </c>
      <c r="E8" s="6"/>
      <c r="F8" s="6"/>
      <c r="G8" s="6"/>
      <c r="H8" s="6"/>
    </row>
    <row r="9" spans="1:8" hidden="1" x14ac:dyDescent="0.25">
      <c r="A9" s="116"/>
      <c r="B9" s="116"/>
      <c r="C9" s="6"/>
      <c r="D9" s="5">
        <f t="shared" si="0"/>
        <v>43241</v>
      </c>
      <c r="E9" s="6"/>
      <c r="F9" s="6"/>
      <c r="G9" s="6"/>
      <c r="H9" s="6"/>
    </row>
    <row r="10" spans="1:8" hidden="1" x14ac:dyDescent="0.25">
      <c r="A10" s="116"/>
      <c r="B10" s="116"/>
      <c r="C10" s="6"/>
      <c r="D10" s="5">
        <f t="shared" si="0"/>
        <v>43241</v>
      </c>
      <c r="E10" s="6"/>
      <c r="F10" s="6"/>
      <c r="G10" s="6"/>
      <c r="H10" s="6"/>
    </row>
    <row r="11" spans="1:8" hidden="1" x14ac:dyDescent="0.25">
      <c r="A11" s="116"/>
      <c r="B11" s="116"/>
      <c r="C11" s="6"/>
      <c r="D11" s="5">
        <f t="shared" si="0"/>
        <v>43241</v>
      </c>
      <c r="E11" s="6"/>
      <c r="F11" s="6"/>
      <c r="G11" s="6"/>
      <c r="H11" s="6"/>
    </row>
    <row r="12" spans="1:8" hidden="1" x14ac:dyDescent="0.25">
      <c r="A12" s="116"/>
      <c r="B12" s="116"/>
      <c r="C12" s="6"/>
      <c r="D12" s="5">
        <f t="shared" si="0"/>
        <v>43241</v>
      </c>
      <c r="E12" s="6"/>
      <c r="F12" s="6"/>
      <c r="G12" s="6"/>
      <c r="H12" s="6"/>
    </row>
    <row r="13" spans="1:8" hidden="1" x14ac:dyDescent="0.25">
      <c r="A13" s="116"/>
      <c r="B13" s="116"/>
      <c r="C13" s="6"/>
      <c r="D13" s="5">
        <f t="shared" si="0"/>
        <v>43241</v>
      </c>
      <c r="E13" s="6"/>
      <c r="F13" s="6"/>
      <c r="G13" s="6"/>
      <c r="H13" s="6"/>
    </row>
    <row r="14" spans="1:8" hidden="1" x14ac:dyDescent="0.25">
      <c r="A14" s="116"/>
      <c r="B14" s="116"/>
      <c r="C14" s="6"/>
      <c r="D14" s="5">
        <f t="shared" si="0"/>
        <v>43241</v>
      </c>
      <c r="E14" s="6"/>
      <c r="F14" s="6"/>
      <c r="G14" s="6"/>
      <c r="H14" s="6"/>
    </row>
    <row r="15" spans="1:8" hidden="1" x14ac:dyDescent="0.25">
      <c r="A15" s="116"/>
      <c r="B15" s="116"/>
      <c r="C15" s="6"/>
      <c r="D15" s="5">
        <f t="shared" si="0"/>
        <v>43241</v>
      </c>
      <c r="E15" s="6"/>
      <c r="F15" s="6"/>
      <c r="G15" s="6"/>
      <c r="H15" s="6"/>
    </row>
    <row r="16" spans="1:8" hidden="1" x14ac:dyDescent="0.25">
      <c r="A16" s="116"/>
      <c r="B16" s="116"/>
      <c r="C16" s="6"/>
      <c r="D16" s="5">
        <f t="shared" si="0"/>
        <v>43241</v>
      </c>
      <c r="E16" s="6"/>
      <c r="F16" s="6"/>
      <c r="G16" s="6"/>
      <c r="H16" s="6"/>
    </row>
    <row r="17" spans="1:8" hidden="1" x14ac:dyDescent="0.25">
      <c r="A17" s="116"/>
      <c r="B17" s="116"/>
      <c r="C17" s="6"/>
      <c r="D17" s="5">
        <f t="shared" si="0"/>
        <v>43241</v>
      </c>
      <c r="E17" s="6"/>
      <c r="F17" s="6"/>
      <c r="G17" s="6"/>
      <c r="H17" s="6"/>
    </row>
    <row r="18" spans="1:8" hidden="1" x14ac:dyDescent="0.25">
      <c r="A18" s="116"/>
      <c r="B18" s="116"/>
      <c r="C18" s="6"/>
      <c r="D18" s="5">
        <f t="shared" si="0"/>
        <v>43241</v>
      </c>
      <c r="E18" s="6"/>
      <c r="F18" s="6"/>
      <c r="G18" s="6"/>
      <c r="H18" s="6"/>
    </row>
    <row r="19" spans="1:8" hidden="1" x14ac:dyDescent="0.25">
      <c r="A19" s="116"/>
      <c r="B19" s="116"/>
      <c r="C19" s="6"/>
      <c r="D19" s="5">
        <f t="shared" si="0"/>
        <v>43241</v>
      </c>
      <c r="E19" s="6"/>
      <c r="F19" s="6"/>
      <c r="G19" s="6"/>
      <c r="H19" s="6"/>
    </row>
    <row r="20" spans="1:8" hidden="1" x14ac:dyDescent="0.25">
      <c r="A20" s="116"/>
      <c r="B20" s="116"/>
      <c r="C20" s="6"/>
      <c r="D20" s="5">
        <f t="shared" si="0"/>
        <v>43241</v>
      </c>
      <c r="E20" s="6"/>
      <c r="F20" s="6"/>
      <c r="G20" s="6"/>
      <c r="H20" s="6"/>
    </row>
    <row r="21" spans="1:8" hidden="1" x14ac:dyDescent="0.25">
      <c r="A21" s="116"/>
      <c r="B21" s="116"/>
      <c r="C21" s="6"/>
      <c r="D21" s="5">
        <f t="shared" si="0"/>
        <v>43241</v>
      </c>
      <c r="E21" s="6"/>
      <c r="F21" s="6"/>
      <c r="G21" s="6"/>
      <c r="H21" s="6"/>
    </row>
    <row r="22" spans="1:8" hidden="1" x14ac:dyDescent="0.25">
      <c r="A22" s="116"/>
      <c r="B22" s="116"/>
      <c r="C22" s="6"/>
      <c r="D22" s="5">
        <f t="shared" si="0"/>
        <v>43241</v>
      </c>
      <c r="E22" s="6"/>
      <c r="F22" s="6"/>
      <c r="G22" s="6"/>
      <c r="H22" s="6"/>
    </row>
    <row r="23" spans="1:8" hidden="1" x14ac:dyDescent="0.25">
      <c r="A23" s="116"/>
      <c r="B23" s="116"/>
      <c r="C23" s="6"/>
      <c r="D23" s="5">
        <f t="shared" si="0"/>
        <v>43241</v>
      </c>
      <c r="E23" s="6"/>
      <c r="F23" s="6"/>
      <c r="G23" s="6"/>
      <c r="H23" s="6"/>
    </row>
    <row r="24" spans="1:8" ht="30" hidden="1" x14ac:dyDescent="0.25">
      <c r="A24" s="118"/>
      <c r="B24" s="118">
        <f>MAX(B5:B23)</f>
        <v>0</v>
      </c>
      <c r="C24" s="118"/>
      <c r="D24" s="40">
        <f>VLOOKUP($B$22,$B$4:$H$21,3,FALSE)</f>
        <v>43241</v>
      </c>
      <c r="E24" s="75" t="str">
        <f>VLOOKUP($B$22,$B$4:$H$21,4,FALSE)</f>
        <v>Pion Techventures sp. z o.o.</v>
      </c>
      <c r="F24" s="40" t="str">
        <f>VLOOKUP($B$22,$B$4:$H$21,5,FALSE)</f>
        <v>Katowice</v>
      </c>
      <c r="G24" s="40" t="str">
        <f>VLOOKUP($B$22,$B$4:$H$21,6,FALSE)</f>
        <v>40-048</v>
      </c>
      <c r="H24" s="40" t="str">
        <f>VLOOKUP($B$22,$B$4:$H$21,7,FALSE)</f>
        <v>Tadeusza Kościuszki 35 lok. 5</v>
      </c>
    </row>
  </sheetData>
  <sheetProtection algorithmName="SHA-512" hashValue="ZdsgDioIeqwnDE9EZ/XU9/ocpIDJNDkcZkj8dXktAozKdfn2o9bordS2Jjsq81qLXSKuXhlJP5+M0eM1a/Jqag==" saltValue="ri33QU3JKh8vzBtox45Nzg==" spinCount="100000" sheet="1" objects="1" scenarios="1"/>
  <mergeCells count="2">
    <mergeCell ref="A1:C1"/>
    <mergeCell ref="G2:H2"/>
  </mergeCells>
  <conditionalFormatting sqref="C7">
    <cfRule type="expression" dxfId="32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7"/>
  <dimension ref="A1:H24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6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VC Link sp. z o.o.</v>
      </c>
    </row>
    <row r="2" spans="1:8" x14ac:dyDescent="0.25">
      <c r="A2" s="118"/>
      <c r="B2" s="118"/>
      <c r="D2" s="9"/>
      <c r="G2" s="257" t="s">
        <v>21</v>
      </c>
      <c r="H2" s="257"/>
    </row>
    <row r="3" spans="1:8" x14ac:dyDescent="0.25">
      <c r="A3" s="118"/>
      <c r="B3" s="118"/>
    </row>
    <row r="4" spans="1:8" ht="60" x14ac:dyDescent="0.25">
      <c r="A4" s="117" t="s">
        <v>4</v>
      </c>
      <c r="B4" s="117" t="s">
        <v>22</v>
      </c>
      <c r="C4" s="117" t="s">
        <v>23</v>
      </c>
      <c r="D4" s="21" t="s">
        <v>5</v>
      </c>
      <c r="E4" s="117" t="s">
        <v>6</v>
      </c>
      <c r="F4" s="117" t="s">
        <v>24</v>
      </c>
      <c r="G4" s="117" t="s">
        <v>25</v>
      </c>
      <c r="H4" s="117" t="s">
        <v>26</v>
      </c>
    </row>
    <row r="5" spans="1:8" x14ac:dyDescent="0.25">
      <c r="A5" s="56">
        <v>1</v>
      </c>
      <c r="B5" s="56">
        <v>0</v>
      </c>
      <c r="C5" s="28"/>
      <c r="D5" s="71">
        <v>43241</v>
      </c>
      <c r="E5" s="29" t="s">
        <v>159</v>
      </c>
      <c r="F5" s="29" t="s">
        <v>30</v>
      </c>
      <c r="G5" s="69" t="s">
        <v>160</v>
      </c>
      <c r="H5" s="69" t="s">
        <v>161</v>
      </c>
    </row>
    <row r="6" spans="1:8" hidden="1" x14ac:dyDescent="0.25">
      <c r="A6" s="116">
        <v>2</v>
      </c>
      <c r="B6" s="116"/>
      <c r="C6" s="7"/>
      <c r="D6" s="5">
        <f t="shared" ref="D6:D23" si="0">$D$5</f>
        <v>43241</v>
      </c>
      <c r="E6" s="6"/>
      <c r="F6" s="6"/>
      <c r="G6" s="6"/>
      <c r="H6" s="6"/>
    </row>
    <row r="7" spans="1:8" hidden="1" x14ac:dyDescent="0.25">
      <c r="A7" s="116">
        <v>3</v>
      </c>
      <c r="B7" s="116"/>
      <c r="C7" s="7"/>
      <c r="D7" s="5">
        <f t="shared" si="0"/>
        <v>43241</v>
      </c>
      <c r="E7" s="6"/>
      <c r="F7" s="6"/>
      <c r="G7" s="6"/>
      <c r="H7" s="6"/>
    </row>
    <row r="8" spans="1:8" hidden="1" x14ac:dyDescent="0.25">
      <c r="A8" s="116"/>
      <c r="B8" s="116"/>
      <c r="C8" s="6"/>
      <c r="D8" s="5">
        <f t="shared" si="0"/>
        <v>43241</v>
      </c>
      <c r="E8" s="6"/>
      <c r="F8" s="6"/>
      <c r="G8" s="6"/>
      <c r="H8" s="6"/>
    </row>
    <row r="9" spans="1:8" hidden="1" x14ac:dyDescent="0.25">
      <c r="A9" s="116"/>
      <c r="B9" s="116"/>
      <c r="C9" s="6"/>
      <c r="D9" s="5">
        <f t="shared" si="0"/>
        <v>43241</v>
      </c>
      <c r="E9" s="6"/>
      <c r="F9" s="6"/>
      <c r="G9" s="6"/>
      <c r="H9" s="6"/>
    </row>
    <row r="10" spans="1:8" hidden="1" x14ac:dyDescent="0.25">
      <c r="A10" s="116"/>
      <c r="B10" s="116"/>
      <c r="C10" s="6"/>
      <c r="D10" s="5">
        <f t="shared" si="0"/>
        <v>43241</v>
      </c>
      <c r="E10" s="6"/>
      <c r="F10" s="6"/>
      <c r="G10" s="6"/>
      <c r="H10" s="6"/>
    </row>
    <row r="11" spans="1:8" hidden="1" x14ac:dyDescent="0.25">
      <c r="A11" s="116"/>
      <c r="B11" s="116"/>
      <c r="C11" s="6"/>
      <c r="D11" s="5">
        <f t="shared" si="0"/>
        <v>43241</v>
      </c>
      <c r="E11" s="6"/>
      <c r="F11" s="6"/>
      <c r="G11" s="6"/>
      <c r="H11" s="6"/>
    </row>
    <row r="12" spans="1:8" hidden="1" x14ac:dyDescent="0.25">
      <c r="A12" s="116"/>
      <c r="B12" s="116"/>
      <c r="C12" s="6"/>
      <c r="D12" s="5">
        <f t="shared" si="0"/>
        <v>43241</v>
      </c>
      <c r="E12" s="6"/>
      <c r="F12" s="6"/>
      <c r="G12" s="6"/>
      <c r="H12" s="6"/>
    </row>
    <row r="13" spans="1:8" hidden="1" x14ac:dyDescent="0.25">
      <c r="A13" s="116"/>
      <c r="B13" s="116"/>
      <c r="C13" s="6"/>
      <c r="D13" s="5">
        <f t="shared" si="0"/>
        <v>43241</v>
      </c>
      <c r="E13" s="6"/>
      <c r="F13" s="6"/>
      <c r="G13" s="6"/>
      <c r="H13" s="6"/>
    </row>
    <row r="14" spans="1:8" hidden="1" x14ac:dyDescent="0.25">
      <c r="A14" s="116"/>
      <c r="B14" s="116"/>
      <c r="C14" s="6"/>
      <c r="D14" s="5">
        <f t="shared" si="0"/>
        <v>43241</v>
      </c>
      <c r="E14" s="6"/>
      <c r="F14" s="6"/>
      <c r="G14" s="6"/>
      <c r="H14" s="6"/>
    </row>
    <row r="15" spans="1:8" hidden="1" x14ac:dyDescent="0.25">
      <c r="A15" s="116"/>
      <c r="B15" s="116"/>
      <c r="C15" s="6"/>
      <c r="D15" s="5">
        <f t="shared" si="0"/>
        <v>43241</v>
      </c>
      <c r="E15" s="6"/>
      <c r="F15" s="6"/>
      <c r="G15" s="6"/>
      <c r="H15" s="6"/>
    </row>
    <row r="16" spans="1:8" hidden="1" x14ac:dyDescent="0.25">
      <c r="A16" s="116"/>
      <c r="B16" s="116"/>
      <c r="C16" s="6"/>
      <c r="D16" s="5">
        <f t="shared" si="0"/>
        <v>43241</v>
      </c>
      <c r="E16" s="6"/>
      <c r="F16" s="6"/>
      <c r="G16" s="6"/>
      <c r="H16" s="6"/>
    </row>
    <row r="17" spans="1:8" hidden="1" x14ac:dyDescent="0.25">
      <c r="A17" s="116"/>
      <c r="B17" s="116"/>
      <c r="C17" s="6"/>
      <c r="D17" s="5">
        <f t="shared" si="0"/>
        <v>43241</v>
      </c>
      <c r="E17" s="6"/>
      <c r="F17" s="6"/>
      <c r="G17" s="6"/>
      <c r="H17" s="6"/>
    </row>
    <row r="18" spans="1:8" hidden="1" x14ac:dyDescent="0.25">
      <c r="A18" s="116"/>
      <c r="B18" s="116"/>
      <c r="C18" s="6"/>
      <c r="D18" s="5">
        <f t="shared" si="0"/>
        <v>43241</v>
      </c>
      <c r="E18" s="6"/>
      <c r="F18" s="6"/>
      <c r="G18" s="6"/>
      <c r="H18" s="6"/>
    </row>
    <row r="19" spans="1:8" hidden="1" x14ac:dyDescent="0.25">
      <c r="A19" s="116"/>
      <c r="B19" s="116"/>
      <c r="C19" s="6"/>
      <c r="D19" s="5">
        <f t="shared" si="0"/>
        <v>43241</v>
      </c>
      <c r="E19" s="6"/>
      <c r="F19" s="6"/>
      <c r="G19" s="6"/>
      <c r="H19" s="6"/>
    </row>
    <row r="20" spans="1:8" hidden="1" x14ac:dyDescent="0.25">
      <c r="A20" s="116"/>
      <c r="B20" s="116"/>
      <c r="C20" s="6"/>
      <c r="D20" s="5">
        <f t="shared" si="0"/>
        <v>43241</v>
      </c>
      <c r="E20" s="6"/>
      <c r="F20" s="6"/>
      <c r="G20" s="6"/>
      <c r="H20" s="6"/>
    </row>
    <row r="21" spans="1:8" hidden="1" x14ac:dyDescent="0.25">
      <c r="A21" s="116"/>
      <c r="B21" s="116"/>
      <c r="C21" s="6"/>
      <c r="D21" s="5">
        <f t="shared" si="0"/>
        <v>43241</v>
      </c>
      <c r="E21" s="6"/>
      <c r="F21" s="6"/>
      <c r="G21" s="6"/>
      <c r="H21" s="6"/>
    </row>
    <row r="22" spans="1:8" hidden="1" x14ac:dyDescent="0.25">
      <c r="A22" s="116"/>
      <c r="B22" s="116"/>
      <c r="C22" s="6"/>
      <c r="D22" s="5">
        <f t="shared" si="0"/>
        <v>43241</v>
      </c>
      <c r="E22" s="6"/>
      <c r="F22" s="6"/>
      <c r="G22" s="6"/>
      <c r="H22" s="6"/>
    </row>
    <row r="23" spans="1:8" hidden="1" x14ac:dyDescent="0.25">
      <c r="A23" s="116"/>
      <c r="B23" s="116"/>
      <c r="C23" s="6"/>
      <c r="D23" s="5">
        <f t="shared" si="0"/>
        <v>43241</v>
      </c>
      <c r="E23" s="6"/>
      <c r="F23" s="6"/>
      <c r="G23" s="6"/>
      <c r="H23" s="6"/>
    </row>
    <row r="24" spans="1:8" hidden="1" x14ac:dyDescent="0.25">
      <c r="A24" s="118"/>
      <c r="B24" s="118">
        <f>MAX(B5:B23)</f>
        <v>0</v>
      </c>
      <c r="C24" s="118"/>
      <c r="D24" s="40">
        <f>VLOOKUP($B$22,$B$4:$H$21,3,FALSE)</f>
        <v>43241</v>
      </c>
      <c r="E24" s="75" t="str">
        <f>VLOOKUP($B$22,$B$4:$H$21,4,FALSE)</f>
        <v>VC Link sp. z o.o.</v>
      </c>
      <c r="F24" s="40" t="str">
        <f>VLOOKUP($B$22,$B$4:$H$21,5,FALSE)</f>
        <v>Kraków</v>
      </c>
      <c r="G24" s="40" t="str">
        <f>VLOOKUP($B$22,$B$4:$H$21,6,FALSE)</f>
        <v>30-059</v>
      </c>
      <c r="H24" s="40" t="str">
        <f>VLOOKUP($B$22,$B$4:$H$21,7,FALSE)</f>
        <v>Czarnowiejska 36</v>
      </c>
    </row>
  </sheetData>
  <sheetProtection algorithmName="SHA-512" hashValue="28LB5S7l+rrzkOkhE9Ve0wkhRIZKiyrPgCH1S0xNBh0xwUeqkdhLMJFJiyoichX91s/D/g5lUrOTfrGpt3RH1A==" saltValue="/y3Cd/1Pcen8PYP0mJh6Aw==" spinCount="100000" sheet="1" objects="1" scenarios="1"/>
  <mergeCells count="2">
    <mergeCell ref="A1:C1"/>
    <mergeCell ref="G2:H2"/>
  </mergeCells>
  <conditionalFormatting sqref="C7">
    <cfRule type="expression" dxfId="31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8"/>
  <dimension ref="A1:H24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6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„Hyperion Alfa” sp. z o.o.</v>
      </c>
    </row>
    <row r="2" spans="1:8" x14ac:dyDescent="0.25">
      <c r="A2" s="121"/>
      <c r="B2" s="121"/>
      <c r="D2" s="9"/>
      <c r="G2" s="257" t="s">
        <v>21</v>
      </c>
      <c r="H2" s="257"/>
    </row>
    <row r="3" spans="1:8" x14ac:dyDescent="0.25">
      <c r="A3" s="121"/>
      <c r="B3" s="121"/>
    </row>
    <row r="4" spans="1:8" ht="60" x14ac:dyDescent="0.25">
      <c r="A4" s="120" t="s">
        <v>4</v>
      </c>
      <c r="B4" s="120" t="s">
        <v>22</v>
      </c>
      <c r="C4" s="120" t="s">
        <v>23</v>
      </c>
      <c r="D4" s="21" t="s">
        <v>5</v>
      </c>
      <c r="E4" s="120" t="s">
        <v>6</v>
      </c>
      <c r="F4" s="120" t="s">
        <v>24</v>
      </c>
      <c r="G4" s="120" t="s">
        <v>25</v>
      </c>
      <c r="H4" s="120" t="s">
        <v>26</v>
      </c>
    </row>
    <row r="5" spans="1:8" x14ac:dyDescent="0.25">
      <c r="A5" s="56">
        <v>1</v>
      </c>
      <c r="B5" s="56">
        <v>0</v>
      </c>
      <c r="C5" s="28"/>
      <c r="D5" s="71">
        <v>43242</v>
      </c>
      <c r="E5" s="29" t="s">
        <v>163</v>
      </c>
      <c r="F5" s="29" t="s">
        <v>164</v>
      </c>
      <c r="G5" s="69" t="s">
        <v>165</v>
      </c>
      <c r="H5" s="69" t="s">
        <v>166</v>
      </c>
    </row>
    <row r="6" spans="1:8" hidden="1" x14ac:dyDescent="0.25">
      <c r="A6" s="119">
        <v>2</v>
      </c>
      <c r="B6" s="119"/>
      <c r="C6" s="7"/>
      <c r="D6" s="5">
        <f t="shared" ref="D6:D23" si="0">$D$5</f>
        <v>43242</v>
      </c>
      <c r="E6" s="6"/>
      <c r="F6" s="6"/>
      <c r="G6" s="6"/>
      <c r="H6" s="6"/>
    </row>
    <row r="7" spans="1:8" hidden="1" x14ac:dyDescent="0.25">
      <c r="A7" s="119">
        <v>3</v>
      </c>
      <c r="B7" s="119"/>
      <c r="C7" s="7"/>
      <c r="D7" s="5">
        <f t="shared" si="0"/>
        <v>43242</v>
      </c>
      <c r="E7" s="6"/>
      <c r="F7" s="6"/>
      <c r="G7" s="6"/>
      <c r="H7" s="6"/>
    </row>
    <row r="8" spans="1:8" hidden="1" x14ac:dyDescent="0.25">
      <c r="A8" s="119"/>
      <c r="B8" s="119"/>
      <c r="C8" s="6"/>
      <c r="D8" s="5">
        <f t="shared" si="0"/>
        <v>43242</v>
      </c>
      <c r="E8" s="6"/>
      <c r="F8" s="6"/>
      <c r="G8" s="6"/>
      <c r="H8" s="6"/>
    </row>
    <row r="9" spans="1:8" hidden="1" x14ac:dyDescent="0.25">
      <c r="A9" s="119"/>
      <c r="B9" s="119"/>
      <c r="C9" s="6"/>
      <c r="D9" s="5">
        <f t="shared" si="0"/>
        <v>43242</v>
      </c>
      <c r="E9" s="6"/>
      <c r="F9" s="6"/>
      <c r="G9" s="6"/>
      <c r="H9" s="6"/>
    </row>
    <row r="10" spans="1:8" hidden="1" x14ac:dyDescent="0.25">
      <c r="A10" s="119"/>
      <c r="B10" s="119"/>
      <c r="C10" s="6"/>
      <c r="D10" s="5">
        <f t="shared" si="0"/>
        <v>43242</v>
      </c>
      <c r="E10" s="6"/>
      <c r="F10" s="6"/>
      <c r="G10" s="6"/>
      <c r="H10" s="6"/>
    </row>
    <row r="11" spans="1:8" hidden="1" x14ac:dyDescent="0.25">
      <c r="A11" s="119"/>
      <c r="B11" s="119"/>
      <c r="C11" s="6"/>
      <c r="D11" s="5">
        <f t="shared" si="0"/>
        <v>43242</v>
      </c>
      <c r="E11" s="6"/>
      <c r="F11" s="6"/>
      <c r="G11" s="6"/>
      <c r="H11" s="6"/>
    </row>
    <row r="12" spans="1:8" hidden="1" x14ac:dyDescent="0.25">
      <c r="A12" s="119"/>
      <c r="B12" s="119"/>
      <c r="C12" s="6"/>
      <c r="D12" s="5">
        <f t="shared" si="0"/>
        <v>43242</v>
      </c>
      <c r="E12" s="6"/>
      <c r="F12" s="6"/>
      <c r="G12" s="6"/>
      <c r="H12" s="6"/>
    </row>
    <row r="13" spans="1:8" hidden="1" x14ac:dyDescent="0.25">
      <c r="A13" s="119"/>
      <c r="B13" s="119"/>
      <c r="C13" s="6"/>
      <c r="D13" s="5">
        <f t="shared" si="0"/>
        <v>43242</v>
      </c>
      <c r="E13" s="6"/>
      <c r="F13" s="6"/>
      <c r="G13" s="6"/>
      <c r="H13" s="6"/>
    </row>
    <row r="14" spans="1:8" hidden="1" x14ac:dyDescent="0.25">
      <c r="A14" s="119"/>
      <c r="B14" s="119"/>
      <c r="C14" s="6"/>
      <c r="D14" s="5">
        <f t="shared" si="0"/>
        <v>43242</v>
      </c>
      <c r="E14" s="6"/>
      <c r="F14" s="6"/>
      <c r="G14" s="6"/>
      <c r="H14" s="6"/>
    </row>
    <row r="15" spans="1:8" hidden="1" x14ac:dyDescent="0.25">
      <c r="A15" s="119"/>
      <c r="B15" s="119"/>
      <c r="C15" s="6"/>
      <c r="D15" s="5">
        <f t="shared" si="0"/>
        <v>43242</v>
      </c>
      <c r="E15" s="6"/>
      <c r="F15" s="6"/>
      <c r="G15" s="6"/>
      <c r="H15" s="6"/>
    </row>
    <row r="16" spans="1:8" hidden="1" x14ac:dyDescent="0.25">
      <c r="A16" s="119"/>
      <c r="B16" s="119"/>
      <c r="C16" s="6"/>
      <c r="D16" s="5">
        <f t="shared" si="0"/>
        <v>43242</v>
      </c>
      <c r="E16" s="6"/>
      <c r="F16" s="6"/>
      <c r="G16" s="6"/>
      <c r="H16" s="6"/>
    </row>
    <row r="17" spans="1:8" hidden="1" x14ac:dyDescent="0.25">
      <c r="A17" s="119"/>
      <c r="B17" s="119"/>
      <c r="C17" s="6"/>
      <c r="D17" s="5">
        <f t="shared" si="0"/>
        <v>43242</v>
      </c>
      <c r="E17" s="6"/>
      <c r="F17" s="6"/>
      <c r="G17" s="6"/>
      <c r="H17" s="6"/>
    </row>
    <row r="18" spans="1:8" hidden="1" x14ac:dyDescent="0.25">
      <c r="A18" s="119"/>
      <c r="B18" s="119"/>
      <c r="C18" s="6"/>
      <c r="D18" s="5">
        <f t="shared" si="0"/>
        <v>43242</v>
      </c>
      <c r="E18" s="6"/>
      <c r="F18" s="6"/>
      <c r="G18" s="6"/>
      <c r="H18" s="6"/>
    </row>
    <row r="19" spans="1:8" hidden="1" x14ac:dyDescent="0.25">
      <c r="A19" s="119"/>
      <c r="B19" s="119"/>
      <c r="C19" s="6"/>
      <c r="D19" s="5">
        <f t="shared" si="0"/>
        <v>43242</v>
      </c>
      <c r="E19" s="6"/>
      <c r="F19" s="6"/>
      <c r="G19" s="6"/>
      <c r="H19" s="6"/>
    </row>
    <row r="20" spans="1:8" hidden="1" x14ac:dyDescent="0.25">
      <c r="A20" s="119"/>
      <c r="B20" s="119"/>
      <c r="C20" s="6"/>
      <c r="D20" s="5">
        <f t="shared" si="0"/>
        <v>43242</v>
      </c>
      <c r="E20" s="6"/>
      <c r="F20" s="6"/>
      <c r="G20" s="6"/>
      <c r="H20" s="6"/>
    </row>
    <row r="21" spans="1:8" hidden="1" x14ac:dyDescent="0.25">
      <c r="A21" s="119"/>
      <c r="B21" s="119"/>
      <c r="C21" s="6"/>
      <c r="D21" s="5">
        <f t="shared" si="0"/>
        <v>43242</v>
      </c>
      <c r="E21" s="6"/>
      <c r="F21" s="6"/>
      <c r="G21" s="6"/>
      <c r="H21" s="6"/>
    </row>
    <row r="22" spans="1:8" hidden="1" x14ac:dyDescent="0.25">
      <c r="A22" s="119"/>
      <c r="B22" s="119"/>
      <c r="C22" s="6"/>
      <c r="D22" s="5">
        <f t="shared" si="0"/>
        <v>43242</v>
      </c>
      <c r="E22" s="6"/>
      <c r="F22" s="6"/>
      <c r="G22" s="6"/>
      <c r="H22" s="6"/>
    </row>
    <row r="23" spans="1:8" hidden="1" x14ac:dyDescent="0.25">
      <c r="A23" s="119"/>
      <c r="B23" s="119"/>
      <c r="C23" s="6"/>
      <c r="D23" s="5">
        <f t="shared" si="0"/>
        <v>43242</v>
      </c>
      <c r="E23" s="6"/>
      <c r="F23" s="6"/>
      <c r="G23" s="6"/>
      <c r="H23" s="6"/>
    </row>
    <row r="24" spans="1:8" hidden="1" x14ac:dyDescent="0.25">
      <c r="A24" s="121"/>
      <c r="B24" s="121">
        <f>MAX(B5:B23)</f>
        <v>0</v>
      </c>
      <c r="C24" s="121"/>
      <c r="D24" s="40">
        <f>VLOOKUP($B$22,$B$4:$H$21,3,FALSE)</f>
        <v>43242</v>
      </c>
      <c r="E24" s="75" t="str">
        <f>VLOOKUP($B$22,$B$4:$H$21,4,FALSE)</f>
        <v>„Hyperion Alfa” sp. z o.o.</v>
      </c>
      <c r="F24" s="40" t="str">
        <f>VLOOKUP($B$22,$B$4:$H$21,5,FALSE)</f>
        <v>Kielce</v>
      </c>
      <c r="G24" s="40" t="str">
        <f>VLOOKUP($B$22,$B$4:$H$21,6,FALSE)</f>
        <v>25-355</v>
      </c>
      <c r="H24" s="40" t="str">
        <f>VLOOKUP($B$22,$B$4:$H$21,7,FALSE)</f>
        <v>Zagórska 20 lok. 24</v>
      </c>
    </row>
  </sheetData>
  <sheetProtection algorithmName="SHA-512" hashValue="tLjrz5xqzSBN+dbE6hsaXFxXQGWaGn/STDm1/qZq4UdB5Ba6CMaxl8ZCdP/L/e7krHGlTi/RrJnydPGw1gFHeg==" saltValue="3ZvCQZEFgazIfa9grK0JdQ==" spinCount="100000" sheet="1" objects="1" scenarios="1"/>
  <mergeCells count="2">
    <mergeCell ref="A1:C1"/>
    <mergeCell ref="G2:H2"/>
  </mergeCells>
  <conditionalFormatting sqref="C7">
    <cfRule type="expression" dxfId="30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9"/>
  <dimension ref="A1:H24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6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Findustry sp. z o.o.</v>
      </c>
    </row>
    <row r="2" spans="1:8" x14ac:dyDescent="0.25">
      <c r="A2" s="124"/>
      <c r="B2" s="124"/>
      <c r="D2" s="9"/>
      <c r="G2" s="257" t="s">
        <v>21</v>
      </c>
      <c r="H2" s="257"/>
    </row>
    <row r="3" spans="1:8" x14ac:dyDescent="0.25">
      <c r="A3" s="124"/>
      <c r="B3" s="124"/>
    </row>
    <row r="4" spans="1:8" ht="60" x14ac:dyDescent="0.25">
      <c r="A4" s="123" t="s">
        <v>4</v>
      </c>
      <c r="B4" s="123" t="s">
        <v>22</v>
      </c>
      <c r="C4" s="123" t="s">
        <v>23</v>
      </c>
      <c r="D4" s="21" t="s">
        <v>5</v>
      </c>
      <c r="E4" s="123" t="s">
        <v>6</v>
      </c>
      <c r="F4" s="123" t="s">
        <v>24</v>
      </c>
      <c r="G4" s="123" t="s">
        <v>25</v>
      </c>
      <c r="H4" s="123" t="s">
        <v>26</v>
      </c>
    </row>
    <row r="5" spans="1:8" x14ac:dyDescent="0.25">
      <c r="A5" s="56">
        <v>1</v>
      </c>
      <c r="B5" s="56">
        <v>0</v>
      </c>
      <c r="C5" s="28"/>
      <c r="D5" s="71">
        <v>43242</v>
      </c>
      <c r="E5" s="29" t="s">
        <v>169</v>
      </c>
      <c r="F5" s="29" t="s">
        <v>30</v>
      </c>
      <c r="G5" s="69" t="s">
        <v>172</v>
      </c>
      <c r="H5" s="69" t="s">
        <v>170</v>
      </c>
    </row>
    <row r="6" spans="1:8" x14ac:dyDescent="0.25">
      <c r="A6" s="122">
        <v>2</v>
      </c>
      <c r="B6" s="122">
        <v>1</v>
      </c>
      <c r="C6" s="7">
        <v>43245</v>
      </c>
      <c r="D6" s="5">
        <f t="shared" ref="D6:D23" si="0">$D$5</f>
        <v>43242</v>
      </c>
      <c r="E6" s="134" t="s">
        <v>169</v>
      </c>
      <c r="F6" s="134" t="s">
        <v>30</v>
      </c>
      <c r="G6" s="134" t="s">
        <v>193</v>
      </c>
      <c r="H6" s="134" t="s">
        <v>183</v>
      </c>
    </row>
    <row r="7" spans="1:8" hidden="1" x14ac:dyDescent="0.25">
      <c r="A7" s="122">
        <v>3</v>
      </c>
      <c r="B7" s="122"/>
      <c r="C7" s="7"/>
      <c r="D7" s="5">
        <f t="shared" si="0"/>
        <v>43242</v>
      </c>
      <c r="E7" s="6"/>
      <c r="F7" s="6"/>
      <c r="G7" s="6"/>
      <c r="H7" s="6"/>
    </row>
    <row r="8" spans="1:8" hidden="1" x14ac:dyDescent="0.25">
      <c r="A8" s="122"/>
      <c r="B8" s="122"/>
      <c r="C8" s="6"/>
      <c r="D8" s="5">
        <f t="shared" si="0"/>
        <v>43242</v>
      </c>
      <c r="E8" s="6"/>
      <c r="F8" s="6"/>
      <c r="G8" s="6"/>
      <c r="H8" s="6"/>
    </row>
    <row r="9" spans="1:8" hidden="1" x14ac:dyDescent="0.25">
      <c r="A9" s="122"/>
      <c r="B9" s="122"/>
      <c r="C9" s="6"/>
      <c r="D9" s="5">
        <f t="shared" si="0"/>
        <v>43242</v>
      </c>
      <c r="E9" s="6"/>
      <c r="F9" s="6"/>
      <c r="G9" s="6"/>
      <c r="H9" s="6"/>
    </row>
    <row r="10" spans="1:8" hidden="1" x14ac:dyDescent="0.25">
      <c r="A10" s="122"/>
      <c r="B10" s="122"/>
      <c r="C10" s="6"/>
      <c r="D10" s="5">
        <f t="shared" si="0"/>
        <v>43242</v>
      </c>
      <c r="E10" s="6"/>
      <c r="F10" s="6"/>
      <c r="G10" s="6"/>
      <c r="H10" s="6"/>
    </row>
    <row r="11" spans="1:8" hidden="1" x14ac:dyDescent="0.25">
      <c r="A11" s="122"/>
      <c r="B11" s="122"/>
      <c r="C11" s="6"/>
      <c r="D11" s="5">
        <f t="shared" si="0"/>
        <v>43242</v>
      </c>
      <c r="E11" s="6"/>
      <c r="F11" s="6"/>
      <c r="G11" s="6"/>
      <c r="H11" s="6"/>
    </row>
    <row r="12" spans="1:8" hidden="1" x14ac:dyDescent="0.25">
      <c r="A12" s="122"/>
      <c r="B12" s="122"/>
      <c r="C12" s="6"/>
      <c r="D12" s="5">
        <f t="shared" si="0"/>
        <v>43242</v>
      </c>
      <c r="E12" s="6"/>
      <c r="F12" s="6"/>
      <c r="G12" s="6"/>
      <c r="H12" s="6"/>
    </row>
    <row r="13" spans="1:8" hidden="1" x14ac:dyDescent="0.25">
      <c r="A13" s="122"/>
      <c r="B13" s="122"/>
      <c r="C13" s="6"/>
      <c r="D13" s="5">
        <f t="shared" si="0"/>
        <v>43242</v>
      </c>
      <c r="E13" s="6"/>
      <c r="F13" s="6"/>
      <c r="G13" s="6"/>
      <c r="H13" s="6"/>
    </row>
    <row r="14" spans="1:8" hidden="1" x14ac:dyDescent="0.25">
      <c r="A14" s="122"/>
      <c r="B14" s="122"/>
      <c r="C14" s="6"/>
      <c r="D14" s="5">
        <f t="shared" si="0"/>
        <v>43242</v>
      </c>
      <c r="E14" s="6"/>
      <c r="F14" s="6"/>
      <c r="G14" s="6"/>
      <c r="H14" s="6"/>
    </row>
    <row r="15" spans="1:8" hidden="1" x14ac:dyDescent="0.25">
      <c r="A15" s="122"/>
      <c r="B15" s="122"/>
      <c r="C15" s="6"/>
      <c r="D15" s="5">
        <f t="shared" si="0"/>
        <v>43242</v>
      </c>
      <c r="E15" s="6"/>
      <c r="F15" s="6"/>
      <c r="G15" s="6"/>
      <c r="H15" s="6"/>
    </row>
    <row r="16" spans="1:8" hidden="1" x14ac:dyDescent="0.25">
      <c r="A16" s="122"/>
      <c r="B16" s="122"/>
      <c r="C16" s="6"/>
      <c r="D16" s="5">
        <f t="shared" si="0"/>
        <v>43242</v>
      </c>
      <c r="E16" s="6"/>
      <c r="F16" s="6"/>
      <c r="G16" s="6"/>
      <c r="H16" s="6"/>
    </row>
    <row r="17" spans="1:8" hidden="1" x14ac:dyDescent="0.25">
      <c r="A17" s="122"/>
      <c r="B17" s="122"/>
      <c r="C17" s="6"/>
      <c r="D17" s="5">
        <f t="shared" si="0"/>
        <v>43242</v>
      </c>
      <c r="E17" s="6"/>
      <c r="F17" s="6"/>
      <c r="G17" s="6"/>
      <c r="H17" s="6"/>
    </row>
    <row r="18" spans="1:8" hidden="1" x14ac:dyDescent="0.25">
      <c r="A18" s="122"/>
      <c r="B18" s="122"/>
      <c r="C18" s="6"/>
      <c r="D18" s="5">
        <f t="shared" si="0"/>
        <v>43242</v>
      </c>
      <c r="E18" s="6"/>
      <c r="F18" s="6"/>
      <c r="G18" s="6"/>
      <c r="H18" s="6"/>
    </row>
    <row r="19" spans="1:8" hidden="1" x14ac:dyDescent="0.25">
      <c r="A19" s="122"/>
      <c r="B19" s="122"/>
      <c r="C19" s="6"/>
      <c r="D19" s="5">
        <f t="shared" si="0"/>
        <v>43242</v>
      </c>
      <c r="E19" s="6"/>
      <c r="F19" s="6"/>
      <c r="G19" s="6"/>
      <c r="H19" s="6"/>
    </row>
    <row r="20" spans="1:8" hidden="1" x14ac:dyDescent="0.25">
      <c r="A20" s="122"/>
      <c r="B20" s="122"/>
      <c r="C20" s="6"/>
      <c r="D20" s="5">
        <f t="shared" si="0"/>
        <v>43242</v>
      </c>
      <c r="E20" s="6"/>
      <c r="F20" s="6"/>
      <c r="G20" s="6"/>
      <c r="H20" s="6"/>
    </row>
    <row r="21" spans="1:8" hidden="1" x14ac:dyDescent="0.25">
      <c r="A21" s="122"/>
      <c r="B21" s="122"/>
      <c r="C21" s="6"/>
      <c r="D21" s="5">
        <f t="shared" si="0"/>
        <v>43242</v>
      </c>
      <c r="E21" s="6"/>
      <c r="F21" s="6"/>
      <c r="G21" s="6"/>
      <c r="H21" s="6"/>
    </row>
    <row r="22" spans="1:8" hidden="1" x14ac:dyDescent="0.25">
      <c r="A22" s="122"/>
      <c r="B22" s="122"/>
      <c r="C22" s="6"/>
      <c r="D22" s="5">
        <f t="shared" si="0"/>
        <v>43242</v>
      </c>
      <c r="E22" s="6"/>
      <c r="F22" s="6"/>
      <c r="G22" s="6"/>
      <c r="H22" s="6"/>
    </row>
    <row r="23" spans="1:8" hidden="1" x14ac:dyDescent="0.25">
      <c r="A23" s="122"/>
      <c r="B23" s="122"/>
      <c r="C23" s="6"/>
      <c r="D23" s="5">
        <f t="shared" si="0"/>
        <v>43242</v>
      </c>
      <c r="E23" s="6"/>
      <c r="F23" s="6"/>
      <c r="G23" s="6"/>
      <c r="H23" s="6"/>
    </row>
    <row r="24" spans="1:8" hidden="1" x14ac:dyDescent="0.25">
      <c r="A24" s="124"/>
      <c r="B24" s="124">
        <f>MAX(B5:B23)</f>
        <v>1</v>
      </c>
      <c r="C24" s="124"/>
      <c r="D24" s="40">
        <f>VLOOKUP($B$22,$B$4:$H$21,3,FALSE)</f>
        <v>43242</v>
      </c>
      <c r="E24" s="75" t="str">
        <f>VLOOKUP($B$24,$B$4:$H$21,4,FALSE)</f>
        <v>Findustry sp. z o.o.</v>
      </c>
      <c r="F24" s="40" t="str">
        <f>VLOOKUP($B$24,$B$4:$H$21,5,FALSE)</f>
        <v>Kraków</v>
      </c>
      <c r="G24" s="40" t="str">
        <f>VLOOKUP($B$24,$B$4:$H$21,6,FALSE)</f>
        <v>31-394</v>
      </c>
      <c r="H24" s="40" t="str">
        <f>VLOOKUP($B$24,$B$4:$H$21,7,FALSE)</f>
        <v>Podole 60</v>
      </c>
    </row>
  </sheetData>
  <sheetProtection algorithmName="SHA-512" hashValue="YIl+CMbDTLXSt6MNKdVUWCd4QbR1AQw46cRzPKLKcO23UYQj1qiFO6xxTGazy7cqLWV85Bo78et0VFUvui7BWA==" saltValue="W+BfjfgYkKOIhXWAT2iFZg==" spinCount="100000" sheet="1" objects="1" scenarios="1"/>
  <mergeCells count="2">
    <mergeCell ref="A1:C1"/>
    <mergeCell ref="G2:H2"/>
  </mergeCells>
  <conditionalFormatting sqref="C7">
    <cfRule type="expression" dxfId="29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J17"/>
  <sheetViews>
    <sheetView showGridLines="0" workbookViewId="0">
      <selection activeCell="I1" sqref="I1:J1"/>
    </sheetView>
  </sheetViews>
  <sheetFormatPr defaultColWidth="0" defaultRowHeight="15" zeroHeight="1" x14ac:dyDescent="0.25"/>
  <cols>
    <col min="1" max="1" width="9.140625" customWidth="1"/>
    <col min="2" max="2" width="18" customWidth="1"/>
    <col min="3" max="3" width="13" customWidth="1"/>
    <col min="4" max="4" width="17.42578125" customWidth="1"/>
    <col min="5" max="5" width="44.5703125" bestFit="1" customWidth="1"/>
    <col min="6" max="6" width="9.85546875" bestFit="1" customWidth="1"/>
    <col min="7" max="7" width="9.140625" customWidth="1"/>
    <col min="8" max="8" width="33.140625" bestFit="1" customWidth="1"/>
    <col min="9" max="9" width="14" customWidth="1"/>
    <col min="10" max="10" width="22.5703125" customWidth="1"/>
    <col min="11" max="16384" width="9.140625" hidden="1"/>
  </cols>
  <sheetData>
    <row r="1" spans="1:10" x14ac:dyDescent="0.25">
      <c r="A1" s="232"/>
      <c r="B1" s="233"/>
      <c r="C1" s="233"/>
      <c r="D1" s="233"/>
      <c r="E1" s="233"/>
      <c r="F1" s="233"/>
      <c r="G1" s="233"/>
      <c r="H1" s="233"/>
      <c r="I1" s="234" t="s">
        <v>3</v>
      </c>
      <c r="J1" s="235"/>
    </row>
    <row r="2" spans="1:10" x14ac:dyDescent="0.25">
      <c r="A2" s="236" t="s">
        <v>2</v>
      </c>
      <c r="B2" s="237"/>
      <c r="C2" s="237"/>
      <c r="D2" s="237"/>
      <c r="E2" s="237"/>
      <c r="F2" s="237"/>
      <c r="G2" s="237"/>
      <c r="H2" s="237"/>
      <c r="I2" s="237"/>
      <c r="J2" s="238"/>
    </row>
    <row r="3" spans="1:10" x14ac:dyDescent="0.25">
      <c r="A3" s="239"/>
      <c r="B3" s="240"/>
      <c r="C3" s="240"/>
      <c r="D3" s="240"/>
      <c r="E3" s="240"/>
      <c r="F3" s="240"/>
      <c r="G3" s="240"/>
      <c r="H3" s="240"/>
      <c r="I3" s="240"/>
      <c r="J3" s="241"/>
    </row>
    <row r="4" spans="1:10" x14ac:dyDescent="0.25">
      <c r="A4" s="254" t="s">
        <v>4</v>
      </c>
      <c r="B4" s="254" t="s">
        <v>5</v>
      </c>
      <c r="C4" s="254" t="s">
        <v>16</v>
      </c>
      <c r="D4" s="254" t="s">
        <v>10</v>
      </c>
      <c r="E4" s="254" t="s">
        <v>6</v>
      </c>
      <c r="F4" s="255" t="s">
        <v>7</v>
      </c>
      <c r="G4" s="255"/>
      <c r="H4" s="255"/>
      <c r="I4" s="254" t="s">
        <v>17</v>
      </c>
      <c r="J4" s="254" t="s">
        <v>18</v>
      </c>
    </row>
    <row r="5" spans="1:10" ht="52.5" customHeight="1" x14ac:dyDescent="0.25">
      <c r="A5" s="230"/>
      <c r="B5" s="230"/>
      <c r="C5" s="230"/>
      <c r="D5" s="230"/>
      <c r="E5" s="230"/>
      <c r="F5" s="1" t="s">
        <v>13</v>
      </c>
      <c r="G5" s="1" t="s">
        <v>14</v>
      </c>
      <c r="H5" s="1" t="s">
        <v>15</v>
      </c>
      <c r="I5" s="230"/>
      <c r="J5" s="230"/>
    </row>
    <row r="6" spans="1:10" x14ac:dyDescent="0.25">
      <c r="A6" s="31">
        <v>1</v>
      </c>
      <c r="B6" s="5">
        <v>42982</v>
      </c>
      <c r="C6" s="33"/>
      <c r="D6" s="5">
        <v>42982</v>
      </c>
      <c r="E6" s="51" t="s">
        <v>40</v>
      </c>
      <c r="F6" s="31" t="s">
        <v>37</v>
      </c>
      <c r="G6" s="31" t="s">
        <v>38</v>
      </c>
      <c r="H6" s="6" t="s">
        <v>39</v>
      </c>
      <c r="I6" s="32"/>
      <c r="J6" s="32"/>
    </row>
    <row r="7" spans="1:10" ht="30" x14ac:dyDescent="0.25">
      <c r="A7" s="42">
        <v>2</v>
      </c>
      <c r="B7" s="5">
        <v>43123</v>
      </c>
      <c r="C7" s="33"/>
      <c r="D7" s="5">
        <v>43123</v>
      </c>
      <c r="E7" s="54" t="s">
        <v>168</v>
      </c>
      <c r="F7" s="42" t="s">
        <v>37</v>
      </c>
      <c r="G7" s="42" t="s">
        <v>57</v>
      </c>
      <c r="H7" s="6" t="s">
        <v>58</v>
      </c>
      <c r="I7" s="32"/>
      <c r="J7" s="32"/>
    </row>
    <row r="8" spans="1:10" ht="33" customHeight="1" x14ac:dyDescent="0.25">
      <c r="A8" s="56">
        <v>3</v>
      </c>
      <c r="B8" s="57">
        <v>43144</v>
      </c>
      <c r="C8" s="52"/>
      <c r="D8" s="57">
        <v>43144</v>
      </c>
      <c r="E8" s="54" t="s">
        <v>66</v>
      </c>
      <c r="F8" s="26" t="s">
        <v>27</v>
      </c>
      <c r="G8" s="56" t="s">
        <v>67</v>
      </c>
      <c r="H8" s="26" t="s">
        <v>206</v>
      </c>
      <c r="I8" s="32"/>
      <c r="J8" s="32"/>
    </row>
    <row r="9" spans="1:10" ht="45" x14ac:dyDescent="0.25">
      <c r="A9" s="56">
        <v>4</v>
      </c>
      <c r="B9" s="57">
        <v>43151</v>
      </c>
      <c r="C9" s="52"/>
      <c r="D9" s="57">
        <v>43151</v>
      </c>
      <c r="E9" s="58" t="s">
        <v>68</v>
      </c>
      <c r="F9" s="26" t="s">
        <v>27</v>
      </c>
      <c r="G9" s="56" t="s">
        <v>69</v>
      </c>
      <c r="H9" s="26" t="s">
        <v>207</v>
      </c>
      <c r="I9" s="32"/>
      <c r="J9" s="32"/>
    </row>
    <row r="10" spans="1:10" s="55" customFormat="1" ht="30.75" customHeight="1" x14ac:dyDescent="0.25">
      <c r="A10" s="49">
        <v>5</v>
      </c>
      <c r="B10" s="50">
        <v>43181</v>
      </c>
      <c r="C10" s="52"/>
      <c r="D10" s="50">
        <v>43181</v>
      </c>
      <c r="E10" s="58" t="s">
        <v>225</v>
      </c>
      <c r="F10" s="26" t="s">
        <v>81</v>
      </c>
      <c r="G10" s="49" t="s">
        <v>82</v>
      </c>
      <c r="H10" s="26" t="s">
        <v>208</v>
      </c>
      <c r="I10" s="53"/>
      <c r="J10" s="53"/>
    </row>
    <row r="11" spans="1:10" s="55" customFormat="1" ht="45" x14ac:dyDescent="0.25">
      <c r="A11" s="56">
        <v>6</v>
      </c>
      <c r="B11" s="57">
        <v>43259</v>
      </c>
      <c r="C11" s="52"/>
      <c r="D11" s="57">
        <v>43259</v>
      </c>
      <c r="E11" s="58" t="s">
        <v>210</v>
      </c>
      <c r="F11" s="26" t="s">
        <v>27</v>
      </c>
      <c r="G11" s="56" t="s">
        <v>205</v>
      </c>
      <c r="H11" s="26" t="s">
        <v>209</v>
      </c>
      <c r="I11" s="53"/>
      <c r="J11" s="53"/>
    </row>
    <row r="12" spans="1:10" s="55" customFormat="1" x14ac:dyDescent="0.25">
      <c r="A12" s="56">
        <v>7</v>
      </c>
      <c r="B12" s="57">
        <v>43362</v>
      </c>
      <c r="C12" s="52"/>
      <c r="D12" s="57">
        <v>43362</v>
      </c>
      <c r="E12" s="58" t="s">
        <v>276</v>
      </c>
      <c r="F12" s="26" t="s">
        <v>27</v>
      </c>
      <c r="G12" s="56" t="s">
        <v>278</v>
      </c>
      <c r="H12" s="26" t="s">
        <v>277</v>
      </c>
      <c r="I12" s="53"/>
      <c r="J12" s="53"/>
    </row>
    <row r="13" spans="1:10" s="55" customFormat="1" ht="30" x14ac:dyDescent="0.25">
      <c r="A13" s="56">
        <v>8</v>
      </c>
      <c r="B13" s="57">
        <v>43371</v>
      </c>
      <c r="C13" s="52"/>
      <c r="D13" s="57">
        <v>43371</v>
      </c>
      <c r="E13" s="58" t="s">
        <v>297</v>
      </c>
      <c r="F13" s="26" t="s">
        <v>298</v>
      </c>
      <c r="G13" s="56" t="s">
        <v>299</v>
      </c>
      <c r="H13" s="26" t="s">
        <v>300</v>
      </c>
      <c r="I13" s="53"/>
      <c r="J13" s="53"/>
    </row>
    <row r="14" spans="1:10" hidden="1" x14ac:dyDescent="0.25">
      <c r="A14" s="8"/>
    </row>
    <row r="15" spans="1:10" hidden="1" x14ac:dyDescent="0.25">
      <c r="A15" s="8"/>
    </row>
    <row r="16" spans="1:10" hidden="1" x14ac:dyDescent="0.25">
      <c r="A16" s="8"/>
    </row>
    <row r="17" spans="1:1" hidden="1" x14ac:dyDescent="0.25">
      <c r="A17" s="8"/>
    </row>
  </sheetData>
  <sheetProtection algorithmName="SHA-512" hashValue="utecLyvQ/d3nbTZclVBpGiPPpyepQRkg1x8skWkae9kIrjaCWnr1YxR3JwQw3MB8g5SqJm5LYG3PnKYxOwMJTw==" saltValue="fIqIv68RqrXYx36XphYTXw==" spinCount="100000" sheet="1" objects="1" scenarios="1"/>
  <mergeCells count="12">
    <mergeCell ref="I4:I5"/>
    <mergeCell ref="J4:J5"/>
    <mergeCell ref="A1:H1"/>
    <mergeCell ref="I1:J1"/>
    <mergeCell ref="A2:J2"/>
    <mergeCell ref="A3:J3"/>
    <mergeCell ref="A4:A5"/>
    <mergeCell ref="B4:B5"/>
    <mergeCell ref="C4:C5"/>
    <mergeCell ref="D4:D5"/>
    <mergeCell ref="E4:E5"/>
    <mergeCell ref="F4:H4"/>
  </mergeCells>
  <hyperlinks>
    <hyperlink ref="I1:J1" location="rejestry!A1" display="POWRÓT DO STRONY GŁÓWNEJ"/>
  </hyperlink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0"/>
  <dimension ref="A1:H24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6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Proprimus sp. z o.o.</v>
      </c>
    </row>
    <row r="2" spans="1:8" x14ac:dyDescent="0.25">
      <c r="A2" s="127"/>
      <c r="B2" s="127"/>
      <c r="D2" s="9"/>
      <c r="G2" s="257" t="s">
        <v>21</v>
      </c>
      <c r="H2" s="257"/>
    </row>
    <row r="3" spans="1:8" x14ac:dyDescent="0.25">
      <c r="A3" s="127"/>
      <c r="B3" s="127"/>
    </row>
    <row r="4" spans="1:8" ht="60" x14ac:dyDescent="0.25">
      <c r="A4" s="126" t="s">
        <v>4</v>
      </c>
      <c r="B4" s="126" t="s">
        <v>22</v>
      </c>
      <c r="C4" s="126" t="s">
        <v>23</v>
      </c>
      <c r="D4" s="21" t="s">
        <v>5</v>
      </c>
      <c r="E4" s="126" t="s">
        <v>6</v>
      </c>
      <c r="F4" s="126" t="s">
        <v>24</v>
      </c>
      <c r="G4" s="126" t="s">
        <v>25</v>
      </c>
      <c r="H4" s="126" t="s">
        <v>26</v>
      </c>
    </row>
    <row r="5" spans="1:8" x14ac:dyDescent="0.25">
      <c r="A5" s="56">
        <v>1</v>
      </c>
      <c r="B5" s="56">
        <v>0</v>
      </c>
      <c r="C5" s="28"/>
      <c r="D5" s="71">
        <v>43243</v>
      </c>
      <c r="E5" s="29" t="s">
        <v>173</v>
      </c>
      <c r="F5" s="29" t="s">
        <v>37</v>
      </c>
      <c r="G5" s="69" t="s">
        <v>174</v>
      </c>
      <c r="H5" s="69" t="s">
        <v>175</v>
      </c>
    </row>
    <row r="6" spans="1:8" hidden="1" x14ac:dyDescent="0.25">
      <c r="A6" s="125">
        <v>2</v>
      </c>
      <c r="B6" s="125"/>
      <c r="C6" s="7"/>
      <c r="D6" s="5">
        <f t="shared" ref="D6:D23" si="0">$D$5</f>
        <v>43243</v>
      </c>
      <c r="E6" s="6"/>
      <c r="F6" s="6"/>
      <c r="G6" s="6"/>
      <c r="H6" s="6"/>
    </row>
    <row r="7" spans="1:8" hidden="1" x14ac:dyDescent="0.25">
      <c r="A7" s="125">
        <v>3</v>
      </c>
      <c r="B7" s="125"/>
      <c r="C7" s="7"/>
      <c r="D7" s="5">
        <f t="shared" si="0"/>
        <v>43243</v>
      </c>
      <c r="E7" s="6"/>
      <c r="F7" s="6"/>
      <c r="G7" s="6"/>
      <c r="H7" s="6"/>
    </row>
    <row r="8" spans="1:8" hidden="1" x14ac:dyDescent="0.25">
      <c r="A8" s="125"/>
      <c r="B8" s="125"/>
      <c r="C8" s="6"/>
      <c r="D8" s="5">
        <f t="shared" si="0"/>
        <v>43243</v>
      </c>
      <c r="E8" s="6"/>
      <c r="F8" s="6"/>
      <c r="G8" s="6"/>
      <c r="H8" s="6"/>
    </row>
    <row r="9" spans="1:8" hidden="1" x14ac:dyDescent="0.25">
      <c r="A9" s="125"/>
      <c r="B9" s="125"/>
      <c r="C9" s="6"/>
      <c r="D9" s="5">
        <f t="shared" si="0"/>
        <v>43243</v>
      </c>
      <c r="E9" s="6"/>
      <c r="F9" s="6"/>
      <c r="G9" s="6"/>
      <c r="H9" s="6"/>
    </row>
    <row r="10" spans="1:8" hidden="1" x14ac:dyDescent="0.25">
      <c r="A10" s="125"/>
      <c r="B10" s="125"/>
      <c r="C10" s="6"/>
      <c r="D10" s="5">
        <f t="shared" si="0"/>
        <v>43243</v>
      </c>
      <c r="E10" s="6"/>
      <c r="F10" s="6"/>
      <c r="G10" s="6"/>
      <c r="H10" s="6"/>
    </row>
    <row r="11" spans="1:8" hidden="1" x14ac:dyDescent="0.25">
      <c r="A11" s="125"/>
      <c r="B11" s="125"/>
      <c r="C11" s="6"/>
      <c r="D11" s="5">
        <f t="shared" si="0"/>
        <v>43243</v>
      </c>
      <c r="E11" s="6"/>
      <c r="F11" s="6"/>
      <c r="G11" s="6"/>
      <c r="H11" s="6"/>
    </row>
    <row r="12" spans="1:8" hidden="1" x14ac:dyDescent="0.25">
      <c r="A12" s="125"/>
      <c r="B12" s="125"/>
      <c r="C12" s="6"/>
      <c r="D12" s="5">
        <f t="shared" si="0"/>
        <v>43243</v>
      </c>
      <c r="E12" s="6"/>
      <c r="F12" s="6"/>
      <c r="G12" s="6"/>
      <c r="H12" s="6"/>
    </row>
    <row r="13" spans="1:8" hidden="1" x14ac:dyDescent="0.25">
      <c r="A13" s="125"/>
      <c r="B13" s="125"/>
      <c r="C13" s="6"/>
      <c r="D13" s="5">
        <f t="shared" si="0"/>
        <v>43243</v>
      </c>
      <c r="E13" s="6"/>
      <c r="F13" s="6"/>
      <c r="G13" s="6"/>
      <c r="H13" s="6"/>
    </row>
    <row r="14" spans="1:8" hidden="1" x14ac:dyDescent="0.25">
      <c r="A14" s="125"/>
      <c r="B14" s="125"/>
      <c r="C14" s="6"/>
      <c r="D14" s="5">
        <f t="shared" si="0"/>
        <v>43243</v>
      </c>
      <c r="E14" s="6"/>
      <c r="F14" s="6"/>
      <c r="G14" s="6"/>
      <c r="H14" s="6"/>
    </row>
    <row r="15" spans="1:8" hidden="1" x14ac:dyDescent="0.25">
      <c r="A15" s="125"/>
      <c r="B15" s="125"/>
      <c r="C15" s="6"/>
      <c r="D15" s="5">
        <f t="shared" si="0"/>
        <v>43243</v>
      </c>
      <c r="E15" s="6"/>
      <c r="F15" s="6"/>
      <c r="G15" s="6"/>
      <c r="H15" s="6"/>
    </row>
    <row r="16" spans="1:8" hidden="1" x14ac:dyDescent="0.25">
      <c r="A16" s="125"/>
      <c r="B16" s="125"/>
      <c r="C16" s="6"/>
      <c r="D16" s="5">
        <f t="shared" si="0"/>
        <v>43243</v>
      </c>
      <c r="E16" s="6"/>
      <c r="F16" s="6"/>
      <c r="G16" s="6"/>
      <c r="H16" s="6"/>
    </row>
    <row r="17" spans="1:8" hidden="1" x14ac:dyDescent="0.25">
      <c r="A17" s="125"/>
      <c r="B17" s="125"/>
      <c r="C17" s="6"/>
      <c r="D17" s="5">
        <f t="shared" si="0"/>
        <v>43243</v>
      </c>
      <c r="E17" s="6"/>
      <c r="F17" s="6"/>
      <c r="G17" s="6"/>
      <c r="H17" s="6"/>
    </row>
    <row r="18" spans="1:8" hidden="1" x14ac:dyDescent="0.25">
      <c r="A18" s="125"/>
      <c r="B18" s="125"/>
      <c r="C18" s="6"/>
      <c r="D18" s="5">
        <f t="shared" si="0"/>
        <v>43243</v>
      </c>
      <c r="E18" s="6"/>
      <c r="F18" s="6"/>
      <c r="G18" s="6"/>
      <c r="H18" s="6"/>
    </row>
    <row r="19" spans="1:8" hidden="1" x14ac:dyDescent="0.25">
      <c r="A19" s="125"/>
      <c r="B19" s="125"/>
      <c r="C19" s="6"/>
      <c r="D19" s="5">
        <f t="shared" si="0"/>
        <v>43243</v>
      </c>
      <c r="E19" s="6"/>
      <c r="F19" s="6"/>
      <c r="G19" s="6"/>
      <c r="H19" s="6"/>
    </row>
    <row r="20" spans="1:8" hidden="1" x14ac:dyDescent="0.25">
      <c r="A20" s="125"/>
      <c r="B20" s="125"/>
      <c r="C20" s="6"/>
      <c r="D20" s="5">
        <f t="shared" si="0"/>
        <v>43243</v>
      </c>
      <c r="E20" s="6"/>
      <c r="F20" s="6"/>
      <c r="G20" s="6"/>
      <c r="H20" s="6"/>
    </row>
    <row r="21" spans="1:8" hidden="1" x14ac:dyDescent="0.25">
      <c r="A21" s="125"/>
      <c r="B21" s="125"/>
      <c r="C21" s="6"/>
      <c r="D21" s="5">
        <f t="shared" si="0"/>
        <v>43243</v>
      </c>
      <c r="E21" s="6"/>
      <c r="F21" s="6"/>
      <c r="G21" s="6"/>
      <c r="H21" s="6"/>
    </row>
    <row r="22" spans="1:8" hidden="1" x14ac:dyDescent="0.25">
      <c r="A22" s="125"/>
      <c r="B22" s="125"/>
      <c r="C22" s="6"/>
      <c r="D22" s="5">
        <f t="shared" si="0"/>
        <v>43243</v>
      </c>
      <c r="E22" s="6"/>
      <c r="F22" s="6"/>
      <c r="G22" s="6"/>
      <c r="H22" s="6"/>
    </row>
    <row r="23" spans="1:8" hidden="1" x14ac:dyDescent="0.25">
      <c r="A23" s="125"/>
      <c r="B23" s="125"/>
      <c r="C23" s="6"/>
      <c r="D23" s="5">
        <f t="shared" si="0"/>
        <v>43243</v>
      </c>
      <c r="E23" s="6"/>
      <c r="F23" s="6"/>
      <c r="G23" s="6"/>
      <c r="H23" s="6"/>
    </row>
    <row r="24" spans="1:8" hidden="1" x14ac:dyDescent="0.25">
      <c r="A24" s="127"/>
      <c r="B24" s="127">
        <f>MAX(B5:B23)</f>
        <v>0</v>
      </c>
      <c r="C24" s="127"/>
      <c r="D24" s="40">
        <f>VLOOKUP($B$22,$B$4:$H$21,3,FALSE)</f>
        <v>43243</v>
      </c>
      <c r="E24" s="75" t="str">
        <f>VLOOKUP($B$22,$B$4:$H$21,4,FALSE)</f>
        <v>Proprimus sp. z o.o.</v>
      </c>
      <c r="F24" s="40" t="str">
        <f>VLOOKUP($B$22,$B$4:$H$21,5,FALSE)</f>
        <v>Wrocław</v>
      </c>
      <c r="G24" s="40" t="str">
        <f>VLOOKUP($B$22,$B$4:$H$21,6,FALSE)</f>
        <v>50-082</v>
      </c>
      <c r="H24" s="40" t="str">
        <f>VLOOKUP($B$22,$B$4:$H$21,7,FALSE)</f>
        <v>Nowa 4 lok. 4</v>
      </c>
    </row>
  </sheetData>
  <sheetProtection algorithmName="SHA-512" hashValue="kAETQKm5VI9hlR/8YMekOUH2BRci77iYogftlAFG9E8xcuQSW+6QBGJOHilGklhum76JFGFaU+ll46fChGFSqg==" saltValue="S0d5znmmjHu9lVy6N8ka8Q==" spinCount="100000" sheet="1" objects="1" scenarios="1"/>
  <mergeCells count="2">
    <mergeCell ref="A1:C1"/>
    <mergeCell ref="G2:H2"/>
  </mergeCells>
  <conditionalFormatting sqref="C7">
    <cfRule type="expression" dxfId="28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1"/>
  <dimension ref="A1:H24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6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BLDG Venture sp. z o.o.</v>
      </c>
    </row>
    <row r="2" spans="1:8" x14ac:dyDescent="0.25">
      <c r="A2" s="127"/>
      <c r="B2" s="127"/>
      <c r="D2" s="9"/>
      <c r="G2" s="257" t="s">
        <v>21</v>
      </c>
      <c r="H2" s="257"/>
    </row>
    <row r="3" spans="1:8" x14ac:dyDescent="0.25">
      <c r="A3" s="127"/>
      <c r="B3" s="127"/>
    </row>
    <row r="4" spans="1:8" ht="60" x14ac:dyDescent="0.25">
      <c r="A4" s="126" t="s">
        <v>4</v>
      </c>
      <c r="B4" s="126" t="s">
        <v>22</v>
      </c>
      <c r="C4" s="126" t="s">
        <v>23</v>
      </c>
      <c r="D4" s="21" t="s">
        <v>5</v>
      </c>
      <c r="E4" s="126" t="s">
        <v>6</v>
      </c>
      <c r="F4" s="126" t="s">
        <v>24</v>
      </c>
      <c r="G4" s="126" t="s">
        <v>25</v>
      </c>
      <c r="H4" s="126" t="s">
        <v>26</v>
      </c>
    </row>
    <row r="5" spans="1:8" x14ac:dyDescent="0.25">
      <c r="A5" s="56">
        <v>1</v>
      </c>
      <c r="B5" s="56">
        <v>0</v>
      </c>
      <c r="C5" s="28"/>
      <c r="D5" s="71">
        <v>43243</v>
      </c>
      <c r="E5" s="29" t="s">
        <v>177</v>
      </c>
      <c r="F5" s="29" t="s">
        <v>30</v>
      </c>
      <c r="G5" s="69" t="s">
        <v>178</v>
      </c>
      <c r="H5" s="69" t="s">
        <v>179</v>
      </c>
    </row>
    <row r="6" spans="1:8" hidden="1" x14ac:dyDescent="0.25">
      <c r="A6" s="125">
        <v>2</v>
      </c>
      <c r="B6" s="125"/>
      <c r="C6" s="7"/>
      <c r="D6" s="5">
        <f t="shared" ref="D6:D23" si="0">$D$5</f>
        <v>43243</v>
      </c>
      <c r="E6" s="6"/>
      <c r="F6" s="6"/>
      <c r="G6" s="6"/>
      <c r="H6" s="6"/>
    </row>
    <row r="7" spans="1:8" hidden="1" x14ac:dyDescent="0.25">
      <c r="A7" s="125">
        <v>3</v>
      </c>
      <c r="B7" s="125"/>
      <c r="C7" s="7"/>
      <c r="D7" s="5">
        <f t="shared" si="0"/>
        <v>43243</v>
      </c>
      <c r="E7" s="6"/>
      <c r="F7" s="6"/>
      <c r="G7" s="6"/>
      <c r="H7" s="6"/>
    </row>
    <row r="8" spans="1:8" hidden="1" x14ac:dyDescent="0.25">
      <c r="A8" s="125"/>
      <c r="B8" s="125"/>
      <c r="C8" s="6"/>
      <c r="D8" s="5">
        <f t="shared" si="0"/>
        <v>43243</v>
      </c>
      <c r="E8" s="6"/>
      <c r="F8" s="6"/>
      <c r="G8" s="6"/>
      <c r="H8" s="6"/>
    </row>
    <row r="9" spans="1:8" hidden="1" x14ac:dyDescent="0.25">
      <c r="A9" s="125"/>
      <c r="B9" s="125"/>
      <c r="C9" s="6"/>
      <c r="D9" s="5">
        <f t="shared" si="0"/>
        <v>43243</v>
      </c>
      <c r="E9" s="6"/>
      <c r="F9" s="6"/>
      <c r="G9" s="6"/>
      <c r="H9" s="6"/>
    </row>
    <row r="10" spans="1:8" hidden="1" x14ac:dyDescent="0.25">
      <c r="A10" s="125"/>
      <c r="B10" s="125"/>
      <c r="C10" s="6"/>
      <c r="D10" s="5">
        <f t="shared" si="0"/>
        <v>43243</v>
      </c>
      <c r="E10" s="6"/>
      <c r="F10" s="6"/>
      <c r="G10" s="6"/>
      <c r="H10" s="6"/>
    </row>
    <row r="11" spans="1:8" hidden="1" x14ac:dyDescent="0.25">
      <c r="A11" s="125"/>
      <c r="B11" s="125"/>
      <c r="C11" s="6"/>
      <c r="D11" s="5">
        <f t="shared" si="0"/>
        <v>43243</v>
      </c>
      <c r="E11" s="6"/>
      <c r="F11" s="6"/>
      <c r="G11" s="6"/>
      <c r="H11" s="6"/>
    </row>
    <row r="12" spans="1:8" hidden="1" x14ac:dyDescent="0.25">
      <c r="A12" s="125"/>
      <c r="B12" s="125"/>
      <c r="C12" s="6"/>
      <c r="D12" s="5">
        <f t="shared" si="0"/>
        <v>43243</v>
      </c>
      <c r="E12" s="6"/>
      <c r="F12" s="6"/>
      <c r="G12" s="6"/>
      <c r="H12" s="6"/>
    </row>
    <row r="13" spans="1:8" hidden="1" x14ac:dyDescent="0.25">
      <c r="A13" s="125"/>
      <c r="B13" s="125"/>
      <c r="C13" s="6"/>
      <c r="D13" s="5">
        <f t="shared" si="0"/>
        <v>43243</v>
      </c>
      <c r="E13" s="6"/>
      <c r="F13" s="6"/>
      <c r="G13" s="6"/>
      <c r="H13" s="6"/>
    </row>
    <row r="14" spans="1:8" hidden="1" x14ac:dyDescent="0.25">
      <c r="A14" s="125"/>
      <c r="B14" s="125"/>
      <c r="C14" s="6"/>
      <c r="D14" s="5">
        <f t="shared" si="0"/>
        <v>43243</v>
      </c>
      <c r="E14" s="6"/>
      <c r="F14" s="6"/>
      <c r="G14" s="6"/>
      <c r="H14" s="6"/>
    </row>
    <row r="15" spans="1:8" hidden="1" x14ac:dyDescent="0.25">
      <c r="A15" s="125"/>
      <c r="B15" s="125"/>
      <c r="C15" s="6"/>
      <c r="D15" s="5">
        <f t="shared" si="0"/>
        <v>43243</v>
      </c>
      <c r="E15" s="6"/>
      <c r="F15" s="6"/>
      <c r="G15" s="6"/>
      <c r="H15" s="6"/>
    </row>
    <row r="16" spans="1:8" hidden="1" x14ac:dyDescent="0.25">
      <c r="A16" s="125"/>
      <c r="B16" s="125"/>
      <c r="C16" s="6"/>
      <c r="D16" s="5">
        <f t="shared" si="0"/>
        <v>43243</v>
      </c>
      <c r="E16" s="6"/>
      <c r="F16" s="6"/>
      <c r="G16" s="6"/>
      <c r="H16" s="6"/>
    </row>
    <row r="17" spans="1:8" hidden="1" x14ac:dyDescent="0.25">
      <c r="A17" s="125"/>
      <c r="B17" s="125"/>
      <c r="C17" s="6"/>
      <c r="D17" s="5">
        <f t="shared" si="0"/>
        <v>43243</v>
      </c>
      <c r="E17" s="6"/>
      <c r="F17" s="6"/>
      <c r="G17" s="6"/>
      <c r="H17" s="6"/>
    </row>
    <row r="18" spans="1:8" hidden="1" x14ac:dyDescent="0.25">
      <c r="A18" s="125"/>
      <c r="B18" s="125"/>
      <c r="C18" s="6"/>
      <c r="D18" s="5">
        <f t="shared" si="0"/>
        <v>43243</v>
      </c>
      <c r="E18" s="6"/>
      <c r="F18" s="6"/>
      <c r="G18" s="6"/>
      <c r="H18" s="6"/>
    </row>
    <row r="19" spans="1:8" hidden="1" x14ac:dyDescent="0.25">
      <c r="A19" s="125"/>
      <c r="B19" s="125"/>
      <c r="C19" s="6"/>
      <c r="D19" s="5">
        <f t="shared" si="0"/>
        <v>43243</v>
      </c>
      <c r="E19" s="6"/>
      <c r="F19" s="6"/>
      <c r="G19" s="6"/>
      <c r="H19" s="6"/>
    </row>
    <row r="20" spans="1:8" hidden="1" x14ac:dyDescent="0.25">
      <c r="A20" s="125"/>
      <c r="B20" s="125"/>
      <c r="C20" s="6"/>
      <c r="D20" s="5">
        <f t="shared" si="0"/>
        <v>43243</v>
      </c>
      <c r="E20" s="6"/>
      <c r="F20" s="6"/>
      <c r="G20" s="6"/>
      <c r="H20" s="6"/>
    </row>
    <row r="21" spans="1:8" hidden="1" x14ac:dyDescent="0.25">
      <c r="A21" s="125"/>
      <c r="B21" s="125"/>
      <c r="C21" s="6"/>
      <c r="D21" s="5">
        <f t="shared" si="0"/>
        <v>43243</v>
      </c>
      <c r="E21" s="6"/>
      <c r="F21" s="6"/>
      <c r="G21" s="6"/>
      <c r="H21" s="6"/>
    </row>
    <row r="22" spans="1:8" hidden="1" x14ac:dyDescent="0.25">
      <c r="A22" s="125"/>
      <c r="B22" s="125"/>
      <c r="C22" s="6"/>
      <c r="D22" s="5">
        <f t="shared" si="0"/>
        <v>43243</v>
      </c>
      <c r="E22" s="6"/>
      <c r="F22" s="6"/>
      <c r="G22" s="6"/>
      <c r="H22" s="6"/>
    </row>
    <row r="23" spans="1:8" hidden="1" x14ac:dyDescent="0.25">
      <c r="A23" s="125"/>
      <c r="B23" s="125"/>
      <c r="C23" s="6"/>
      <c r="D23" s="5">
        <f t="shared" si="0"/>
        <v>43243</v>
      </c>
      <c r="E23" s="6"/>
      <c r="F23" s="6"/>
      <c r="G23" s="6"/>
      <c r="H23" s="6"/>
    </row>
    <row r="24" spans="1:8" hidden="1" x14ac:dyDescent="0.25">
      <c r="A24" s="127"/>
      <c r="B24" s="127">
        <f>MAX(B5:B23)</f>
        <v>0</v>
      </c>
      <c r="C24" s="127"/>
      <c r="D24" s="40">
        <f>VLOOKUP($B$22,$B$4:$H$21,3,FALSE)</f>
        <v>43243</v>
      </c>
      <c r="E24" s="75" t="str">
        <f>VLOOKUP($B$22,$B$4:$H$21,4,FALSE)</f>
        <v>BLDG Venture sp. z o.o.</v>
      </c>
      <c r="F24" s="40" t="str">
        <f>VLOOKUP($B$22,$B$4:$H$21,5,FALSE)</f>
        <v>Kraków</v>
      </c>
      <c r="G24" s="40" t="str">
        <f>VLOOKUP($B$22,$B$4:$H$21,6,FALSE)</f>
        <v>30-710</v>
      </c>
      <c r="H24" s="40" t="str">
        <f>VLOOKUP($B$22,$B$4:$H$21,7,FALSE)</f>
        <v>Ślusarska 9 lok. 330</v>
      </c>
    </row>
  </sheetData>
  <sheetProtection algorithmName="SHA-512" hashValue="4P88UIMOhAg9RjVBoxwnR6fv8b92b3aJQxfBNlFPSdIWe0ujyrdXI5fp6zkhTfdzJKfjkXdIpYSb0rfyHsWbyg==" saltValue="bXkaWYKcYd+H09FB2ulwkw==" spinCount="100000" sheet="1" objects="1" scenarios="1"/>
  <mergeCells count="2">
    <mergeCell ref="A1:C1"/>
    <mergeCell ref="G2:H2"/>
  </mergeCells>
  <conditionalFormatting sqref="C7">
    <cfRule type="expression" dxfId="27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2"/>
  <dimension ref="A1:H24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6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SATUS GAMES sp. z o.o.</v>
      </c>
    </row>
    <row r="2" spans="1:8" x14ac:dyDescent="0.25">
      <c r="A2" s="130"/>
      <c r="B2" s="130"/>
      <c r="D2" s="9"/>
      <c r="G2" s="257" t="s">
        <v>21</v>
      </c>
      <c r="H2" s="257"/>
    </row>
    <row r="3" spans="1:8" x14ac:dyDescent="0.25">
      <c r="A3" s="130"/>
      <c r="B3" s="130"/>
    </row>
    <row r="4" spans="1:8" ht="60" x14ac:dyDescent="0.25">
      <c r="A4" s="129" t="s">
        <v>4</v>
      </c>
      <c r="B4" s="129" t="s">
        <v>22</v>
      </c>
      <c r="C4" s="129" t="s">
        <v>23</v>
      </c>
      <c r="D4" s="21" t="s">
        <v>5</v>
      </c>
      <c r="E4" s="129" t="s">
        <v>6</v>
      </c>
      <c r="F4" s="129" t="s">
        <v>24</v>
      </c>
      <c r="G4" s="129" t="s">
        <v>25</v>
      </c>
      <c r="H4" s="129" t="s">
        <v>26</v>
      </c>
    </row>
    <row r="5" spans="1:8" x14ac:dyDescent="0.25">
      <c r="A5" s="56">
        <v>1</v>
      </c>
      <c r="B5" s="56">
        <v>0</v>
      </c>
      <c r="C5" s="28"/>
      <c r="D5" s="71">
        <v>43244</v>
      </c>
      <c r="E5" s="29" t="s">
        <v>181</v>
      </c>
      <c r="F5" s="29" t="s">
        <v>30</v>
      </c>
      <c r="G5" s="69" t="s">
        <v>182</v>
      </c>
      <c r="H5" s="69" t="s">
        <v>183</v>
      </c>
    </row>
    <row r="6" spans="1:8" hidden="1" x14ac:dyDescent="0.25">
      <c r="A6" s="128">
        <v>2</v>
      </c>
      <c r="B6" s="128"/>
      <c r="C6" s="7"/>
      <c r="D6" s="5">
        <f t="shared" ref="D6:D23" si="0">$D$5</f>
        <v>43244</v>
      </c>
      <c r="E6" s="6"/>
      <c r="F6" s="6"/>
      <c r="G6" s="6"/>
      <c r="H6" s="6"/>
    </row>
    <row r="7" spans="1:8" hidden="1" x14ac:dyDescent="0.25">
      <c r="A7" s="128">
        <v>3</v>
      </c>
      <c r="B7" s="128"/>
      <c r="C7" s="7"/>
      <c r="D7" s="5">
        <f t="shared" si="0"/>
        <v>43244</v>
      </c>
      <c r="E7" s="6"/>
      <c r="F7" s="6"/>
      <c r="G7" s="6"/>
      <c r="H7" s="6"/>
    </row>
    <row r="8" spans="1:8" hidden="1" x14ac:dyDescent="0.25">
      <c r="A8" s="128"/>
      <c r="B8" s="128"/>
      <c r="C8" s="6"/>
      <c r="D8" s="5">
        <f t="shared" si="0"/>
        <v>43244</v>
      </c>
      <c r="E8" s="6"/>
      <c r="F8" s="6"/>
      <c r="G8" s="6"/>
      <c r="H8" s="6"/>
    </row>
    <row r="9" spans="1:8" hidden="1" x14ac:dyDescent="0.25">
      <c r="A9" s="128"/>
      <c r="B9" s="128"/>
      <c r="C9" s="6"/>
      <c r="D9" s="5">
        <f t="shared" si="0"/>
        <v>43244</v>
      </c>
      <c r="E9" s="6"/>
      <c r="F9" s="6"/>
      <c r="G9" s="6"/>
      <c r="H9" s="6"/>
    </row>
    <row r="10" spans="1:8" hidden="1" x14ac:dyDescent="0.25">
      <c r="A10" s="128"/>
      <c r="B10" s="128"/>
      <c r="C10" s="6"/>
      <c r="D10" s="5">
        <f t="shared" si="0"/>
        <v>43244</v>
      </c>
      <c r="E10" s="6"/>
      <c r="F10" s="6"/>
      <c r="G10" s="6"/>
      <c r="H10" s="6"/>
    </row>
    <row r="11" spans="1:8" hidden="1" x14ac:dyDescent="0.25">
      <c r="A11" s="128"/>
      <c r="B11" s="128"/>
      <c r="C11" s="6"/>
      <c r="D11" s="5">
        <f t="shared" si="0"/>
        <v>43244</v>
      </c>
      <c r="E11" s="6"/>
      <c r="F11" s="6"/>
      <c r="G11" s="6"/>
      <c r="H11" s="6"/>
    </row>
    <row r="12" spans="1:8" hidden="1" x14ac:dyDescent="0.25">
      <c r="A12" s="128"/>
      <c r="B12" s="128"/>
      <c r="C12" s="6"/>
      <c r="D12" s="5">
        <f t="shared" si="0"/>
        <v>43244</v>
      </c>
      <c r="E12" s="6"/>
      <c r="F12" s="6"/>
      <c r="G12" s="6"/>
      <c r="H12" s="6"/>
    </row>
    <row r="13" spans="1:8" hidden="1" x14ac:dyDescent="0.25">
      <c r="A13" s="128"/>
      <c r="B13" s="128"/>
      <c r="C13" s="6"/>
      <c r="D13" s="5">
        <f t="shared" si="0"/>
        <v>43244</v>
      </c>
      <c r="E13" s="6"/>
      <c r="F13" s="6"/>
      <c r="G13" s="6"/>
      <c r="H13" s="6"/>
    </row>
    <row r="14" spans="1:8" hidden="1" x14ac:dyDescent="0.25">
      <c r="A14" s="128"/>
      <c r="B14" s="128"/>
      <c r="C14" s="6"/>
      <c r="D14" s="5">
        <f t="shared" si="0"/>
        <v>43244</v>
      </c>
      <c r="E14" s="6"/>
      <c r="F14" s="6"/>
      <c r="G14" s="6"/>
      <c r="H14" s="6"/>
    </row>
    <row r="15" spans="1:8" hidden="1" x14ac:dyDescent="0.25">
      <c r="A15" s="128"/>
      <c r="B15" s="128"/>
      <c r="C15" s="6"/>
      <c r="D15" s="5">
        <f t="shared" si="0"/>
        <v>43244</v>
      </c>
      <c r="E15" s="6"/>
      <c r="F15" s="6"/>
      <c r="G15" s="6"/>
      <c r="H15" s="6"/>
    </row>
    <row r="16" spans="1:8" hidden="1" x14ac:dyDescent="0.25">
      <c r="A16" s="128"/>
      <c r="B16" s="128"/>
      <c r="C16" s="6"/>
      <c r="D16" s="5">
        <f t="shared" si="0"/>
        <v>43244</v>
      </c>
      <c r="E16" s="6"/>
      <c r="F16" s="6"/>
      <c r="G16" s="6"/>
      <c r="H16" s="6"/>
    </row>
    <row r="17" spans="1:8" hidden="1" x14ac:dyDescent="0.25">
      <c r="A17" s="128"/>
      <c r="B17" s="128"/>
      <c r="C17" s="6"/>
      <c r="D17" s="5">
        <f t="shared" si="0"/>
        <v>43244</v>
      </c>
      <c r="E17" s="6"/>
      <c r="F17" s="6"/>
      <c r="G17" s="6"/>
      <c r="H17" s="6"/>
    </row>
    <row r="18" spans="1:8" hidden="1" x14ac:dyDescent="0.25">
      <c r="A18" s="128"/>
      <c r="B18" s="128"/>
      <c r="C18" s="6"/>
      <c r="D18" s="5">
        <f t="shared" si="0"/>
        <v>43244</v>
      </c>
      <c r="E18" s="6"/>
      <c r="F18" s="6"/>
      <c r="G18" s="6"/>
      <c r="H18" s="6"/>
    </row>
    <row r="19" spans="1:8" hidden="1" x14ac:dyDescent="0.25">
      <c r="A19" s="128"/>
      <c r="B19" s="128"/>
      <c r="C19" s="6"/>
      <c r="D19" s="5">
        <f t="shared" si="0"/>
        <v>43244</v>
      </c>
      <c r="E19" s="6"/>
      <c r="F19" s="6"/>
      <c r="G19" s="6"/>
      <c r="H19" s="6"/>
    </row>
    <row r="20" spans="1:8" hidden="1" x14ac:dyDescent="0.25">
      <c r="A20" s="128"/>
      <c r="B20" s="128"/>
      <c r="C20" s="6"/>
      <c r="D20" s="5">
        <f t="shared" si="0"/>
        <v>43244</v>
      </c>
      <c r="E20" s="6"/>
      <c r="F20" s="6"/>
      <c r="G20" s="6"/>
      <c r="H20" s="6"/>
    </row>
    <row r="21" spans="1:8" hidden="1" x14ac:dyDescent="0.25">
      <c r="A21" s="128"/>
      <c r="B21" s="128"/>
      <c r="C21" s="6"/>
      <c r="D21" s="5">
        <f t="shared" si="0"/>
        <v>43244</v>
      </c>
      <c r="E21" s="6"/>
      <c r="F21" s="6"/>
      <c r="G21" s="6"/>
      <c r="H21" s="6"/>
    </row>
    <row r="22" spans="1:8" hidden="1" x14ac:dyDescent="0.25">
      <c r="A22" s="128"/>
      <c r="B22" s="128"/>
      <c r="C22" s="6"/>
      <c r="D22" s="5">
        <f t="shared" si="0"/>
        <v>43244</v>
      </c>
      <c r="E22" s="6"/>
      <c r="F22" s="6"/>
      <c r="G22" s="6"/>
      <c r="H22" s="6"/>
    </row>
    <row r="23" spans="1:8" hidden="1" x14ac:dyDescent="0.25">
      <c r="A23" s="128"/>
      <c r="B23" s="128"/>
      <c r="C23" s="6"/>
      <c r="D23" s="5">
        <f t="shared" si="0"/>
        <v>43244</v>
      </c>
      <c r="E23" s="6"/>
      <c r="F23" s="6"/>
      <c r="G23" s="6"/>
      <c r="H23" s="6"/>
    </row>
    <row r="24" spans="1:8" hidden="1" x14ac:dyDescent="0.25">
      <c r="A24" s="130"/>
      <c r="B24" s="130">
        <f>MAX(B5:B23)</f>
        <v>0</v>
      </c>
      <c r="C24" s="130"/>
      <c r="D24" s="40">
        <f>VLOOKUP($B$22,$B$4:$H$21,3,FALSE)</f>
        <v>43244</v>
      </c>
      <c r="E24" s="75" t="str">
        <f>VLOOKUP($B$22,$B$4:$H$21,4,FALSE)</f>
        <v>SATUS GAMES sp. z o.o.</v>
      </c>
      <c r="F24" s="40" t="str">
        <f>VLOOKUP($B$22,$B$4:$H$21,5,FALSE)</f>
        <v>Kraków</v>
      </c>
      <c r="G24" s="40" t="str">
        <f>VLOOKUP($B$22,$B$4:$H$21,6,FALSE)</f>
        <v>30-394</v>
      </c>
      <c r="H24" s="40" t="str">
        <f>VLOOKUP($B$22,$B$4:$H$21,7,FALSE)</f>
        <v>Podole 60</v>
      </c>
    </row>
  </sheetData>
  <sheetProtection algorithmName="SHA-512" hashValue="EH/qwv/B9pGbDvXg3XeoP/bq/tfFhGiNmx25340mVYfqB5MbKTT4rf5SUFukKmC/6x44XrJG6ZDLkvFzv4nSRg==" saltValue="a6TjjAI+YHOHNsHwsIl4KQ==" spinCount="100000" sheet="1" objects="1" scenarios="1"/>
  <mergeCells count="2">
    <mergeCell ref="A1:C1"/>
    <mergeCell ref="G2:H2"/>
  </mergeCells>
  <conditionalFormatting sqref="C7">
    <cfRule type="expression" dxfId="26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3"/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6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Human Alfa sp. z o.o.</v>
      </c>
    </row>
    <row r="2" spans="1:8" x14ac:dyDescent="0.25">
      <c r="A2" s="133"/>
      <c r="B2" s="133"/>
      <c r="D2" s="9"/>
      <c r="G2" s="257" t="s">
        <v>21</v>
      </c>
      <c r="H2" s="257"/>
    </row>
    <row r="3" spans="1:8" x14ac:dyDescent="0.25">
      <c r="A3" s="133"/>
      <c r="B3" s="133"/>
    </row>
    <row r="4" spans="1:8" ht="60" x14ac:dyDescent="0.25">
      <c r="A4" s="132" t="s">
        <v>4</v>
      </c>
      <c r="B4" s="132" t="s">
        <v>22</v>
      </c>
      <c r="C4" s="132" t="s">
        <v>23</v>
      </c>
      <c r="D4" s="21" t="s">
        <v>5</v>
      </c>
      <c r="E4" s="132" t="s">
        <v>6</v>
      </c>
      <c r="F4" s="132" t="s">
        <v>24</v>
      </c>
      <c r="G4" s="132" t="s">
        <v>25</v>
      </c>
      <c r="H4" s="132" t="s">
        <v>26</v>
      </c>
    </row>
    <row r="5" spans="1:8" x14ac:dyDescent="0.25">
      <c r="A5" s="56">
        <v>1</v>
      </c>
      <c r="B5" s="56">
        <v>0</v>
      </c>
      <c r="C5" s="28"/>
      <c r="D5" s="71">
        <v>43245</v>
      </c>
      <c r="E5" s="29" t="s">
        <v>185</v>
      </c>
      <c r="F5" s="29" t="s">
        <v>30</v>
      </c>
      <c r="G5" s="69" t="s">
        <v>187</v>
      </c>
      <c r="H5" s="69" t="s">
        <v>186</v>
      </c>
    </row>
    <row r="6" spans="1:8" hidden="1" x14ac:dyDescent="0.25">
      <c r="A6" s="131">
        <v>2</v>
      </c>
      <c r="B6" s="131"/>
      <c r="C6" s="7"/>
      <c r="D6" s="5">
        <f t="shared" ref="D6:D23" si="0">$D$5</f>
        <v>43245</v>
      </c>
      <c r="E6" s="6"/>
      <c r="F6" s="6"/>
      <c r="G6" s="6"/>
      <c r="H6" s="6"/>
    </row>
    <row r="7" spans="1:8" hidden="1" x14ac:dyDescent="0.25">
      <c r="A7" s="131">
        <v>3</v>
      </c>
      <c r="B7" s="131"/>
      <c r="C7" s="7"/>
      <c r="D7" s="5">
        <f t="shared" si="0"/>
        <v>43245</v>
      </c>
      <c r="E7" s="6"/>
      <c r="F7" s="6"/>
      <c r="G7" s="6"/>
      <c r="H7" s="6"/>
    </row>
    <row r="8" spans="1:8" hidden="1" x14ac:dyDescent="0.25">
      <c r="A8" s="131"/>
      <c r="B8" s="131"/>
      <c r="C8" s="6"/>
      <c r="D8" s="5">
        <f t="shared" si="0"/>
        <v>43245</v>
      </c>
      <c r="E8" s="6"/>
      <c r="F8" s="6"/>
      <c r="G8" s="6"/>
      <c r="H8" s="6"/>
    </row>
    <row r="9" spans="1:8" hidden="1" x14ac:dyDescent="0.25">
      <c r="A9" s="131"/>
      <c r="B9" s="131"/>
      <c r="C9" s="6"/>
      <c r="D9" s="5">
        <f t="shared" si="0"/>
        <v>43245</v>
      </c>
      <c r="E9" s="6"/>
      <c r="F9" s="6"/>
      <c r="G9" s="6"/>
      <c r="H9" s="6"/>
    </row>
    <row r="10" spans="1:8" hidden="1" x14ac:dyDescent="0.25">
      <c r="A10" s="131"/>
      <c r="B10" s="131"/>
      <c r="C10" s="6"/>
      <c r="D10" s="5">
        <f t="shared" si="0"/>
        <v>43245</v>
      </c>
      <c r="E10" s="6"/>
      <c r="F10" s="6"/>
      <c r="G10" s="6"/>
      <c r="H10" s="6"/>
    </row>
    <row r="11" spans="1:8" hidden="1" x14ac:dyDescent="0.25">
      <c r="A11" s="131"/>
      <c r="B11" s="131"/>
      <c r="C11" s="6"/>
      <c r="D11" s="5">
        <f t="shared" si="0"/>
        <v>43245</v>
      </c>
      <c r="E11" s="6"/>
      <c r="F11" s="6"/>
      <c r="G11" s="6"/>
      <c r="H11" s="6"/>
    </row>
    <row r="12" spans="1:8" hidden="1" x14ac:dyDescent="0.25">
      <c r="A12" s="131"/>
      <c r="B12" s="131"/>
      <c r="C12" s="6"/>
      <c r="D12" s="5">
        <f t="shared" si="0"/>
        <v>43245</v>
      </c>
      <c r="E12" s="6"/>
      <c r="F12" s="6"/>
      <c r="G12" s="6"/>
      <c r="H12" s="6"/>
    </row>
    <row r="13" spans="1:8" hidden="1" x14ac:dyDescent="0.25">
      <c r="A13" s="131"/>
      <c r="B13" s="131"/>
      <c r="C13" s="6"/>
      <c r="D13" s="5">
        <f t="shared" si="0"/>
        <v>43245</v>
      </c>
      <c r="E13" s="6"/>
      <c r="F13" s="6"/>
      <c r="G13" s="6"/>
      <c r="H13" s="6"/>
    </row>
    <row r="14" spans="1:8" hidden="1" x14ac:dyDescent="0.25">
      <c r="A14" s="131"/>
      <c r="B14" s="131"/>
      <c r="C14" s="6"/>
      <c r="D14" s="5">
        <f t="shared" si="0"/>
        <v>43245</v>
      </c>
      <c r="E14" s="6"/>
      <c r="F14" s="6"/>
      <c r="G14" s="6"/>
      <c r="H14" s="6"/>
    </row>
    <row r="15" spans="1:8" hidden="1" x14ac:dyDescent="0.25">
      <c r="A15" s="131"/>
      <c r="B15" s="131"/>
      <c r="C15" s="6"/>
      <c r="D15" s="5">
        <f t="shared" si="0"/>
        <v>43245</v>
      </c>
      <c r="E15" s="6"/>
      <c r="F15" s="6"/>
      <c r="G15" s="6"/>
      <c r="H15" s="6"/>
    </row>
    <row r="16" spans="1:8" hidden="1" x14ac:dyDescent="0.25">
      <c r="A16" s="131"/>
      <c r="B16" s="131"/>
      <c r="C16" s="6"/>
      <c r="D16" s="5">
        <f t="shared" si="0"/>
        <v>43245</v>
      </c>
      <c r="E16" s="6"/>
      <c r="F16" s="6"/>
      <c r="G16" s="6"/>
      <c r="H16" s="6"/>
    </row>
    <row r="17" spans="1:8" hidden="1" x14ac:dyDescent="0.25">
      <c r="A17" s="131"/>
      <c r="B17" s="131"/>
      <c r="C17" s="6"/>
      <c r="D17" s="5">
        <f t="shared" si="0"/>
        <v>43245</v>
      </c>
      <c r="E17" s="6"/>
      <c r="F17" s="6"/>
      <c r="G17" s="6"/>
      <c r="H17" s="6"/>
    </row>
    <row r="18" spans="1:8" hidden="1" x14ac:dyDescent="0.25">
      <c r="A18" s="131"/>
      <c r="B18" s="131"/>
      <c r="C18" s="6"/>
      <c r="D18" s="5">
        <f t="shared" si="0"/>
        <v>43245</v>
      </c>
      <c r="E18" s="6"/>
      <c r="F18" s="6"/>
      <c r="G18" s="6"/>
      <c r="H18" s="6"/>
    </row>
    <row r="19" spans="1:8" hidden="1" x14ac:dyDescent="0.25">
      <c r="A19" s="131"/>
      <c r="B19" s="131"/>
      <c r="C19" s="6"/>
      <c r="D19" s="5">
        <f t="shared" si="0"/>
        <v>43245</v>
      </c>
      <c r="E19" s="6"/>
      <c r="F19" s="6"/>
      <c r="G19" s="6"/>
      <c r="H19" s="6"/>
    </row>
    <row r="20" spans="1:8" hidden="1" x14ac:dyDescent="0.25">
      <c r="A20" s="131"/>
      <c r="B20" s="131"/>
      <c r="C20" s="6"/>
      <c r="D20" s="5">
        <f t="shared" si="0"/>
        <v>43245</v>
      </c>
      <c r="E20" s="6"/>
      <c r="F20" s="6"/>
      <c r="G20" s="6"/>
      <c r="H20" s="6"/>
    </row>
    <row r="21" spans="1:8" hidden="1" x14ac:dyDescent="0.25">
      <c r="A21" s="131"/>
      <c r="B21" s="131"/>
      <c r="C21" s="6"/>
      <c r="D21" s="5">
        <f t="shared" si="0"/>
        <v>43245</v>
      </c>
      <c r="E21" s="6"/>
      <c r="F21" s="6"/>
      <c r="G21" s="6"/>
      <c r="H21" s="6"/>
    </row>
    <row r="22" spans="1:8" hidden="1" x14ac:dyDescent="0.25">
      <c r="A22" s="131"/>
      <c r="B22" s="131"/>
      <c r="C22" s="6"/>
      <c r="D22" s="5">
        <f t="shared" si="0"/>
        <v>43245</v>
      </c>
      <c r="E22" s="6"/>
      <c r="F22" s="6"/>
      <c r="G22" s="6"/>
      <c r="H22" s="6"/>
    </row>
    <row r="23" spans="1:8" hidden="1" x14ac:dyDescent="0.25">
      <c r="A23" s="131"/>
      <c r="B23" s="131"/>
      <c r="C23" s="6"/>
      <c r="D23" s="5">
        <f t="shared" si="0"/>
        <v>43245</v>
      </c>
      <c r="E23" s="6"/>
      <c r="F23" s="6"/>
      <c r="G23" s="6"/>
      <c r="H23" s="6"/>
    </row>
    <row r="24" spans="1:8" hidden="1" x14ac:dyDescent="0.25">
      <c r="A24" s="133"/>
      <c r="B24" s="133">
        <f>MAX(B5:B23)</f>
        <v>0</v>
      </c>
      <c r="C24" s="133"/>
      <c r="D24" s="40">
        <f>VLOOKUP($B$22,$B$4:$H$21,3,FALSE)</f>
        <v>43245</v>
      </c>
      <c r="E24" s="75" t="str">
        <f>VLOOKUP($B$22,$B$4:$H$21,4,FALSE)</f>
        <v>Human Alfa sp. z o.o.</v>
      </c>
      <c r="F24" s="40" t="str">
        <f>VLOOKUP($B$22,$B$4:$H$21,5,FALSE)</f>
        <v>Kraków</v>
      </c>
      <c r="G24" s="40" t="str">
        <f>VLOOKUP($B$22,$B$4:$H$21,6,FALSE)</f>
        <v>30-348</v>
      </c>
      <c r="H24" s="40" t="str">
        <f>VLOOKUP($B$22,$B$4:$H$21,7,FALSE)</f>
        <v>Prof. Michała Bobrzyńskiego 14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password="8FCB" sheet="1" objects="1" scenarios="1"/>
  <mergeCells count="2">
    <mergeCell ref="A1:C1"/>
    <mergeCell ref="G2:H2"/>
  </mergeCells>
  <conditionalFormatting sqref="C7">
    <cfRule type="expression" dxfId="25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4"/>
  <dimension ref="A1:H30"/>
  <sheetViews>
    <sheetView showGridLines="0" workbookViewId="0">
      <selection activeCell="H5" sqref="H5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6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Brinc Sp. z o.o.</v>
      </c>
    </row>
    <row r="2" spans="1:8" x14ac:dyDescent="0.25">
      <c r="A2" s="139"/>
      <c r="B2" s="139"/>
      <c r="D2" s="9"/>
      <c r="G2" s="257" t="s">
        <v>21</v>
      </c>
      <c r="H2" s="257"/>
    </row>
    <row r="3" spans="1:8" x14ac:dyDescent="0.25">
      <c r="A3" s="139"/>
      <c r="B3" s="139"/>
    </row>
    <row r="4" spans="1:8" ht="60" x14ac:dyDescent="0.25">
      <c r="A4" s="138" t="s">
        <v>4</v>
      </c>
      <c r="B4" s="138" t="s">
        <v>22</v>
      </c>
      <c r="C4" s="138" t="s">
        <v>23</v>
      </c>
      <c r="D4" s="21" t="s">
        <v>5</v>
      </c>
      <c r="E4" s="138" t="s">
        <v>6</v>
      </c>
      <c r="F4" s="138" t="s">
        <v>24</v>
      </c>
      <c r="G4" s="138" t="s">
        <v>25</v>
      </c>
      <c r="H4" s="138" t="s">
        <v>26</v>
      </c>
    </row>
    <row r="5" spans="1:8" x14ac:dyDescent="0.25">
      <c r="A5" s="56">
        <v>1</v>
      </c>
      <c r="B5" s="56">
        <v>0</v>
      </c>
      <c r="C5" s="28"/>
      <c r="D5" s="71">
        <v>43249</v>
      </c>
      <c r="E5" s="29" t="s">
        <v>189</v>
      </c>
      <c r="F5" s="29" t="s">
        <v>54</v>
      </c>
      <c r="G5" s="69" t="s">
        <v>190</v>
      </c>
      <c r="H5" s="69" t="s">
        <v>191</v>
      </c>
    </row>
    <row r="6" spans="1:8" hidden="1" x14ac:dyDescent="0.25">
      <c r="A6" s="137">
        <v>2</v>
      </c>
      <c r="B6" s="137"/>
      <c r="C6" s="7"/>
      <c r="D6" s="5">
        <f t="shared" ref="D6:D23" si="0">$D$5</f>
        <v>43249</v>
      </c>
      <c r="E6" s="6"/>
      <c r="F6" s="6"/>
      <c r="G6" s="6"/>
      <c r="H6" s="6"/>
    </row>
    <row r="7" spans="1:8" hidden="1" x14ac:dyDescent="0.25">
      <c r="A7" s="137">
        <v>3</v>
      </c>
      <c r="B7" s="137"/>
      <c r="C7" s="7"/>
      <c r="D7" s="5">
        <f t="shared" si="0"/>
        <v>43249</v>
      </c>
      <c r="E7" s="6"/>
      <c r="F7" s="6"/>
      <c r="G7" s="6"/>
      <c r="H7" s="6"/>
    </row>
    <row r="8" spans="1:8" hidden="1" x14ac:dyDescent="0.25">
      <c r="A8" s="137"/>
      <c r="B8" s="137"/>
      <c r="C8" s="6"/>
      <c r="D8" s="5">
        <f t="shared" si="0"/>
        <v>43249</v>
      </c>
      <c r="E8" s="6"/>
      <c r="F8" s="6"/>
      <c r="G8" s="6"/>
      <c r="H8" s="6"/>
    </row>
    <row r="9" spans="1:8" hidden="1" x14ac:dyDescent="0.25">
      <c r="A9" s="137"/>
      <c r="B9" s="137"/>
      <c r="C9" s="6"/>
      <c r="D9" s="5">
        <f t="shared" si="0"/>
        <v>43249</v>
      </c>
      <c r="E9" s="6"/>
      <c r="F9" s="6"/>
      <c r="G9" s="6"/>
      <c r="H9" s="6"/>
    </row>
    <row r="10" spans="1:8" hidden="1" x14ac:dyDescent="0.25">
      <c r="A10" s="137"/>
      <c r="B10" s="137"/>
      <c r="C10" s="6"/>
      <c r="D10" s="5">
        <f t="shared" si="0"/>
        <v>43249</v>
      </c>
      <c r="E10" s="6"/>
      <c r="F10" s="6"/>
      <c r="G10" s="6"/>
      <c r="H10" s="6"/>
    </row>
    <row r="11" spans="1:8" hidden="1" x14ac:dyDescent="0.25">
      <c r="A11" s="137"/>
      <c r="B11" s="137"/>
      <c r="C11" s="6"/>
      <c r="D11" s="5">
        <f t="shared" si="0"/>
        <v>43249</v>
      </c>
      <c r="E11" s="6"/>
      <c r="F11" s="6"/>
      <c r="G11" s="6"/>
      <c r="H11" s="6"/>
    </row>
    <row r="12" spans="1:8" hidden="1" x14ac:dyDescent="0.25">
      <c r="A12" s="137"/>
      <c r="B12" s="137"/>
      <c r="C12" s="6"/>
      <c r="D12" s="5">
        <f t="shared" si="0"/>
        <v>43249</v>
      </c>
      <c r="E12" s="6"/>
      <c r="F12" s="6"/>
      <c r="G12" s="6"/>
      <c r="H12" s="6"/>
    </row>
    <row r="13" spans="1:8" hidden="1" x14ac:dyDescent="0.25">
      <c r="A13" s="137"/>
      <c r="B13" s="137"/>
      <c r="C13" s="6"/>
      <c r="D13" s="5">
        <f t="shared" si="0"/>
        <v>43249</v>
      </c>
      <c r="E13" s="6"/>
      <c r="F13" s="6"/>
      <c r="G13" s="6"/>
      <c r="H13" s="6"/>
    </row>
    <row r="14" spans="1:8" hidden="1" x14ac:dyDescent="0.25">
      <c r="A14" s="137"/>
      <c r="B14" s="137"/>
      <c r="C14" s="6"/>
      <c r="D14" s="5">
        <f t="shared" si="0"/>
        <v>43249</v>
      </c>
      <c r="E14" s="6"/>
      <c r="F14" s="6"/>
      <c r="G14" s="6"/>
      <c r="H14" s="6"/>
    </row>
    <row r="15" spans="1:8" hidden="1" x14ac:dyDescent="0.25">
      <c r="A15" s="137"/>
      <c r="B15" s="137"/>
      <c r="C15" s="6"/>
      <c r="D15" s="5">
        <f t="shared" si="0"/>
        <v>43249</v>
      </c>
      <c r="E15" s="6"/>
      <c r="F15" s="6"/>
      <c r="G15" s="6"/>
      <c r="H15" s="6"/>
    </row>
    <row r="16" spans="1:8" hidden="1" x14ac:dyDescent="0.25">
      <c r="A16" s="137"/>
      <c r="B16" s="137"/>
      <c r="C16" s="6"/>
      <c r="D16" s="5">
        <f t="shared" si="0"/>
        <v>43249</v>
      </c>
      <c r="E16" s="6"/>
      <c r="F16" s="6"/>
      <c r="G16" s="6"/>
      <c r="H16" s="6"/>
    </row>
    <row r="17" spans="1:8" hidden="1" x14ac:dyDescent="0.25">
      <c r="A17" s="137"/>
      <c r="B17" s="137"/>
      <c r="C17" s="6"/>
      <c r="D17" s="5">
        <f t="shared" si="0"/>
        <v>43249</v>
      </c>
      <c r="E17" s="6"/>
      <c r="F17" s="6"/>
      <c r="G17" s="6"/>
      <c r="H17" s="6"/>
    </row>
    <row r="18" spans="1:8" hidden="1" x14ac:dyDescent="0.25">
      <c r="A18" s="137"/>
      <c r="B18" s="137"/>
      <c r="C18" s="6"/>
      <c r="D18" s="5">
        <f t="shared" si="0"/>
        <v>43249</v>
      </c>
      <c r="E18" s="6"/>
      <c r="F18" s="6"/>
      <c r="G18" s="6"/>
      <c r="H18" s="6"/>
    </row>
    <row r="19" spans="1:8" hidden="1" x14ac:dyDescent="0.25">
      <c r="A19" s="137"/>
      <c r="B19" s="137"/>
      <c r="C19" s="6"/>
      <c r="D19" s="5">
        <f t="shared" si="0"/>
        <v>43249</v>
      </c>
      <c r="E19" s="6"/>
      <c r="F19" s="6"/>
      <c r="G19" s="6"/>
      <c r="H19" s="6"/>
    </row>
    <row r="20" spans="1:8" hidden="1" x14ac:dyDescent="0.25">
      <c r="A20" s="137"/>
      <c r="B20" s="137"/>
      <c r="C20" s="6"/>
      <c r="D20" s="5">
        <f t="shared" si="0"/>
        <v>43249</v>
      </c>
      <c r="E20" s="6"/>
      <c r="F20" s="6"/>
      <c r="G20" s="6"/>
      <c r="H20" s="6"/>
    </row>
    <row r="21" spans="1:8" hidden="1" x14ac:dyDescent="0.25">
      <c r="A21" s="137"/>
      <c r="B21" s="137"/>
      <c r="C21" s="6"/>
      <c r="D21" s="5">
        <f t="shared" si="0"/>
        <v>43249</v>
      </c>
      <c r="E21" s="6"/>
      <c r="F21" s="6"/>
      <c r="G21" s="6"/>
      <c r="H21" s="6"/>
    </row>
    <row r="22" spans="1:8" hidden="1" x14ac:dyDescent="0.25">
      <c r="A22" s="137"/>
      <c r="B22" s="137"/>
      <c r="C22" s="6"/>
      <c r="D22" s="5">
        <f t="shared" si="0"/>
        <v>43249</v>
      </c>
      <c r="E22" s="6"/>
      <c r="F22" s="6"/>
      <c r="G22" s="6"/>
      <c r="H22" s="6"/>
    </row>
    <row r="23" spans="1:8" hidden="1" x14ac:dyDescent="0.25">
      <c r="A23" s="137"/>
      <c r="B23" s="137"/>
      <c r="C23" s="6"/>
      <c r="D23" s="5">
        <f t="shared" si="0"/>
        <v>43249</v>
      </c>
      <c r="E23" s="6"/>
      <c r="F23" s="6"/>
      <c r="G23" s="6"/>
      <c r="H23" s="6"/>
    </row>
    <row r="24" spans="1:8" hidden="1" x14ac:dyDescent="0.25">
      <c r="A24" s="139"/>
      <c r="B24" s="139">
        <f>MAX(B5:B23)</f>
        <v>0</v>
      </c>
      <c r="C24" s="139"/>
      <c r="D24" s="40">
        <f>VLOOKUP($B$22,$B$4:$H$21,3,FALSE)</f>
        <v>43249</v>
      </c>
      <c r="E24" s="75" t="str">
        <f>VLOOKUP($B$22,$B$4:$H$21,4,FALSE)</f>
        <v>Brinc Sp. z o.o.</v>
      </c>
      <c r="F24" s="40" t="str">
        <f>VLOOKUP($B$22,$B$4:$H$21,5,FALSE)</f>
        <v>Poznań</v>
      </c>
      <c r="G24" s="40" t="str">
        <f>VLOOKUP($B$22,$B$4:$H$21,6,FALSE)</f>
        <v>60-452</v>
      </c>
      <c r="H24" s="40" t="str">
        <f>VLOOKUP($B$22,$B$4:$H$21,7,FALSE)</f>
        <v>Leśnowolska 16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AfSIQlQPenMNJrJ3BLPOl5XadXRTyGXzpPAC55YUCJjkmheGVmfrXOcVccXtWzWe7ZRArh0MnKq9VSYcNsDS9A==" saltValue="6rTx0xaTU9Nv0+mo8y1DHQ==" spinCount="100000" sheet="1" objects="1" scenarios="1"/>
  <mergeCells count="2">
    <mergeCell ref="A1:C1"/>
    <mergeCell ref="G2:H2"/>
  </mergeCells>
  <conditionalFormatting sqref="C7">
    <cfRule type="expression" dxfId="24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5"/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6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ETGK Bridge Sp. z o.o.</v>
      </c>
    </row>
    <row r="2" spans="1:8" x14ac:dyDescent="0.25">
      <c r="A2" s="136"/>
      <c r="B2" s="136"/>
      <c r="D2" s="9"/>
      <c r="G2" s="257" t="s">
        <v>21</v>
      </c>
      <c r="H2" s="257"/>
    </row>
    <row r="3" spans="1:8" x14ac:dyDescent="0.25">
      <c r="A3" s="136"/>
      <c r="B3" s="136"/>
    </row>
    <row r="4" spans="1:8" ht="60" x14ac:dyDescent="0.25">
      <c r="A4" s="135" t="s">
        <v>4</v>
      </c>
      <c r="B4" s="135" t="s">
        <v>22</v>
      </c>
      <c r="C4" s="135" t="s">
        <v>23</v>
      </c>
      <c r="D4" s="21" t="s">
        <v>5</v>
      </c>
      <c r="E4" s="135" t="s">
        <v>6</v>
      </c>
      <c r="F4" s="135" t="s">
        <v>24</v>
      </c>
      <c r="G4" s="135" t="s">
        <v>25</v>
      </c>
      <c r="H4" s="135" t="s">
        <v>26</v>
      </c>
    </row>
    <row r="5" spans="1:8" x14ac:dyDescent="0.25">
      <c r="A5" s="56">
        <v>1</v>
      </c>
      <c r="B5" s="56">
        <v>0</v>
      </c>
      <c r="C5" s="28"/>
      <c r="D5" s="71">
        <v>43258</v>
      </c>
      <c r="E5" s="29" t="s">
        <v>194</v>
      </c>
      <c r="F5" s="29" t="s">
        <v>43</v>
      </c>
      <c r="G5" s="69" t="s">
        <v>195</v>
      </c>
      <c r="H5" s="69" t="s">
        <v>196</v>
      </c>
    </row>
    <row r="6" spans="1:8" hidden="1" x14ac:dyDescent="0.25">
      <c r="A6" s="134">
        <v>2</v>
      </c>
      <c r="B6" s="134"/>
      <c r="C6" s="7"/>
      <c r="D6" s="5">
        <f t="shared" ref="D6:D23" si="0">$D$5</f>
        <v>43258</v>
      </c>
      <c r="E6" s="6"/>
      <c r="F6" s="6"/>
      <c r="G6" s="6"/>
      <c r="H6" s="6"/>
    </row>
    <row r="7" spans="1:8" hidden="1" x14ac:dyDescent="0.25">
      <c r="A7" s="134">
        <v>3</v>
      </c>
      <c r="B7" s="134"/>
      <c r="C7" s="7"/>
      <c r="D7" s="5">
        <f t="shared" si="0"/>
        <v>43258</v>
      </c>
      <c r="E7" s="6"/>
      <c r="F7" s="6"/>
      <c r="G7" s="6"/>
      <c r="H7" s="6"/>
    </row>
    <row r="8" spans="1:8" hidden="1" x14ac:dyDescent="0.25">
      <c r="A8" s="134"/>
      <c r="B8" s="134"/>
      <c r="C8" s="6"/>
      <c r="D8" s="5">
        <f t="shared" si="0"/>
        <v>43258</v>
      </c>
      <c r="E8" s="6"/>
      <c r="F8" s="6"/>
      <c r="G8" s="6"/>
      <c r="H8" s="6"/>
    </row>
    <row r="9" spans="1:8" hidden="1" x14ac:dyDescent="0.25">
      <c r="A9" s="134"/>
      <c r="B9" s="134"/>
      <c r="C9" s="6"/>
      <c r="D9" s="5">
        <f t="shared" si="0"/>
        <v>43258</v>
      </c>
      <c r="E9" s="6"/>
      <c r="F9" s="6"/>
      <c r="G9" s="6"/>
      <c r="H9" s="6"/>
    </row>
    <row r="10" spans="1:8" hidden="1" x14ac:dyDescent="0.25">
      <c r="A10" s="134"/>
      <c r="B10" s="134"/>
      <c r="C10" s="6"/>
      <c r="D10" s="5">
        <f t="shared" si="0"/>
        <v>43258</v>
      </c>
      <c r="E10" s="6"/>
      <c r="F10" s="6"/>
      <c r="G10" s="6"/>
      <c r="H10" s="6"/>
    </row>
    <row r="11" spans="1:8" hidden="1" x14ac:dyDescent="0.25">
      <c r="A11" s="134"/>
      <c r="B11" s="134"/>
      <c r="C11" s="6"/>
      <c r="D11" s="5">
        <f t="shared" si="0"/>
        <v>43258</v>
      </c>
      <c r="E11" s="6"/>
      <c r="F11" s="6"/>
      <c r="G11" s="6"/>
      <c r="H11" s="6"/>
    </row>
    <row r="12" spans="1:8" hidden="1" x14ac:dyDescent="0.25">
      <c r="A12" s="134"/>
      <c r="B12" s="134"/>
      <c r="C12" s="6"/>
      <c r="D12" s="5">
        <f t="shared" si="0"/>
        <v>43258</v>
      </c>
      <c r="E12" s="6"/>
      <c r="F12" s="6"/>
      <c r="G12" s="6"/>
      <c r="H12" s="6"/>
    </row>
    <row r="13" spans="1:8" hidden="1" x14ac:dyDescent="0.25">
      <c r="A13" s="134"/>
      <c r="B13" s="134"/>
      <c r="C13" s="6"/>
      <c r="D13" s="5">
        <f t="shared" si="0"/>
        <v>43258</v>
      </c>
      <c r="E13" s="6"/>
      <c r="F13" s="6"/>
      <c r="G13" s="6"/>
      <c r="H13" s="6"/>
    </row>
    <row r="14" spans="1:8" hidden="1" x14ac:dyDescent="0.25">
      <c r="A14" s="134"/>
      <c r="B14" s="134"/>
      <c r="C14" s="6"/>
      <c r="D14" s="5">
        <f t="shared" si="0"/>
        <v>43258</v>
      </c>
      <c r="E14" s="6"/>
      <c r="F14" s="6"/>
      <c r="G14" s="6"/>
      <c r="H14" s="6"/>
    </row>
    <row r="15" spans="1:8" hidden="1" x14ac:dyDescent="0.25">
      <c r="A15" s="134"/>
      <c r="B15" s="134"/>
      <c r="C15" s="6"/>
      <c r="D15" s="5">
        <f t="shared" si="0"/>
        <v>43258</v>
      </c>
      <c r="E15" s="6"/>
      <c r="F15" s="6"/>
      <c r="G15" s="6"/>
      <c r="H15" s="6"/>
    </row>
    <row r="16" spans="1:8" hidden="1" x14ac:dyDescent="0.25">
      <c r="A16" s="134"/>
      <c r="B16" s="134"/>
      <c r="C16" s="6"/>
      <c r="D16" s="5">
        <f t="shared" si="0"/>
        <v>43258</v>
      </c>
      <c r="E16" s="6"/>
      <c r="F16" s="6"/>
      <c r="G16" s="6"/>
      <c r="H16" s="6"/>
    </row>
    <row r="17" spans="1:8" hidden="1" x14ac:dyDescent="0.25">
      <c r="A17" s="134"/>
      <c r="B17" s="134"/>
      <c r="C17" s="6"/>
      <c r="D17" s="5">
        <f t="shared" si="0"/>
        <v>43258</v>
      </c>
      <c r="E17" s="6"/>
      <c r="F17" s="6"/>
      <c r="G17" s="6"/>
      <c r="H17" s="6"/>
    </row>
    <row r="18" spans="1:8" hidden="1" x14ac:dyDescent="0.25">
      <c r="A18" s="134"/>
      <c r="B18" s="134"/>
      <c r="C18" s="6"/>
      <c r="D18" s="5">
        <f t="shared" si="0"/>
        <v>43258</v>
      </c>
      <c r="E18" s="6"/>
      <c r="F18" s="6"/>
      <c r="G18" s="6"/>
      <c r="H18" s="6"/>
    </row>
    <row r="19" spans="1:8" hidden="1" x14ac:dyDescent="0.25">
      <c r="A19" s="134"/>
      <c r="B19" s="134"/>
      <c r="C19" s="6"/>
      <c r="D19" s="5">
        <f t="shared" si="0"/>
        <v>43258</v>
      </c>
      <c r="E19" s="6"/>
      <c r="F19" s="6"/>
      <c r="G19" s="6"/>
      <c r="H19" s="6"/>
    </row>
    <row r="20" spans="1:8" hidden="1" x14ac:dyDescent="0.25">
      <c r="A20" s="134"/>
      <c r="B20" s="134"/>
      <c r="C20" s="6"/>
      <c r="D20" s="5">
        <f t="shared" si="0"/>
        <v>43258</v>
      </c>
      <c r="E20" s="6"/>
      <c r="F20" s="6"/>
      <c r="G20" s="6"/>
      <c r="H20" s="6"/>
    </row>
    <row r="21" spans="1:8" hidden="1" x14ac:dyDescent="0.25">
      <c r="A21" s="134"/>
      <c r="B21" s="134"/>
      <c r="C21" s="6"/>
      <c r="D21" s="5">
        <f t="shared" si="0"/>
        <v>43258</v>
      </c>
      <c r="E21" s="6"/>
      <c r="F21" s="6"/>
      <c r="G21" s="6"/>
      <c r="H21" s="6"/>
    </row>
    <row r="22" spans="1:8" hidden="1" x14ac:dyDescent="0.25">
      <c r="A22" s="134"/>
      <c r="B22" s="134"/>
      <c r="C22" s="6"/>
      <c r="D22" s="5">
        <f t="shared" si="0"/>
        <v>43258</v>
      </c>
      <c r="E22" s="6"/>
      <c r="F22" s="6"/>
      <c r="G22" s="6"/>
      <c r="H22" s="6"/>
    </row>
    <row r="23" spans="1:8" hidden="1" x14ac:dyDescent="0.25">
      <c r="A23" s="134"/>
      <c r="B23" s="134"/>
      <c r="C23" s="6"/>
      <c r="D23" s="5">
        <f t="shared" si="0"/>
        <v>43258</v>
      </c>
      <c r="E23" s="6"/>
      <c r="F23" s="6"/>
      <c r="G23" s="6"/>
      <c r="H23" s="6"/>
    </row>
    <row r="24" spans="1:8" hidden="1" x14ac:dyDescent="0.25">
      <c r="A24" s="136"/>
      <c r="B24" s="136">
        <f>MAX(B5:B23)</f>
        <v>0</v>
      </c>
      <c r="C24" s="136"/>
      <c r="D24" s="40">
        <f>VLOOKUP($B$22,$B$4:$H$21,3,FALSE)</f>
        <v>43258</v>
      </c>
      <c r="E24" s="75" t="str">
        <f>VLOOKUP($B$22,$B$4:$H$21,4,FALSE)</f>
        <v>ETGK Bridge Sp. z o.o.</v>
      </c>
      <c r="F24" s="40" t="str">
        <f>VLOOKUP($B$22,$B$4:$H$21,5,FALSE)</f>
        <v>Katowice</v>
      </c>
      <c r="G24" s="40" t="str">
        <f>VLOOKUP($B$22,$B$4:$H$21,6,FALSE)</f>
        <v>40-027</v>
      </c>
      <c r="H24" s="40" t="str">
        <f>VLOOKUP($B$22,$B$4:$H$21,7,FALSE)</f>
        <v>Francuska 13 lok. 7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rIwsMT0YhlLfW51FHxOcCevRX9Eu2aDYyFBt7U9C5+TAi++M2QIFA7AQhclDxMByLBD3LibQzw0F+XuHtGJRtQ==" saltValue="amO5Y6ajysmXIHeGRcZAsQ==" spinCount="100000" sheet="1" objects="1" scenarios="1"/>
  <mergeCells count="2">
    <mergeCell ref="A1:C1"/>
    <mergeCell ref="G2:H2"/>
  </mergeCells>
  <conditionalFormatting sqref="C7">
    <cfRule type="expression" dxfId="23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6"/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6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Science.Fund Sp. z o.o.</v>
      </c>
    </row>
    <row r="2" spans="1:8" x14ac:dyDescent="0.25">
      <c r="A2" s="139"/>
      <c r="B2" s="139"/>
      <c r="D2" s="9"/>
      <c r="G2" s="257" t="s">
        <v>21</v>
      </c>
      <c r="H2" s="257"/>
    </row>
    <row r="3" spans="1:8" x14ac:dyDescent="0.25">
      <c r="A3" s="139"/>
      <c r="B3" s="139"/>
    </row>
    <row r="4" spans="1:8" ht="60" x14ac:dyDescent="0.25">
      <c r="A4" s="138" t="s">
        <v>4</v>
      </c>
      <c r="B4" s="138" t="s">
        <v>22</v>
      </c>
      <c r="C4" s="138" t="s">
        <v>23</v>
      </c>
      <c r="D4" s="21" t="s">
        <v>5</v>
      </c>
      <c r="E4" s="138" t="s">
        <v>6</v>
      </c>
      <c r="F4" s="138" t="s">
        <v>24</v>
      </c>
      <c r="G4" s="138" t="s">
        <v>25</v>
      </c>
      <c r="H4" s="138" t="s">
        <v>26</v>
      </c>
    </row>
    <row r="5" spans="1:8" x14ac:dyDescent="0.25">
      <c r="A5" s="56">
        <v>1</v>
      </c>
      <c r="B5" s="56">
        <v>0</v>
      </c>
      <c r="C5" s="28"/>
      <c r="D5" s="71">
        <v>43258</v>
      </c>
      <c r="E5" s="29" t="s">
        <v>198</v>
      </c>
      <c r="F5" s="29" t="s">
        <v>37</v>
      </c>
      <c r="G5" s="69" t="s">
        <v>38</v>
      </c>
      <c r="H5" s="69" t="s">
        <v>199</v>
      </c>
    </row>
    <row r="6" spans="1:8" hidden="1" x14ac:dyDescent="0.25">
      <c r="A6" s="137">
        <v>2</v>
      </c>
      <c r="B6" s="137"/>
      <c r="C6" s="7"/>
      <c r="D6" s="5">
        <f t="shared" ref="D6:D23" si="0">$D$5</f>
        <v>43258</v>
      </c>
      <c r="E6" s="6"/>
      <c r="F6" s="6"/>
      <c r="G6" s="6"/>
      <c r="H6" s="6"/>
    </row>
    <row r="7" spans="1:8" hidden="1" x14ac:dyDescent="0.25">
      <c r="A7" s="137">
        <v>3</v>
      </c>
      <c r="B7" s="137"/>
      <c r="C7" s="7"/>
      <c r="D7" s="5">
        <f t="shared" si="0"/>
        <v>43258</v>
      </c>
      <c r="E7" s="6"/>
      <c r="F7" s="6"/>
      <c r="G7" s="6"/>
      <c r="H7" s="6"/>
    </row>
    <row r="8" spans="1:8" hidden="1" x14ac:dyDescent="0.25">
      <c r="A8" s="137"/>
      <c r="B8" s="137"/>
      <c r="C8" s="6"/>
      <c r="D8" s="5">
        <f t="shared" si="0"/>
        <v>43258</v>
      </c>
      <c r="E8" s="6"/>
      <c r="F8" s="6"/>
      <c r="G8" s="6"/>
      <c r="H8" s="6"/>
    </row>
    <row r="9" spans="1:8" hidden="1" x14ac:dyDescent="0.25">
      <c r="A9" s="137"/>
      <c r="B9" s="137"/>
      <c r="C9" s="6"/>
      <c r="D9" s="5">
        <f t="shared" si="0"/>
        <v>43258</v>
      </c>
      <c r="E9" s="6"/>
      <c r="F9" s="6"/>
      <c r="G9" s="6"/>
      <c r="H9" s="6"/>
    </row>
    <row r="10" spans="1:8" hidden="1" x14ac:dyDescent="0.25">
      <c r="A10" s="137"/>
      <c r="B10" s="137"/>
      <c r="C10" s="6"/>
      <c r="D10" s="5">
        <f t="shared" si="0"/>
        <v>43258</v>
      </c>
      <c r="E10" s="6"/>
      <c r="F10" s="6"/>
      <c r="G10" s="6"/>
      <c r="H10" s="6"/>
    </row>
    <row r="11" spans="1:8" hidden="1" x14ac:dyDescent="0.25">
      <c r="A11" s="137"/>
      <c r="B11" s="137"/>
      <c r="C11" s="6"/>
      <c r="D11" s="5">
        <f t="shared" si="0"/>
        <v>43258</v>
      </c>
      <c r="E11" s="6"/>
      <c r="F11" s="6"/>
      <c r="G11" s="6"/>
      <c r="H11" s="6"/>
    </row>
    <row r="12" spans="1:8" hidden="1" x14ac:dyDescent="0.25">
      <c r="A12" s="137"/>
      <c r="B12" s="137"/>
      <c r="C12" s="6"/>
      <c r="D12" s="5">
        <f t="shared" si="0"/>
        <v>43258</v>
      </c>
      <c r="E12" s="6"/>
      <c r="F12" s="6"/>
      <c r="G12" s="6"/>
      <c r="H12" s="6"/>
    </row>
    <row r="13" spans="1:8" hidden="1" x14ac:dyDescent="0.25">
      <c r="A13" s="137"/>
      <c r="B13" s="137"/>
      <c r="C13" s="6"/>
      <c r="D13" s="5">
        <f t="shared" si="0"/>
        <v>43258</v>
      </c>
      <c r="E13" s="6"/>
      <c r="F13" s="6"/>
      <c r="G13" s="6"/>
      <c r="H13" s="6"/>
    </row>
    <row r="14" spans="1:8" hidden="1" x14ac:dyDescent="0.25">
      <c r="A14" s="137"/>
      <c r="B14" s="137"/>
      <c r="C14" s="6"/>
      <c r="D14" s="5">
        <f t="shared" si="0"/>
        <v>43258</v>
      </c>
      <c r="E14" s="6"/>
      <c r="F14" s="6"/>
      <c r="G14" s="6"/>
      <c r="H14" s="6"/>
    </row>
    <row r="15" spans="1:8" hidden="1" x14ac:dyDescent="0.25">
      <c r="A15" s="137"/>
      <c r="B15" s="137"/>
      <c r="C15" s="6"/>
      <c r="D15" s="5">
        <f t="shared" si="0"/>
        <v>43258</v>
      </c>
      <c r="E15" s="6"/>
      <c r="F15" s="6"/>
      <c r="G15" s="6"/>
      <c r="H15" s="6"/>
    </row>
    <row r="16" spans="1:8" hidden="1" x14ac:dyDescent="0.25">
      <c r="A16" s="137"/>
      <c r="B16" s="137"/>
      <c r="C16" s="6"/>
      <c r="D16" s="5">
        <f t="shared" si="0"/>
        <v>43258</v>
      </c>
      <c r="E16" s="6"/>
      <c r="F16" s="6"/>
      <c r="G16" s="6"/>
      <c r="H16" s="6"/>
    </row>
    <row r="17" spans="1:8" hidden="1" x14ac:dyDescent="0.25">
      <c r="A17" s="137"/>
      <c r="B17" s="137"/>
      <c r="C17" s="6"/>
      <c r="D17" s="5">
        <f t="shared" si="0"/>
        <v>43258</v>
      </c>
      <c r="E17" s="6"/>
      <c r="F17" s="6"/>
      <c r="G17" s="6"/>
      <c r="H17" s="6"/>
    </row>
    <row r="18" spans="1:8" hidden="1" x14ac:dyDescent="0.25">
      <c r="A18" s="137"/>
      <c r="B18" s="137"/>
      <c r="C18" s="6"/>
      <c r="D18" s="5">
        <f t="shared" si="0"/>
        <v>43258</v>
      </c>
      <c r="E18" s="6"/>
      <c r="F18" s="6"/>
      <c r="G18" s="6"/>
      <c r="H18" s="6"/>
    </row>
    <row r="19" spans="1:8" hidden="1" x14ac:dyDescent="0.25">
      <c r="A19" s="137"/>
      <c r="B19" s="137"/>
      <c r="C19" s="6"/>
      <c r="D19" s="5">
        <f t="shared" si="0"/>
        <v>43258</v>
      </c>
      <c r="E19" s="6"/>
      <c r="F19" s="6"/>
      <c r="G19" s="6"/>
      <c r="H19" s="6"/>
    </row>
    <row r="20" spans="1:8" hidden="1" x14ac:dyDescent="0.25">
      <c r="A20" s="137"/>
      <c r="B20" s="137"/>
      <c r="C20" s="6"/>
      <c r="D20" s="5">
        <f t="shared" si="0"/>
        <v>43258</v>
      </c>
      <c r="E20" s="6"/>
      <c r="F20" s="6"/>
      <c r="G20" s="6"/>
      <c r="H20" s="6"/>
    </row>
    <row r="21" spans="1:8" hidden="1" x14ac:dyDescent="0.25">
      <c r="A21" s="137"/>
      <c r="B21" s="137"/>
      <c r="C21" s="6"/>
      <c r="D21" s="5">
        <f t="shared" si="0"/>
        <v>43258</v>
      </c>
      <c r="E21" s="6"/>
      <c r="F21" s="6"/>
      <c r="G21" s="6"/>
      <c r="H21" s="6"/>
    </row>
    <row r="22" spans="1:8" hidden="1" x14ac:dyDescent="0.25">
      <c r="A22" s="137"/>
      <c r="B22" s="137"/>
      <c r="C22" s="6"/>
      <c r="D22" s="5">
        <f t="shared" si="0"/>
        <v>43258</v>
      </c>
      <c r="E22" s="6"/>
      <c r="F22" s="6"/>
      <c r="G22" s="6"/>
      <c r="H22" s="6"/>
    </row>
    <row r="23" spans="1:8" hidden="1" x14ac:dyDescent="0.25">
      <c r="A23" s="137"/>
      <c r="B23" s="137"/>
      <c r="C23" s="6"/>
      <c r="D23" s="5">
        <f t="shared" si="0"/>
        <v>43258</v>
      </c>
      <c r="E23" s="6"/>
      <c r="F23" s="6"/>
      <c r="G23" s="6"/>
      <c r="H23" s="6"/>
    </row>
    <row r="24" spans="1:8" hidden="1" x14ac:dyDescent="0.25">
      <c r="A24" s="139"/>
      <c r="B24" s="139">
        <f>MAX(B5:B23)</f>
        <v>0</v>
      </c>
      <c r="C24" s="139"/>
      <c r="D24" s="40">
        <f>VLOOKUP($B$22,$B$4:$H$21,3,FALSE)</f>
        <v>43258</v>
      </c>
      <c r="E24" s="75" t="str">
        <f>VLOOKUP($B$22,$B$4:$H$21,4,FALSE)</f>
        <v>Science.Fund Sp. z o.o.</v>
      </c>
      <c r="F24" s="40" t="str">
        <f>VLOOKUP($B$22,$B$4:$H$21,5,FALSE)</f>
        <v>Wrocław</v>
      </c>
      <c r="G24" s="40" t="str">
        <f>VLOOKUP($B$22,$B$4:$H$21,6,FALSE)</f>
        <v>53-203</v>
      </c>
      <c r="H24" s="40" t="str">
        <f>VLOOKUP($B$22,$B$4:$H$21,7,FALSE)</f>
        <v>Hallera 180 lok. 14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2y0D7aeYC+hUV1UC51BAqZ2br9ADnL/HJs0Makj2ULpH8AG/ZmW5+6ShHOt2ziua5Je/EMTUt+I74eXtLp01DA==" saltValue="l+X5NC+hk08pi897Hm71Mg==" spinCount="100000" sheet="1" objects="1" scenarios="1"/>
  <mergeCells count="2">
    <mergeCell ref="A1:C1"/>
    <mergeCell ref="G2:H2"/>
  </mergeCells>
  <conditionalFormatting sqref="C7">
    <cfRule type="expression" dxfId="22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6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Lantan Capital Sp. z o.o.</v>
      </c>
    </row>
    <row r="2" spans="1:8" x14ac:dyDescent="0.25">
      <c r="A2" s="142"/>
      <c r="B2" s="142"/>
      <c r="D2" s="9"/>
      <c r="G2" s="257" t="s">
        <v>21</v>
      </c>
      <c r="H2" s="257"/>
    </row>
    <row r="3" spans="1:8" x14ac:dyDescent="0.25">
      <c r="A3" s="142"/>
      <c r="B3" s="142"/>
    </row>
    <row r="4" spans="1:8" ht="60" x14ac:dyDescent="0.25">
      <c r="A4" s="141" t="s">
        <v>4</v>
      </c>
      <c r="B4" s="141" t="s">
        <v>22</v>
      </c>
      <c r="C4" s="141" t="s">
        <v>23</v>
      </c>
      <c r="D4" s="21" t="s">
        <v>5</v>
      </c>
      <c r="E4" s="141" t="s">
        <v>6</v>
      </c>
      <c r="F4" s="141" t="s">
        <v>24</v>
      </c>
      <c r="G4" s="141" t="s">
        <v>25</v>
      </c>
      <c r="H4" s="141" t="s">
        <v>26</v>
      </c>
    </row>
    <row r="5" spans="1:8" x14ac:dyDescent="0.25">
      <c r="A5" s="56">
        <v>1</v>
      </c>
      <c r="B5" s="56">
        <v>0</v>
      </c>
      <c r="C5" s="28"/>
      <c r="D5" s="71">
        <v>43259</v>
      </c>
      <c r="E5" s="29" t="s">
        <v>201</v>
      </c>
      <c r="F5" s="29" t="s">
        <v>37</v>
      </c>
      <c r="G5" s="69" t="s">
        <v>202</v>
      </c>
      <c r="H5" s="69" t="s">
        <v>203</v>
      </c>
    </row>
    <row r="6" spans="1:8" x14ac:dyDescent="0.25">
      <c r="A6" s="140">
        <v>2</v>
      </c>
      <c r="B6" s="140">
        <v>1</v>
      </c>
      <c r="C6" s="7">
        <v>43370</v>
      </c>
      <c r="D6" s="5">
        <f t="shared" ref="D6:D23" si="0">$D$5</f>
        <v>43259</v>
      </c>
      <c r="E6" s="29" t="s">
        <v>201</v>
      </c>
      <c r="F6" s="29" t="s">
        <v>37</v>
      </c>
      <c r="G6" s="191" t="s">
        <v>291</v>
      </c>
      <c r="H6" s="191" t="s">
        <v>292</v>
      </c>
    </row>
    <row r="7" spans="1:8" hidden="1" x14ac:dyDescent="0.25">
      <c r="A7" s="140">
        <v>3</v>
      </c>
      <c r="B7" s="140"/>
      <c r="C7" s="7"/>
      <c r="D7" s="5">
        <f t="shared" si="0"/>
        <v>43259</v>
      </c>
      <c r="E7" s="6"/>
      <c r="F7" s="6"/>
      <c r="G7" s="6"/>
      <c r="H7" s="6"/>
    </row>
    <row r="8" spans="1:8" hidden="1" x14ac:dyDescent="0.25">
      <c r="A8" s="140"/>
      <c r="B8" s="140"/>
      <c r="C8" s="6"/>
      <c r="D8" s="5">
        <f t="shared" si="0"/>
        <v>43259</v>
      </c>
      <c r="E8" s="6"/>
      <c r="F8" s="6"/>
      <c r="G8" s="6"/>
      <c r="H8" s="6"/>
    </row>
    <row r="9" spans="1:8" hidden="1" x14ac:dyDescent="0.25">
      <c r="A9" s="140"/>
      <c r="B9" s="140"/>
      <c r="C9" s="6"/>
      <c r="D9" s="5">
        <f t="shared" si="0"/>
        <v>43259</v>
      </c>
      <c r="E9" s="6"/>
      <c r="F9" s="6"/>
      <c r="G9" s="6"/>
      <c r="H9" s="6"/>
    </row>
    <row r="10" spans="1:8" hidden="1" x14ac:dyDescent="0.25">
      <c r="A10" s="140"/>
      <c r="B10" s="140"/>
      <c r="C10" s="6"/>
      <c r="D10" s="5">
        <f t="shared" si="0"/>
        <v>43259</v>
      </c>
      <c r="E10" s="6"/>
      <c r="F10" s="6"/>
      <c r="G10" s="6"/>
      <c r="H10" s="6"/>
    </row>
    <row r="11" spans="1:8" hidden="1" x14ac:dyDescent="0.25">
      <c r="A11" s="140"/>
      <c r="B11" s="140"/>
      <c r="C11" s="6"/>
      <c r="D11" s="5">
        <f t="shared" si="0"/>
        <v>43259</v>
      </c>
      <c r="E11" s="6"/>
      <c r="F11" s="6"/>
      <c r="G11" s="6"/>
      <c r="H11" s="6"/>
    </row>
    <row r="12" spans="1:8" hidden="1" x14ac:dyDescent="0.25">
      <c r="A12" s="140"/>
      <c r="B12" s="140"/>
      <c r="C12" s="6"/>
      <c r="D12" s="5">
        <f t="shared" si="0"/>
        <v>43259</v>
      </c>
      <c r="E12" s="6"/>
      <c r="F12" s="6"/>
      <c r="G12" s="6"/>
      <c r="H12" s="6"/>
    </row>
    <row r="13" spans="1:8" hidden="1" x14ac:dyDescent="0.25">
      <c r="A13" s="140"/>
      <c r="B13" s="140"/>
      <c r="C13" s="6"/>
      <c r="D13" s="5">
        <f t="shared" si="0"/>
        <v>43259</v>
      </c>
      <c r="E13" s="6"/>
      <c r="F13" s="6"/>
      <c r="G13" s="6"/>
      <c r="H13" s="6"/>
    </row>
    <row r="14" spans="1:8" hidden="1" x14ac:dyDescent="0.25">
      <c r="A14" s="140"/>
      <c r="B14" s="140"/>
      <c r="C14" s="6"/>
      <c r="D14" s="5">
        <f t="shared" si="0"/>
        <v>43259</v>
      </c>
      <c r="E14" s="6"/>
      <c r="F14" s="6"/>
      <c r="G14" s="6"/>
      <c r="H14" s="6"/>
    </row>
    <row r="15" spans="1:8" hidden="1" x14ac:dyDescent="0.25">
      <c r="A15" s="140"/>
      <c r="B15" s="140"/>
      <c r="C15" s="6"/>
      <c r="D15" s="5">
        <f t="shared" si="0"/>
        <v>43259</v>
      </c>
      <c r="E15" s="6"/>
      <c r="F15" s="6"/>
      <c r="G15" s="6"/>
      <c r="H15" s="6"/>
    </row>
    <row r="16" spans="1:8" hidden="1" x14ac:dyDescent="0.25">
      <c r="A16" s="140"/>
      <c r="B16" s="140"/>
      <c r="C16" s="6"/>
      <c r="D16" s="5">
        <f t="shared" si="0"/>
        <v>43259</v>
      </c>
      <c r="E16" s="6"/>
      <c r="F16" s="6"/>
      <c r="G16" s="6"/>
      <c r="H16" s="6"/>
    </row>
    <row r="17" spans="1:8" hidden="1" x14ac:dyDescent="0.25">
      <c r="A17" s="140"/>
      <c r="B17" s="140"/>
      <c r="C17" s="6"/>
      <c r="D17" s="5">
        <f t="shared" si="0"/>
        <v>43259</v>
      </c>
      <c r="E17" s="6"/>
      <c r="F17" s="6"/>
      <c r="G17" s="6"/>
      <c r="H17" s="6"/>
    </row>
    <row r="18" spans="1:8" hidden="1" x14ac:dyDescent="0.25">
      <c r="A18" s="140"/>
      <c r="B18" s="140"/>
      <c r="C18" s="6"/>
      <c r="D18" s="5">
        <f t="shared" si="0"/>
        <v>43259</v>
      </c>
      <c r="E18" s="6"/>
      <c r="F18" s="6"/>
      <c r="G18" s="6"/>
      <c r="H18" s="6"/>
    </row>
    <row r="19" spans="1:8" hidden="1" x14ac:dyDescent="0.25">
      <c r="A19" s="140"/>
      <c r="B19" s="140"/>
      <c r="C19" s="6"/>
      <c r="D19" s="5">
        <f t="shared" si="0"/>
        <v>43259</v>
      </c>
      <c r="E19" s="6"/>
      <c r="F19" s="6"/>
      <c r="G19" s="6"/>
      <c r="H19" s="6"/>
    </row>
    <row r="20" spans="1:8" hidden="1" x14ac:dyDescent="0.25">
      <c r="A20" s="140"/>
      <c r="B20" s="140"/>
      <c r="C20" s="6"/>
      <c r="D20" s="5">
        <f t="shared" si="0"/>
        <v>43259</v>
      </c>
      <c r="E20" s="6"/>
      <c r="F20" s="6"/>
      <c r="G20" s="6"/>
      <c r="H20" s="6"/>
    </row>
    <row r="21" spans="1:8" hidden="1" x14ac:dyDescent="0.25">
      <c r="A21" s="140"/>
      <c r="B21" s="140"/>
      <c r="C21" s="6"/>
      <c r="D21" s="5">
        <f t="shared" si="0"/>
        <v>43259</v>
      </c>
      <c r="E21" s="6"/>
      <c r="F21" s="6"/>
      <c r="G21" s="6"/>
      <c r="H21" s="6"/>
    </row>
    <row r="22" spans="1:8" hidden="1" x14ac:dyDescent="0.25">
      <c r="A22" s="140"/>
      <c r="B22" s="140"/>
      <c r="C22" s="6"/>
      <c r="D22" s="5">
        <f t="shared" si="0"/>
        <v>43259</v>
      </c>
      <c r="E22" s="6"/>
      <c r="F22" s="6"/>
      <c r="G22" s="6"/>
      <c r="H22" s="6"/>
    </row>
    <row r="23" spans="1:8" hidden="1" x14ac:dyDescent="0.25">
      <c r="A23" s="140"/>
      <c r="B23" s="140"/>
      <c r="C23" s="6"/>
      <c r="D23" s="5">
        <f t="shared" si="0"/>
        <v>43259</v>
      </c>
      <c r="E23" s="6"/>
      <c r="F23" s="6"/>
      <c r="G23" s="6"/>
      <c r="H23" s="6"/>
    </row>
    <row r="24" spans="1:8" hidden="1" x14ac:dyDescent="0.25">
      <c r="A24" s="142"/>
      <c r="B24" s="142">
        <f>MAX(B5:B23)</f>
        <v>1</v>
      </c>
      <c r="C24" s="40">
        <f>MAX(C5:C23)</f>
        <v>43370</v>
      </c>
      <c r="D24" s="40">
        <f>VLOOKUP($B$24,$B$4:$H$21,3,FALSE)</f>
        <v>43259</v>
      </c>
      <c r="E24" s="75" t="str">
        <f>VLOOKUP($B$24,$B$4:$H$21,4,FALSE)</f>
        <v>Lantan Capital Sp. z o.o.</v>
      </c>
      <c r="F24" s="40" t="str">
        <f>VLOOKUP($B$24,$B$4:$H$21,5,FALSE)</f>
        <v>Wrocław</v>
      </c>
      <c r="G24" s="40" t="str">
        <f>VLOOKUP($B$24,$B$4:$H$21,6,FALSE)</f>
        <v>52-203</v>
      </c>
      <c r="H24" s="40" t="str">
        <f>VLOOKUP($B$24,$B$4:$H$21,7,FALSE)</f>
        <v>Legnicka 57w B/C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PjU4TEAfg/ElLF6nvdc3i6YKdyVtMhi8gcehw/f/QvaP2TeLVToFhN2uu1LJVpRl3pSilrNu4HZp0FeLU1daMA==" saltValue="OEOTIsHHyu/L8QKp1L3NXw==" spinCount="100000" sheet="1" objects="1" scenarios="1"/>
  <mergeCells count="2">
    <mergeCell ref="A1:C1"/>
    <mergeCell ref="G2:H2"/>
  </mergeCells>
  <conditionalFormatting sqref="C7">
    <cfRule type="expression" dxfId="21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26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Gent Sp. z o.o.</v>
      </c>
    </row>
    <row r="2" spans="1:8" x14ac:dyDescent="0.25">
      <c r="A2" s="145"/>
      <c r="B2" s="145"/>
      <c r="D2" s="9"/>
      <c r="G2" s="257" t="s">
        <v>21</v>
      </c>
      <c r="H2" s="257"/>
    </row>
    <row r="3" spans="1:8" x14ac:dyDescent="0.25">
      <c r="A3" s="145"/>
      <c r="B3" s="145"/>
    </row>
    <row r="4" spans="1:8" ht="60" x14ac:dyDescent="0.25">
      <c r="A4" s="144" t="s">
        <v>4</v>
      </c>
      <c r="B4" s="144" t="s">
        <v>22</v>
      </c>
      <c r="C4" s="144" t="s">
        <v>23</v>
      </c>
      <c r="D4" s="21" t="s">
        <v>5</v>
      </c>
      <c r="E4" s="144" t="s">
        <v>6</v>
      </c>
      <c r="F4" s="144" t="s">
        <v>24</v>
      </c>
      <c r="G4" s="144" t="s">
        <v>25</v>
      </c>
      <c r="H4" s="144" t="s">
        <v>26</v>
      </c>
    </row>
    <row r="5" spans="1:8" x14ac:dyDescent="0.25">
      <c r="A5" s="56">
        <v>1</v>
      </c>
      <c r="B5" s="56">
        <v>0</v>
      </c>
      <c r="C5" s="28"/>
      <c r="D5" s="71">
        <v>43264</v>
      </c>
      <c r="E5" s="29" t="s">
        <v>211</v>
      </c>
      <c r="F5" s="29" t="s">
        <v>27</v>
      </c>
      <c r="G5" s="69" t="s">
        <v>213</v>
      </c>
      <c r="H5" s="69" t="s">
        <v>212</v>
      </c>
    </row>
    <row r="6" spans="1:8" hidden="1" x14ac:dyDescent="0.25">
      <c r="A6" s="143">
        <v>2</v>
      </c>
      <c r="B6" s="143"/>
      <c r="C6" s="7"/>
      <c r="D6" s="5">
        <f t="shared" ref="D6:D23" si="0">$D$5</f>
        <v>43264</v>
      </c>
      <c r="E6" s="6"/>
      <c r="F6" s="6"/>
      <c r="G6" s="6"/>
      <c r="H6" s="6"/>
    </row>
    <row r="7" spans="1:8" hidden="1" x14ac:dyDescent="0.25">
      <c r="A7" s="143">
        <v>3</v>
      </c>
      <c r="B7" s="143"/>
      <c r="C7" s="7"/>
      <c r="D7" s="5">
        <f t="shared" si="0"/>
        <v>43264</v>
      </c>
      <c r="E7" s="6"/>
      <c r="F7" s="6"/>
      <c r="G7" s="6"/>
      <c r="H7" s="6"/>
    </row>
    <row r="8" spans="1:8" hidden="1" x14ac:dyDescent="0.25">
      <c r="A8" s="143"/>
      <c r="B8" s="143"/>
      <c r="C8" s="6"/>
      <c r="D8" s="5">
        <f t="shared" si="0"/>
        <v>43264</v>
      </c>
      <c r="E8" s="6"/>
      <c r="F8" s="6"/>
      <c r="G8" s="6"/>
      <c r="H8" s="6"/>
    </row>
    <row r="9" spans="1:8" hidden="1" x14ac:dyDescent="0.25">
      <c r="A9" s="143"/>
      <c r="B9" s="143"/>
      <c r="C9" s="6"/>
      <c r="D9" s="5">
        <f t="shared" si="0"/>
        <v>43264</v>
      </c>
      <c r="E9" s="6"/>
      <c r="F9" s="6"/>
      <c r="G9" s="6"/>
      <c r="H9" s="6"/>
    </row>
    <row r="10" spans="1:8" hidden="1" x14ac:dyDescent="0.25">
      <c r="A10" s="143"/>
      <c r="B10" s="143"/>
      <c r="C10" s="6"/>
      <c r="D10" s="5">
        <f t="shared" si="0"/>
        <v>43264</v>
      </c>
      <c r="E10" s="6"/>
      <c r="F10" s="6"/>
      <c r="G10" s="6"/>
      <c r="H10" s="6"/>
    </row>
    <row r="11" spans="1:8" hidden="1" x14ac:dyDescent="0.25">
      <c r="A11" s="143"/>
      <c r="B11" s="143"/>
      <c r="C11" s="6"/>
      <c r="D11" s="5">
        <f t="shared" si="0"/>
        <v>43264</v>
      </c>
      <c r="E11" s="6"/>
      <c r="F11" s="6"/>
      <c r="G11" s="6"/>
      <c r="H11" s="6"/>
    </row>
    <row r="12" spans="1:8" hidden="1" x14ac:dyDescent="0.25">
      <c r="A12" s="143"/>
      <c r="B12" s="143"/>
      <c r="C12" s="6"/>
      <c r="D12" s="5">
        <f t="shared" si="0"/>
        <v>43264</v>
      </c>
      <c r="E12" s="6"/>
      <c r="F12" s="6"/>
      <c r="G12" s="6"/>
      <c r="H12" s="6"/>
    </row>
    <row r="13" spans="1:8" hidden="1" x14ac:dyDescent="0.25">
      <c r="A13" s="143"/>
      <c r="B13" s="143"/>
      <c r="C13" s="6"/>
      <c r="D13" s="5">
        <f t="shared" si="0"/>
        <v>43264</v>
      </c>
      <c r="E13" s="6"/>
      <c r="F13" s="6"/>
      <c r="G13" s="6"/>
      <c r="H13" s="6"/>
    </row>
    <row r="14" spans="1:8" hidden="1" x14ac:dyDescent="0.25">
      <c r="A14" s="143"/>
      <c r="B14" s="143"/>
      <c r="C14" s="6"/>
      <c r="D14" s="5">
        <f t="shared" si="0"/>
        <v>43264</v>
      </c>
      <c r="E14" s="6"/>
      <c r="F14" s="6"/>
      <c r="G14" s="6"/>
      <c r="H14" s="6"/>
    </row>
    <row r="15" spans="1:8" hidden="1" x14ac:dyDescent="0.25">
      <c r="A15" s="143"/>
      <c r="B15" s="143"/>
      <c r="C15" s="6"/>
      <c r="D15" s="5">
        <f t="shared" si="0"/>
        <v>43264</v>
      </c>
      <c r="E15" s="6"/>
      <c r="F15" s="6"/>
      <c r="G15" s="6"/>
      <c r="H15" s="6"/>
    </row>
    <row r="16" spans="1:8" hidden="1" x14ac:dyDescent="0.25">
      <c r="A16" s="143"/>
      <c r="B16" s="143"/>
      <c r="C16" s="6"/>
      <c r="D16" s="5">
        <f t="shared" si="0"/>
        <v>43264</v>
      </c>
      <c r="E16" s="6"/>
      <c r="F16" s="6"/>
      <c r="G16" s="6"/>
      <c r="H16" s="6"/>
    </row>
    <row r="17" spans="1:8" hidden="1" x14ac:dyDescent="0.25">
      <c r="A17" s="143"/>
      <c r="B17" s="143"/>
      <c r="C17" s="6"/>
      <c r="D17" s="5">
        <f t="shared" si="0"/>
        <v>43264</v>
      </c>
      <c r="E17" s="6"/>
      <c r="F17" s="6"/>
      <c r="G17" s="6"/>
      <c r="H17" s="6"/>
    </row>
    <row r="18" spans="1:8" hidden="1" x14ac:dyDescent="0.25">
      <c r="A18" s="143"/>
      <c r="B18" s="143"/>
      <c r="C18" s="6"/>
      <c r="D18" s="5">
        <f t="shared" si="0"/>
        <v>43264</v>
      </c>
      <c r="E18" s="6"/>
      <c r="F18" s="6"/>
      <c r="G18" s="6"/>
      <c r="H18" s="6"/>
    </row>
    <row r="19" spans="1:8" hidden="1" x14ac:dyDescent="0.25">
      <c r="A19" s="143"/>
      <c r="B19" s="143"/>
      <c r="C19" s="6"/>
      <c r="D19" s="5">
        <f t="shared" si="0"/>
        <v>43264</v>
      </c>
      <c r="E19" s="6"/>
      <c r="F19" s="6"/>
      <c r="G19" s="6"/>
      <c r="H19" s="6"/>
    </row>
    <row r="20" spans="1:8" hidden="1" x14ac:dyDescent="0.25">
      <c r="A20" s="143"/>
      <c r="B20" s="143"/>
      <c r="C20" s="6"/>
      <c r="D20" s="5">
        <f t="shared" si="0"/>
        <v>43264</v>
      </c>
      <c r="E20" s="6"/>
      <c r="F20" s="6"/>
      <c r="G20" s="6"/>
      <c r="H20" s="6"/>
    </row>
    <row r="21" spans="1:8" hidden="1" x14ac:dyDescent="0.25">
      <c r="A21" s="143"/>
      <c r="B21" s="143"/>
      <c r="C21" s="6"/>
      <c r="D21" s="5">
        <f t="shared" si="0"/>
        <v>43264</v>
      </c>
      <c r="E21" s="6"/>
      <c r="F21" s="6"/>
      <c r="G21" s="6"/>
      <c r="H21" s="6"/>
    </row>
    <row r="22" spans="1:8" hidden="1" x14ac:dyDescent="0.25">
      <c r="A22" s="143"/>
      <c r="B22" s="143"/>
      <c r="C22" s="6"/>
      <c r="D22" s="5">
        <f t="shared" si="0"/>
        <v>43264</v>
      </c>
      <c r="E22" s="6"/>
      <c r="F22" s="6"/>
      <c r="G22" s="6"/>
      <c r="H22" s="6"/>
    </row>
    <row r="23" spans="1:8" hidden="1" x14ac:dyDescent="0.25">
      <c r="A23" s="143"/>
      <c r="B23" s="143"/>
      <c r="C23" s="6"/>
      <c r="D23" s="5">
        <f t="shared" si="0"/>
        <v>43264</v>
      </c>
      <c r="E23" s="6"/>
      <c r="F23" s="6"/>
      <c r="G23" s="6"/>
      <c r="H23" s="6"/>
    </row>
    <row r="24" spans="1:8" hidden="1" x14ac:dyDescent="0.25">
      <c r="A24" s="145"/>
      <c r="B24" s="145">
        <f>MAX(B5:B23)</f>
        <v>0</v>
      </c>
      <c r="C24" s="145"/>
      <c r="D24" s="40">
        <f>VLOOKUP($B$22,$B$4:$H$21,3,FALSE)</f>
        <v>43264</v>
      </c>
      <c r="E24" s="75" t="str">
        <f>VLOOKUP($B$22,$B$4:$H$21,4,FALSE)</f>
        <v>Gent Sp. z o.o.</v>
      </c>
      <c r="F24" s="40" t="str">
        <f>VLOOKUP($B$22,$B$4:$H$21,5,FALSE)</f>
        <v>Warszawa</v>
      </c>
      <c r="G24" s="40" t="str">
        <f>VLOOKUP($B$22,$B$4:$H$21,6,FALSE)</f>
        <v>00-124</v>
      </c>
      <c r="H24" s="40" t="str">
        <f>VLOOKUP($B$22,$B$4:$H$21,7,FALSE)</f>
        <v>Rondo ONZ 1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fyHv/aqIfAaRZLF5DYM+KxDS/dvoOerCCI2sQisb9TjJrGe8EjX6qvnnS3y5cKXp+dpo/V8Vqv4s1QrzUj1LaA==" saltValue="IdWdoispyqVChCeLgdIGmg==" spinCount="100000" sheet="1" objects="1" scenarios="1"/>
  <mergeCells count="2">
    <mergeCell ref="A1:C1"/>
    <mergeCell ref="G2:H2"/>
  </mergeCells>
  <conditionalFormatting sqref="C7">
    <cfRule type="expression" dxfId="20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SpeedUp Management Sp. z o.o.</v>
      </c>
    </row>
    <row r="2" spans="1:8" x14ac:dyDescent="0.25">
      <c r="A2" s="148"/>
      <c r="B2" s="148"/>
      <c r="D2" s="9"/>
      <c r="G2" s="257" t="s">
        <v>21</v>
      </c>
      <c r="H2" s="257"/>
    </row>
    <row r="3" spans="1:8" x14ac:dyDescent="0.25">
      <c r="A3" s="148"/>
      <c r="B3" s="148"/>
    </row>
    <row r="4" spans="1:8" ht="60" x14ac:dyDescent="0.25">
      <c r="A4" s="147" t="s">
        <v>4</v>
      </c>
      <c r="B4" s="147" t="s">
        <v>22</v>
      </c>
      <c r="C4" s="147" t="s">
        <v>23</v>
      </c>
      <c r="D4" s="21" t="s">
        <v>5</v>
      </c>
      <c r="E4" s="147" t="s">
        <v>6</v>
      </c>
      <c r="F4" s="147" t="s">
        <v>24</v>
      </c>
      <c r="G4" s="147" t="s">
        <v>25</v>
      </c>
      <c r="H4" s="147" t="s">
        <v>26</v>
      </c>
    </row>
    <row r="5" spans="1:8" x14ac:dyDescent="0.25">
      <c r="A5" s="56">
        <v>1</v>
      </c>
      <c r="B5" s="56">
        <v>0</v>
      </c>
      <c r="C5" s="28"/>
      <c r="D5" s="71">
        <v>43270</v>
      </c>
      <c r="E5" s="29" t="s">
        <v>214</v>
      </c>
      <c r="F5" s="29" t="s">
        <v>54</v>
      </c>
      <c r="G5" s="69" t="s">
        <v>215</v>
      </c>
      <c r="H5" s="69" t="s">
        <v>216</v>
      </c>
    </row>
    <row r="6" spans="1:8" hidden="1" x14ac:dyDescent="0.25">
      <c r="A6" s="146">
        <v>2</v>
      </c>
      <c r="B6" s="146"/>
      <c r="C6" s="7"/>
      <c r="D6" s="5">
        <f t="shared" ref="D6:D23" si="0">$D$5</f>
        <v>43270</v>
      </c>
      <c r="E6" s="6"/>
      <c r="F6" s="6"/>
      <c r="G6" s="6"/>
      <c r="H6" s="6"/>
    </row>
    <row r="7" spans="1:8" hidden="1" x14ac:dyDescent="0.25">
      <c r="A7" s="146">
        <v>3</v>
      </c>
      <c r="B7" s="146"/>
      <c r="C7" s="7"/>
      <c r="D7" s="5">
        <f t="shared" si="0"/>
        <v>43270</v>
      </c>
      <c r="E7" s="6"/>
      <c r="F7" s="6"/>
      <c r="G7" s="6"/>
      <c r="H7" s="6"/>
    </row>
    <row r="8" spans="1:8" hidden="1" x14ac:dyDescent="0.25">
      <c r="A8" s="146"/>
      <c r="B8" s="146"/>
      <c r="C8" s="6"/>
      <c r="D8" s="5">
        <f t="shared" si="0"/>
        <v>43270</v>
      </c>
      <c r="E8" s="6"/>
      <c r="F8" s="6"/>
      <c r="G8" s="6"/>
      <c r="H8" s="6"/>
    </row>
    <row r="9" spans="1:8" hidden="1" x14ac:dyDescent="0.25">
      <c r="A9" s="146"/>
      <c r="B9" s="146"/>
      <c r="C9" s="6"/>
      <c r="D9" s="5">
        <f t="shared" si="0"/>
        <v>43270</v>
      </c>
      <c r="E9" s="6"/>
      <c r="F9" s="6"/>
      <c r="G9" s="6"/>
      <c r="H9" s="6"/>
    </row>
    <row r="10" spans="1:8" hidden="1" x14ac:dyDescent="0.25">
      <c r="A10" s="146"/>
      <c r="B10" s="146"/>
      <c r="C10" s="6"/>
      <c r="D10" s="5">
        <f t="shared" si="0"/>
        <v>43270</v>
      </c>
      <c r="E10" s="6"/>
      <c r="F10" s="6"/>
      <c r="G10" s="6"/>
      <c r="H10" s="6"/>
    </row>
    <row r="11" spans="1:8" hidden="1" x14ac:dyDescent="0.25">
      <c r="A11" s="146"/>
      <c r="B11" s="146"/>
      <c r="C11" s="6"/>
      <c r="D11" s="5">
        <f t="shared" si="0"/>
        <v>43270</v>
      </c>
      <c r="E11" s="6"/>
      <c r="F11" s="6"/>
      <c r="G11" s="6"/>
      <c r="H11" s="6"/>
    </row>
    <row r="12" spans="1:8" hidden="1" x14ac:dyDescent="0.25">
      <c r="A12" s="146"/>
      <c r="B12" s="146"/>
      <c r="C12" s="6"/>
      <c r="D12" s="5">
        <f t="shared" si="0"/>
        <v>43270</v>
      </c>
      <c r="E12" s="6"/>
      <c r="F12" s="6"/>
      <c r="G12" s="6"/>
      <c r="H12" s="6"/>
    </row>
    <row r="13" spans="1:8" hidden="1" x14ac:dyDescent="0.25">
      <c r="A13" s="146"/>
      <c r="B13" s="146"/>
      <c r="C13" s="6"/>
      <c r="D13" s="5">
        <f t="shared" si="0"/>
        <v>43270</v>
      </c>
      <c r="E13" s="6"/>
      <c r="F13" s="6"/>
      <c r="G13" s="6"/>
      <c r="H13" s="6"/>
    </row>
    <row r="14" spans="1:8" hidden="1" x14ac:dyDescent="0.25">
      <c r="A14" s="146"/>
      <c r="B14" s="146"/>
      <c r="C14" s="6"/>
      <c r="D14" s="5">
        <f t="shared" si="0"/>
        <v>43270</v>
      </c>
      <c r="E14" s="6"/>
      <c r="F14" s="6"/>
      <c r="G14" s="6"/>
      <c r="H14" s="6"/>
    </row>
    <row r="15" spans="1:8" hidden="1" x14ac:dyDescent="0.25">
      <c r="A15" s="146"/>
      <c r="B15" s="146"/>
      <c r="C15" s="6"/>
      <c r="D15" s="5">
        <f t="shared" si="0"/>
        <v>43270</v>
      </c>
      <c r="E15" s="6"/>
      <c r="F15" s="6"/>
      <c r="G15" s="6"/>
      <c r="H15" s="6"/>
    </row>
    <row r="16" spans="1:8" hidden="1" x14ac:dyDescent="0.25">
      <c r="A16" s="146"/>
      <c r="B16" s="146"/>
      <c r="C16" s="6"/>
      <c r="D16" s="5">
        <f t="shared" si="0"/>
        <v>43270</v>
      </c>
      <c r="E16" s="6"/>
      <c r="F16" s="6"/>
      <c r="G16" s="6"/>
      <c r="H16" s="6"/>
    </row>
    <row r="17" spans="1:8" hidden="1" x14ac:dyDescent="0.25">
      <c r="A17" s="146"/>
      <c r="B17" s="146"/>
      <c r="C17" s="6"/>
      <c r="D17" s="5">
        <f t="shared" si="0"/>
        <v>43270</v>
      </c>
      <c r="E17" s="6"/>
      <c r="F17" s="6"/>
      <c r="G17" s="6"/>
      <c r="H17" s="6"/>
    </row>
    <row r="18" spans="1:8" hidden="1" x14ac:dyDescent="0.25">
      <c r="A18" s="146"/>
      <c r="B18" s="146"/>
      <c r="C18" s="6"/>
      <c r="D18" s="5">
        <f t="shared" si="0"/>
        <v>43270</v>
      </c>
      <c r="E18" s="6"/>
      <c r="F18" s="6"/>
      <c r="G18" s="6"/>
      <c r="H18" s="6"/>
    </row>
    <row r="19" spans="1:8" hidden="1" x14ac:dyDescent="0.25">
      <c r="A19" s="146"/>
      <c r="B19" s="146"/>
      <c r="C19" s="6"/>
      <c r="D19" s="5">
        <f t="shared" si="0"/>
        <v>43270</v>
      </c>
      <c r="E19" s="6"/>
      <c r="F19" s="6"/>
      <c r="G19" s="6"/>
      <c r="H19" s="6"/>
    </row>
    <row r="20" spans="1:8" hidden="1" x14ac:dyDescent="0.25">
      <c r="A20" s="146"/>
      <c r="B20" s="146"/>
      <c r="C20" s="6"/>
      <c r="D20" s="5">
        <f t="shared" si="0"/>
        <v>43270</v>
      </c>
      <c r="E20" s="6"/>
      <c r="F20" s="6"/>
      <c r="G20" s="6"/>
      <c r="H20" s="6"/>
    </row>
    <row r="21" spans="1:8" hidden="1" x14ac:dyDescent="0.25">
      <c r="A21" s="146"/>
      <c r="B21" s="146"/>
      <c r="C21" s="6"/>
      <c r="D21" s="5">
        <f t="shared" si="0"/>
        <v>43270</v>
      </c>
      <c r="E21" s="6"/>
      <c r="F21" s="6"/>
      <c r="G21" s="6"/>
      <c r="H21" s="6"/>
    </row>
    <row r="22" spans="1:8" hidden="1" x14ac:dyDescent="0.25">
      <c r="A22" s="146"/>
      <c r="B22" s="146"/>
      <c r="C22" s="6"/>
      <c r="D22" s="5">
        <f t="shared" si="0"/>
        <v>43270</v>
      </c>
      <c r="E22" s="6"/>
      <c r="F22" s="6"/>
      <c r="G22" s="6"/>
      <c r="H22" s="6"/>
    </row>
    <row r="23" spans="1:8" hidden="1" x14ac:dyDescent="0.25">
      <c r="A23" s="146"/>
      <c r="B23" s="146"/>
      <c r="C23" s="6"/>
      <c r="D23" s="5">
        <f t="shared" si="0"/>
        <v>43270</v>
      </c>
      <c r="E23" s="6"/>
      <c r="F23" s="6"/>
      <c r="G23" s="6"/>
      <c r="H23" s="6"/>
    </row>
    <row r="24" spans="1:8" hidden="1" x14ac:dyDescent="0.25">
      <c r="A24" s="148"/>
      <c r="B24" s="148">
        <f>MAX(B5:B23)</f>
        <v>0</v>
      </c>
      <c r="C24" s="148"/>
      <c r="D24" s="40">
        <f>VLOOKUP($B$22,$B$4:$H$21,3,FALSE)</f>
        <v>43270</v>
      </c>
      <c r="E24" s="75" t="str">
        <f>VLOOKUP($B$22,$B$4:$H$21,4,FALSE)</f>
        <v>SpeedUp Management Sp. z o.o.</v>
      </c>
      <c r="F24" s="40" t="str">
        <f>VLOOKUP($B$22,$B$4:$H$21,5,FALSE)</f>
        <v>Poznań</v>
      </c>
      <c r="G24" s="40" t="str">
        <f>VLOOKUP($B$22,$B$4:$H$21,6,FALSE)</f>
        <v>60-689</v>
      </c>
      <c r="H24" s="40" t="str">
        <f>VLOOKUP($B$22,$B$4:$H$21,7,FALSE)</f>
        <v>Obornicka 330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kRq5dHpULCeJY5wkZ8xuxm2odSEST+qNcbVZcGODEZDtmMjC42RtMUp4FddJ0B1GfHWikTqluYS9W6fiTAzxvQ==" saltValue="UA1Q0UYpMIjbTTe4qYufDQ==" spinCount="100000" sheet="1" objects="1" scenarios="1"/>
  <mergeCells count="2">
    <mergeCell ref="A1:C1"/>
    <mergeCell ref="G2:H2"/>
  </mergeCells>
  <conditionalFormatting sqref="C7">
    <cfRule type="expression" dxfId="19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1:H24"/>
  <sheetViews>
    <sheetView showGridLines="0" workbookViewId="0">
      <selection activeCell="G2" sqref="G2:H2"/>
    </sheetView>
  </sheetViews>
  <sheetFormatPr defaultColWidth="0" defaultRowHeight="15" zeroHeight="1" x14ac:dyDescent="0.25"/>
  <cols>
    <col min="1" max="3" width="9.140625" customWidth="1"/>
    <col min="4" max="4" width="10.140625" bestFit="1" customWidth="1"/>
    <col min="5" max="5" width="11.42578125" customWidth="1"/>
    <col min="6" max="6" width="17.140625" customWidth="1"/>
    <col min="7" max="7" width="14.85546875" customWidth="1"/>
    <col min="8" max="8" width="15.710937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9" t="s">
        <v>20</v>
      </c>
    </row>
    <row r="2" spans="1:8" x14ac:dyDescent="0.25">
      <c r="A2" s="10"/>
      <c r="B2" s="10"/>
      <c r="D2" s="9"/>
      <c r="G2" s="257" t="s">
        <v>21</v>
      </c>
      <c r="H2" s="257"/>
    </row>
    <row r="3" spans="1:8" x14ac:dyDescent="0.25">
      <c r="A3" s="8"/>
      <c r="B3" s="8"/>
    </row>
    <row r="4" spans="1:8" ht="60" x14ac:dyDescent="0.25">
      <c r="A4" s="1" t="s">
        <v>4</v>
      </c>
      <c r="B4" s="1" t="s">
        <v>22</v>
      </c>
      <c r="C4" s="1" t="s">
        <v>23</v>
      </c>
      <c r="D4" s="1" t="s">
        <v>5</v>
      </c>
      <c r="E4" s="1" t="s">
        <v>6</v>
      </c>
      <c r="F4" s="1" t="s">
        <v>24</v>
      </c>
      <c r="G4" s="1" t="s">
        <v>25</v>
      </c>
      <c r="H4" s="1" t="s">
        <v>26</v>
      </c>
    </row>
    <row r="5" spans="1:8" x14ac:dyDescent="0.25">
      <c r="A5" s="11">
        <v>1</v>
      </c>
      <c r="B5" s="11">
        <v>0</v>
      </c>
      <c r="C5" s="12"/>
      <c r="D5" s="13">
        <v>42754</v>
      </c>
      <c r="E5" s="14" t="s">
        <v>20</v>
      </c>
      <c r="F5" s="6" t="s">
        <v>27</v>
      </c>
      <c r="G5" s="6" t="s">
        <v>28</v>
      </c>
      <c r="H5" s="6" t="s">
        <v>29</v>
      </c>
    </row>
    <row r="6" spans="1:8" hidden="1" x14ac:dyDescent="0.25">
      <c r="A6" s="11">
        <v>2</v>
      </c>
      <c r="B6" s="11"/>
      <c r="C6" s="15"/>
      <c r="D6" s="13">
        <f t="shared" ref="D6:D23" si="0">$D$5</f>
        <v>42754</v>
      </c>
      <c r="E6" s="14"/>
      <c r="F6" s="6"/>
      <c r="G6" s="6"/>
      <c r="H6" s="6"/>
    </row>
    <row r="7" spans="1:8" hidden="1" x14ac:dyDescent="0.25">
      <c r="A7" s="11">
        <v>3</v>
      </c>
      <c r="B7" s="11"/>
      <c r="C7" s="15"/>
      <c r="D7" s="13">
        <f t="shared" si="0"/>
        <v>42754</v>
      </c>
      <c r="E7" s="14"/>
      <c r="F7" s="6"/>
      <c r="G7" s="6"/>
      <c r="H7" s="6"/>
    </row>
    <row r="8" spans="1:8" hidden="1" x14ac:dyDescent="0.25">
      <c r="A8" s="11">
        <v>4</v>
      </c>
      <c r="B8" s="11"/>
      <c r="C8" s="15"/>
      <c r="D8" s="13">
        <f t="shared" si="0"/>
        <v>42754</v>
      </c>
      <c r="E8" s="14"/>
      <c r="F8" s="14"/>
      <c r="G8" s="14"/>
      <c r="H8" s="14"/>
    </row>
    <row r="9" spans="1:8" hidden="1" x14ac:dyDescent="0.25">
      <c r="A9" s="11"/>
      <c r="B9" s="11"/>
      <c r="C9" s="14"/>
      <c r="D9" s="13">
        <f t="shared" si="0"/>
        <v>42754</v>
      </c>
      <c r="E9" s="14"/>
      <c r="F9" s="14"/>
      <c r="G9" s="14"/>
      <c r="H9" s="14"/>
    </row>
    <row r="10" spans="1:8" hidden="1" x14ac:dyDescent="0.25">
      <c r="A10" s="11"/>
      <c r="B10" s="11"/>
      <c r="C10" s="14"/>
      <c r="D10" s="13">
        <f t="shared" si="0"/>
        <v>42754</v>
      </c>
      <c r="E10" s="14"/>
      <c r="F10" s="14"/>
      <c r="G10" s="14"/>
      <c r="H10" s="14"/>
    </row>
    <row r="11" spans="1:8" hidden="1" x14ac:dyDescent="0.25">
      <c r="A11" s="11"/>
      <c r="B11" s="11"/>
      <c r="C11" s="14"/>
      <c r="D11" s="13">
        <f t="shared" si="0"/>
        <v>42754</v>
      </c>
      <c r="E11" s="14"/>
      <c r="F11" s="14"/>
      <c r="G11" s="14"/>
      <c r="H11" s="14"/>
    </row>
    <row r="12" spans="1:8" hidden="1" x14ac:dyDescent="0.25">
      <c r="A12" s="11"/>
      <c r="B12" s="11"/>
      <c r="C12" s="14"/>
      <c r="D12" s="13">
        <f t="shared" si="0"/>
        <v>42754</v>
      </c>
      <c r="E12" s="14"/>
      <c r="F12" s="14"/>
      <c r="G12" s="14"/>
      <c r="H12" s="14"/>
    </row>
    <row r="13" spans="1:8" hidden="1" x14ac:dyDescent="0.25">
      <c r="A13" s="11"/>
      <c r="B13" s="11"/>
      <c r="C13" s="14"/>
      <c r="D13" s="13">
        <f t="shared" si="0"/>
        <v>42754</v>
      </c>
      <c r="E13" s="14"/>
      <c r="F13" s="14"/>
      <c r="G13" s="14"/>
      <c r="H13" s="14"/>
    </row>
    <row r="14" spans="1:8" hidden="1" x14ac:dyDescent="0.25">
      <c r="A14" s="11"/>
      <c r="B14" s="11"/>
      <c r="C14" s="14"/>
      <c r="D14" s="13">
        <f t="shared" si="0"/>
        <v>42754</v>
      </c>
      <c r="E14" s="14"/>
      <c r="F14" s="14"/>
      <c r="G14" s="14"/>
      <c r="H14" s="14"/>
    </row>
    <row r="15" spans="1:8" hidden="1" x14ac:dyDescent="0.25">
      <c r="A15" s="11"/>
      <c r="B15" s="11"/>
      <c r="C15" s="14"/>
      <c r="D15" s="13">
        <f t="shared" si="0"/>
        <v>42754</v>
      </c>
      <c r="E15" s="14"/>
      <c r="F15" s="14"/>
      <c r="G15" s="14"/>
      <c r="H15" s="14"/>
    </row>
    <row r="16" spans="1:8" hidden="1" x14ac:dyDescent="0.25">
      <c r="A16" s="11"/>
      <c r="B16" s="11"/>
      <c r="C16" s="14"/>
      <c r="D16" s="13">
        <f t="shared" si="0"/>
        <v>42754</v>
      </c>
      <c r="E16" s="14"/>
      <c r="F16" s="14"/>
      <c r="G16" s="14"/>
      <c r="H16" s="14"/>
    </row>
    <row r="17" spans="1:8" hidden="1" x14ac:dyDescent="0.25">
      <c r="A17" s="11"/>
      <c r="B17" s="11"/>
      <c r="C17" s="14"/>
      <c r="D17" s="13">
        <f t="shared" si="0"/>
        <v>42754</v>
      </c>
      <c r="E17" s="14"/>
      <c r="F17" s="14"/>
      <c r="G17" s="14"/>
      <c r="H17" s="14"/>
    </row>
    <row r="18" spans="1:8" hidden="1" x14ac:dyDescent="0.25">
      <c r="A18" s="11"/>
      <c r="B18" s="11"/>
      <c r="C18" s="14"/>
      <c r="D18" s="13">
        <f t="shared" si="0"/>
        <v>42754</v>
      </c>
      <c r="E18" s="14"/>
      <c r="F18" s="14"/>
      <c r="G18" s="14"/>
      <c r="H18" s="14"/>
    </row>
    <row r="19" spans="1:8" hidden="1" x14ac:dyDescent="0.25">
      <c r="A19" s="11"/>
      <c r="B19" s="11"/>
      <c r="C19" s="14"/>
      <c r="D19" s="13">
        <f t="shared" si="0"/>
        <v>42754</v>
      </c>
      <c r="E19" s="14"/>
      <c r="F19" s="14"/>
      <c r="G19" s="14"/>
      <c r="H19" s="14"/>
    </row>
    <row r="20" spans="1:8" hidden="1" x14ac:dyDescent="0.25">
      <c r="A20" s="11"/>
      <c r="B20" s="11"/>
      <c r="C20" s="14"/>
      <c r="D20" s="13">
        <f t="shared" si="0"/>
        <v>42754</v>
      </c>
      <c r="E20" s="14"/>
      <c r="F20" s="14"/>
      <c r="G20" s="14"/>
      <c r="H20" s="14"/>
    </row>
    <row r="21" spans="1:8" hidden="1" x14ac:dyDescent="0.25">
      <c r="A21" s="11"/>
      <c r="B21" s="11"/>
      <c r="C21" s="14"/>
      <c r="D21" s="13">
        <f t="shared" si="0"/>
        <v>42754</v>
      </c>
      <c r="E21" s="14"/>
      <c r="F21" s="14"/>
      <c r="G21" s="14"/>
      <c r="H21" s="14"/>
    </row>
    <row r="22" spans="1:8" hidden="1" x14ac:dyDescent="0.25">
      <c r="A22" s="11"/>
      <c r="B22" s="11"/>
      <c r="C22" s="14"/>
      <c r="D22" s="13">
        <f t="shared" si="0"/>
        <v>42754</v>
      </c>
      <c r="E22" s="14"/>
      <c r="F22" s="14"/>
      <c r="G22" s="14"/>
      <c r="H22" s="14"/>
    </row>
    <row r="23" spans="1:8" hidden="1" x14ac:dyDescent="0.25">
      <c r="A23" s="11"/>
      <c r="B23" s="11"/>
      <c r="C23" s="14"/>
      <c r="D23" s="13">
        <f t="shared" si="0"/>
        <v>42754</v>
      </c>
      <c r="E23" s="14"/>
      <c r="F23" s="14"/>
      <c r="G23" s="14"/>
      <c r="H23" s="14"/>
    </row>
    <row r="24" spans="1:8" hidden="1" x14ac:dyDescent="0.25">
      <c r="A24" s="16"/>
      <c r="B24" s="16">
        <f>MAX(B5:B23)</f>
        <v>0</v>
      </c>
      <c r="C24" s="17"/>
      <c r="D24" s="18">
        <f>VLOOKUP($B$24,$B$5:$H$23,3,FALSE)</f>
        <v>42754</v>
      </c>
      <c r="E24" s="19" t="str">
        <f>VLOOKUP($B$24,$B$5:$H$23,4,FALSE)</f>
        <v>RB S.A.</v>
      </c>
      <c r="F24" s="19" t="str">
        <f>VLOOKUP($B$24,$B$5:$H$23,5,FALSE)</f>
        <v>Warszawa</v>
      </c>
      <c r="G24" s="19" t="str">
        <f>VLOOKUP($B$24,$B$5:$H$23,6,FALSE)</f>
        <v>02-674</v>
      </c>
      <c r="H24" s="19" t="str">
        <f>VLOOKUP($B$24,$B$5:$H$23,7,FALSE)</f>
        <v>Marynarska 11</v>
      </c>
    </row>
  </sheetData>
  <sheetProtection algorithmName="SHA-512" hashValue="3+IHB9u5z0d7DkZdvYHEC1Eg0Aba0Zu6Z5LdSkWMEiEjTzAlYurOm02q8qQ7f1EDMNUsKO/r51K289GmktSV7w==" saltValue="QDb7MizppmVCwFmLUX19hg==" spinCount="100000" sheet="1" objects="1" scenarios="1"/>
  <mergeCells count="2">
    <mergeCell ref="A1:C1"/>
    <mergeCell ref="G2:H2"/>
  </mergeCells>
  <conditionalFormatting sqref="C7 F8:H8">
    <cfRule type="expression" dxfId="54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BTM Investments Sp. z o.o.</v>
      </c>
    </row>
    <row r="2" spans="1:8" x14ac:dyDescent="0.25">
      <c r="A2" s="151"/>
      <c r="B2" s="151"/>
      <c r="D2" s="9"/>
      <c r="G2" s="257" t="s">
        <v>21</v>
      </c>
      <c r="H2" s="257"/>
    </row>
    <row r="3" spans="1:8" x14ac:dyDescent="0.25">
      <c r="A3" s="151"/>
      <c r="B3" s="151"/>
    </row>
    <row r="4" spans="1:8" ht="60" x14ac:dyDescent="0.25">
      <c r="A4" s="150" t="s">
        <v>4</v>
      </c>
      <c r="B4" s="150" t="s">
        <v>22</v>
      </c>
      <c r="C4" s="150" t="s">
        <v>23</v>
      </c>
      <c r="D4" s="21" t="s">
        <v>5</v>
      </c>
      <c r="E4" s="150" t="s">
        <v>6</v>
      </c>
      <c r="F4" s="150" t="s">
        <v>24</v>
      </c>
      <c r="G4" s="150" t="s">
        <v>25</v>
      </c>
      <c r="H4" s="150" t="s">
        <v>26</v>
      </c>
    </row>
    <row r="5" spans="1:8" x14ac:dyDescent="0.25">
      <c r="A5" s="56">
        <v>1</v>
      </c>
      <c r="B5" s="56">
        <v>0</v>
      </c>
      <c r="C5" s="28"/>
      <c r="D5" s="71">
        <v>43273</v>
      </c>
      <c r="E5" s="29" t="s">
        <v>218</v>
      </c>
      <c r="F5" s="29" t="s">
        <v>50</v>
      </c>
      <c r="G5" s="69" t="s">
        <v>220</v>
      </c>
      <c r="H5" s="69" t="s">
        <v>219</v>
      </c>
    </row>
    <row r="6" spans="1:8" hidden="1" x14ac:dyDescent="0.25">
      <c r="A6" s="149">
        <v>2</v>
      </c>
      <c r="B6" s="149"/>
      <c r="C6" s="7"/>
      <c r="D6" s="5">
        <f t="shared" ref="D6:D23" si="0">$D$5</f>
        <v>43273</v>
      </c>
      <c r="E6" s="6"/>
      <c r="F6" s="6"/>
      <c r="G6" s="6"/>
      <c r="H6" s="6"/>
    </row>
    <row r="7" spans="1:8" hidden="1" x14ac:dyDescent="0.25">
      <c r="A7" s="149">
        <v>3</v>
      </c>
      <c r="B7" s="149"/>
      <c r="C7" s="7"/>
      <c r="D7" s="5">
        <f t="shared" si="0"/>
        <v>43273</v>
      </c>
      <c r="E7" s="6"/>
      <c r="F7" s="6"/>
      <c r="G7" s="6"/>
      <c r="H7" s="6"/>
    </row>
    <row r="8" spans="1:8" hidden="1" x14ac:dyDescent="0.25">
      <c r="A8" s="149"/>
      <c r="B8" s="149"/>
      <c r="C8" s="6"/>
      <c r="D8" s="5">
        <f t="shared" si="0"/>
        <v>43273</v>
      </c>
      <c r="E8" s="6"/>
      <c r="F8" s="6"/>
      <c r="G8" s="6"/>
      <c r="H8" s="6"/>
    </row>
    <row r="9" spans="1:8" hidden="1" x14ac:dyDescent="0.25">
      <c r="A9" s="149"/>
      <c r="B9" s="149"/>
      <c r="C9" s="6"/>
      <c r="D9" s="5">
        <f t="shared" si="0"/>
        <v>43273</v>
      </c>
      <c r="E9" s="6"/>
      <c r="F9" s="6"/>
      <c r="G9" s="6"/>
      <c r="H9" s="6"/>
    </row>
    <row r="10" spans="1:8" hidden="1" x14ac:dyDescent="0.25">
      <c r="A10" s="149"/>
      <c r="B10" s="149"/>
      <c r="C10" s="6"/>
      <c r="D10" s="5">
        <f t="shared" si="0"/>
        <v>43273</v>
      </c>
      <c r="E10" s="6"/>
      <c r="F10" s="6"/>
      <c r="G10" s="6"/>
      <c r="H10" s="6"/>
    </row>
    <row r="11" spans="1:8" hidden="1" x14ac:dyDescent="0.25">
      <c r="A11" s="149"/>
      <c r="B11" s="149"/>
      <c r="C11" s="6"/>
      <c r="D11" s="5">
        <f t="shared" si="0"/>
        <v>43273</v>
      </c>
      <c r="E11" s="6"/>
      <c r="F11" s="6"/>
      <c r="G11" s="6"/>
      <c r="H11" s="6"/>
    </row>
    <row r="12" spans="1:8" hidden="1" x14ac:dyDescent="0.25">
      <c r="A12" s="149"/>
      <c r="B12" s="149"/>
      <c r="C12" s="6"/>
      <c r="D12" s="5">
        <f t="shared" si="0"/>
        <v>43273</v>
      </c>
      <c r="E12" s="6"/>
      <c r="F12" s="6"/>
      <c r="G12" s="6"/>
      <c r="H12" s="6"/>
    </row>
    <row r="13" spans="1:8" hidden="1" x14ac:dyDescent="0.25">
      <c r="A13" s="149"/>
      <c r="B13" s="149"/>
      <c r="C13" s="6"/>
      <c r="D13" s="5">
        <f t="shared" si="0"/>
        <v>43273</v>
      </c>
      <c r="E13" s="6"/>
      <c r="F13" s="6"/>
      <c r="G13" s="6"/>
      <c r="H13" s="6"/>
    </row>
    <row r="14" spans="1:8" hidden="1" x14ac:dyDescent="0.25">
      <c r="A14" s="149"/>
      <c r="B14" s="149"/>
      <c r="C14" s="6"/>
      <c r="D14" s="5">
        <f t="shared" si="0"/>
        <v>43273</v>
      </c>
      <c r="E14" s="6"/>
      <c r="F14" s="6"/>
      <c r="G14" s="6"/>
      <c r="H14" s="6"/>
    </row>
    <row r="15" spans="1:8" hidden="1" x14ac:dyDescent="0.25">
      <c r="A15" s="149"/>
      <c r="B15" s="149"/>
      <c r="C15" s="6"/>
      <c r="D15" s="5">
        <f t="shared" si="0"/>
        <v>43273</v>
      </c>
      <c r="E15" s="6"/>
      <c r="F15" s="6"/>
      <c r="G15" s="6"/>
      <c r="H15" s="6"/>
    </row>
    <row r="16" spans="1:8" hidden="1" x14ac:dyDescent="0.25">
      <c r="A16" s="149"/>
      <c r="B16" s="149"/>
      <c r="C16" s="6"/>
      <c r="D16" s="5">
        <f t="shared" si="0"/>
        <v>43273</v>
      </c>
      <c r="E16" s="6"/>
      <c r="F16" s="6"/>
      <c r="G16" s="6"/>
      <c r="H16" s="6"/>
    </row>
    <row r="17" spans="1:8" hidden="1" x14ac:dyDescent="0.25">
      <c r="A17" s="149"/>
      <c r="B17" s="149"/>
      <c r="C17" s="6"/>
      <c r="D17" s="5">
        <f t="shared" si="0"/>
        <v>43273</v>
      </c>
      <c r="E17" s="6"/>
      <c r="F17" s="6"/>
      <c r="G17" s="6"/>
      <c r="H17" s="6"/>
    </row>
    <row r="18" spans="1:8" hidden="1" x14ac:dyDescent="0.25">
      <c r="A18" s="149"/>
      <c r="B18" s="149"/>
      <c r="C18" s="6"/>
      <c r="D18" s="5">
        <f t="shared" si="0"/>
        <v>43273</v>
      </c>
      <c r="E18" s="6"/>
      <c r="F18" s="6"/>
      <c r="G18" s="6"/>
      <c r="H18" s="6"/>
    </row>
    <row r="19" spans="1:8" hidden="1" x14ac:dyDescent="0.25">
      <c r="A19" s="149"/>
      <c r="B19" s="149"/>
      <c r="C19" s="6"/>
      <c r="D19" s="5">
        <f t="shared" si="0"/>
        <v>43273</v>
      </c>
      <c r="E19" s="6"/>
      <c r="F19" s="6"/>
      <c r="G19" s="6"/>
      <c r="H19" s="6"/>
    </row>
    <row r="20" spans="1:8" hidden="1" x14ac:dyDescent="0.25">
      <c r="A20" s="149"/>
      <c r="B20" s="149"/>
      <c r="C20" s="6"/>
      <c r="D20" s="5">
        <f t="shared" si="0"/>
        <v>43273</v>
      </c>
      <c r="E20" s="6"/>
      <c r="F20" s="6"/>
      <c r="G20" s="6"/>
      <c r="H20" s="6"/>
    </row>
    <row r="21" spans="1:8" hidden="1" x14ac:dyDescent="0.25">
      <c r="A21" s="149"/>
      <c r="B21" s="149"/>
      <c r="C21" s="6"/>
      <c r="D21" s="5">
        <f t="shared" si="0"/>
        <v>43273</v>
      </c>
      <c r="E21" s="6"/>
      <c r="F21" s="6"/>
      <c r="G21" s="6"/>
      <c r="H21" s="6"/>
    </row>
    <row r="22" spans="1:8" hidden="1" x14ac:dyDescent="0.25">
      <c r="A22" s="149"/>
      <c r="B22" s="149"/>
      <c r="C22" s="6"/>
      <c r="D22" s="5">
        <f t="shared" si="0"/>
        <v>43273</v>
      </c>
      <c r="E22" s="6"/>
      <c r="F22" s="6"/>
      <c r="G22" s="6"/>
      <c r="H22" s="6"/>
    </row>
    <row r="23" spans="1:8" hidden="1" x14ac:dyDescent="0.25">
      <c r="A23" s="149"/>
      <c r="B23" s="149"/>
      <c r="C23" s="6"/>
      <c r="D23" s="5">
        <f t="shared" si="0"/>
        <v>43273</v>
      </c>
      <c r="E23" s="6"/>
      <c r="F23" s="6"/>
      <c r="G23" s="6"/>
      <c r="H23" s="6"/>
    </row>
    <row r="24" spans="1:8" hidden="1" x14ac:dyDescent="0.25">
      <c r="A24" s="151"/>
      <c r="B24" s="151">
        <f>MAX(B5:B23)</f>
        <v>0</v>
      </c>
      <c r="C24" s="151"/>
      <c r="D24" s="40">
        <f>VLOOKUP($B$22,$B$4:$H$21,3,FALSE)</f>
        <v>43273</v>
      </c>
      <c r="E24" s="75" t="str">
        <f>VLOOKUP($B$22,$B$4:$H$21,4,FALSE)</f>
        <v>BTM Investments Sp. z o.o.</v>
      </c>
      <c r="F24" s="40" t="str">
        <f>VLOOKUP($B$22,$B$4:$H$21,5,FALSE)</f>
        <v>Gdańsk</v>
      </c>
      <c r="G24" s="40" t="str">
        <f>VLOOKUP($B$22,$B$4:$H$21,6,FALSE)</f>
        <v>80-308</v>
      </c>
      <c r="H24" s="40" t="str">
        <f>VLOOKUP($B$22,$B$4:$H$21,7,FALSE)</f>
        <v>Polanki 25 lok. 1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CExU/AdiU/dzdvEkpwP1pzYEIUdA6FJEAWfwUrnEcVa8vAhqmorXN6OVdiBjo5N0kiqQwKm2+AZ8qf7dWHAFFg==" saltValue="9iWr0oFgleNuSkR/GPucvw==" spinCount="100000" sheet="1" objects="1" scenarios="1"/>
  <mergeCells count="2">
    <mergeCell ref="A1:C1"/>
    <mergeCell ref="G2:H2"/>
  </mergeCells>
  <conditionalFormatting sqref="C7">
    <cfRule type="expression" dxfId="18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ACCOLADE VENTURES Sp. z o.o.</v>
      </c>
    </row>
    <row r="2" spans="1:8" x14ac:dyDescent="0.25">
      <c r="A2" s="154"/>
      <c r="B2" s="154"/>
      <c r="D2" s="9"/>
      <c r="G2" s="257" t="s">
        <v>21</v>
      </c>
      <c r="H2" s="257"/>
    </row>
    <row r="3" spans="1:8" x14ac:dyDescent="0.25">
      <c r="A3" s="154"/>
      <c r="B3" s="154"/>
    </row>
    <row r="4" spans="1:8" ht="60" x14ac:dyDescent="0.25">
      <c r="A4" s="153" t="s">
        <v>4</v>
      </c>
      <c r="B4" s="153" t="s">
        <v>22</v>
      </c>
      <c r="C4" s="153" t="s">
        <v>23</v>
      </c>
      <c r="D4" s="21" t="s">
        <v>5</v>
      </c>
      <c r="E4" s="153" t="s">
        <v>6</v>
      </c>
      <c r="F4" s="153" t="s">
        <v>24</v>
      </c>
      <c r="G4" s="153" t="s">
        <v>25</v>
      </c>
      <c r="H4" s="153" t="s">
        <v>26</v>
      </c>
    </row>
    <row r="5" spans="1:8" x14ac:dyDescent="0.25">
      <c r="A5" s="56">
        <v>1</v>
      </c>
      <c r="B5" s="56">
        <v>0</v>
      </c>
      <c r="C5" s="28"/>
      <c r="D5" s="71">
        <v>43283</v>
      </c>
      <c r="E5" s="29" t="s">
        <v>222</v>
      </c>
      <c r="F5" s="29" t="s">
        <v>140</v>
      </c>
      <c r="G5" s="69" t="s">
        <v>223</v>
      </c>
      <c r="H5" s="69" t="s">
        <v>226</v>
      </c>
    </row>
    <row r="6" spans="1:8" hidden="1" x14ac:dyDescent="0.25">
      <c r="A6" s="152">
        <v>2</v>
      </c>
      <c r="B6" s="152"/>
      <c r="C6" s="7"/>
      <c r="D6" s="5">
        <f t="shared" ref="D6:D23" si="0">$D$5</f>
        <v>43283</v>
      </c>
      <c r="E6" s="6"/>
      <c r="F6" s="6"/>
      <c r="G6" s="6"/>
      <c r="H6" s="6"/>
    </row>
    <row r="7" spans="1:8" hidden="1" x14ac:dyDescent="0.25">
      <c r="A7" s="152">
        <v>3</v>
      </c>
      <c r="B7" s="152"/>
      <c r="C7" s="7"/>
      <c r="D7" s="5">
        <f t="shared" si="0"/>
        <v>43283</v>
      </c>
      <c r="E7" s="6"/>
      <c r="F7" s="6"/>
      <c r="G7" s="6"/>
      <c r="H7" s="6"/>
    </row>
    <row r="8" spans="1:8" hidden="1" x14ac:dyDescent="0.25">
      <c r="A8" s="152"/>
      <c r="B8" s="152"/>
      <c r="C8" s="6"/>
      <c r="D8" s="5">
        <f t="shared" si="0"/>
        <v>43283</v>
      </c>
      <c r="E8" s="6"/>
      <c r="F8" s="6"/>
      <c r="G8" s="6"/>
      <c r="H8" s="6"/>
    </row>
    <row r="9" spans="1:8" hidden="1" x14ac:dyDescent="0.25">
      <c r="A9" s="152"/>
      <c r="B9" s="152"/>
      <c r="C9" s="6"/>
      <c r="D9" s="5">
        <f t="shared" si="0"/>
        <v>43283</v>
      </c>
      <c r="E9" s="6"/>
      <c r="F9" s="6"/>
      <c r="G9" s="6"/>
      <c r="H9" s="6"/>
    </row>
    <row r="10" spans="1:8" hidden="1" x14ac:dyDescent="0.25">
      <c r="A10" s="152"/>
      <c r="B10" s="152"/>
      <c r="C10" s="6"/>
      <c r="D10" s="5">
        <f t="shared" si="0"/>
        <v>43283</v>
      </c>
      <c r="E10" s="6"/>
      <c r="F10" s="6"/>
      <c r="G10" s="6"/>
      <c r="H10" s="6"/>
    </row>
    <row r="11" spans="1:8" hidden="1" x14ac:dyDescent="0.25">
      <c r="A11" s="152"/>
      <c r="B11" s="152"/>
      <c r="C11" s="6"/>
      <c r="D11" s="5">
        <f t="shared" si="0"/>
        <v>43283</v>
      </c>
      <c r="E11" s="6"/>
      <c r="F11" s="6"/>
      <c r="G11" s="6"/>
      <c r="H11" s="6"/>
    </row>
    <row r="12" spans="1:8" hidden="1" x14ac:dyDescent="0.25">
      <c r="A12" s="152"/>
      <c r="B12" s="152"/>
      <c r="C12" s="6"/>
      <c r="D12" s="5">
        <f t="shared" si="0"/>
        <v>43283</v>
      </c>
      <c r="E12" s="6"/>
      <c r="F12" s="6"/>
      <c r="G12" s="6"/>
      <c r="H12" s="6"/>
    </row>
    <row r="13" spans="1:8" hidden="1" x14ac:dyDescent="0.25">
      <c r="A13" s="152"/>
      <c r="B13" s="152"/>
      <c r="C13" s="6"/>
      <c r="D13" s="5">
        <f t="shared" si="0"/>
        <v>43283</v>
      </c>
      <c r="E13" s="6"/>
      <c r="F13" s="6"/>
      <c r="G13" s="6"/>
      <c r="H13" s="6"/>
    </row>
    <row r="14" spans="1:8" hidden="1" x14ac:dyDescent="0.25">
      <c r="A14" s="152"/>
      <c r="B14" s="152"/>
      <c r="C14" s="6"/>
      <c r="D14" s="5">
        <f t="shared" si="0"/>
        <v>43283</v>
      </c>
      <c r="E14" s="6"/>
      <c r="F14" s="6"/>
      <c r="G14" s="6"/>
      <c r="H14" s="6"/>
    </row>
    <row r="15" spans="1:8" hidden="1" x14ac:dyDescent="0.25">
      <c r="A15" s="152"/>
      <c r="B15" s="152"/>
      <c r="C15" s="6"/>
      <c r="D15" s="5">
        <f t="shared" si="0"/>
        <v>43283</v>
      </c>
      <c r="E15" s="6"/>
      <c r="F15" s="6"/>
      <c r="G15" s="6"/>
      <c r="H15" s="6"/>
    </row>
    <row r="16" spans="1:8" hidden="1" x14ac:dyDescent="0.25">
      <c r="A16" s="152"/>
      <c r="B16" s="152"/>
      <c r="C16" s="6"/>
      <c r="D16" s="5">
        <f t="shared" si="0"/>
        <v>43283</v>
      </c>
      <c r="E16" s="6"/>
      <c r="F16" s="6"/>
      <c r="G16" s="6"/>
      <c r="H16" s="6"/>
    </row>
    <row r="17" spans="1:8" hidden="1" x14ac:dyDescent="0.25">
      <c r="A17" s="152"/>
      <c r="B17" s="152"/>
      <c r="C17" s="6"/>
      <c r="D17" s="5">
        <f t="shared" si="0"/>
        <v>43283</v>
      </c>
      <c r="E17" s="6"/>
      <c r="F17" s="6"/>
      <c r="G17" s="6"/>
      <c r="H17" s="6"/>
    </row>
    <row r="18" spans="1:8" hidden="1" x14ac:dyDescent="0.25">
      <c r="A18" s="152"/>
      <c r="B18" s="152"/>
      <c r="C18" s="6"/>
      <c r="D18" s="5">
        <f t="shared" si="0"/>
        <v>43283</v>
      </c>
      <c r="E18" s="6"/>
      <c r="F18" s="6"/>
      <c r="G18" s="6"/>
      <c r="H18" s="6"/>
    </row>
    <row r="19" spans="1:8" hidden="1" x14ac:dyDescent="0.25">
      <c r="A19" s="152"/>
      <c r="B19" s="152"/>
      <c r="C19" s="6"/>
      <c r="D19" s="5">
        <f t="shared" si="0"/>
        <v>43283</v>
      </c>
      <c r="E19" s="6"/>
      <c r="F19" s="6"/>
      <c r="G19" s="6"/>
      <c r="H19" s="6"/>
    </row>
    <row r="20" spans="1:8" hidden="1" x14ac:dyDescent="0.25">
      <c r="A20" s="152"/>
      <c r="B20" s="152"/>
      <c r="C20" s="6"/>
      <c r="D20" s="5">
        <f t="shared" si="0"/>
        <v>43283</v>
      </c>
      <c r="E20" s="6"/>
      <c r="F20" s="6"/>
      <c r="G20" s="6"/>
      <c r="H20" s="6"/>
    </row>
    <row r="21" spans="1:8" hidden="1" x14ac:dyDescent="0.25">
      <c r="A21" s="152"/>
      <c r="B21" s="152"/>
      <c r="C21" s="6"/>
      <c r="D21" s="5">
        <f t="shared" si="0"/>
        <v>43283</v>
      </c>
      <c r="E21" s="6"/>
      <c r="F21" s="6"/>
      <c r="G21" s="6"/>
      <c r="H21" s="6"/>
    </row>
    <row r="22" spans="1:8" hidden="1" x14ac:dyDescent="0.25">
      <c r="A22" s="152"/>
      <c r="B22" s="152"/>
      <c r="C22" s="6"/>
      <c r="D22" s="5">
        <f t="shared" si="0"/>
        <v>43283</v>
      </c>
      <c r="E22" s="6"/>
      <c r="F22" s="6"/>
      <c r="G22" s="6"/>
      <c r="H22" s="6"/>
    </row>
    <row r="23" spans="1:8" hidden="1" x14ac:dyDescent="0.25">
      <c r="A23" s="152"/>
      <c r="B23" s="152"/>
      <c r="C23" s="6"/>
      <c r="D23" s="5">
        <f t="shared" si="0"/>
        <v>43283</v>
      </c>
      <c r="E23" s="6"/>
      <c r="F23" s="6"/>
      <c r="G23" s="6"/>
      <c r="H23" s="6"/>
    </row>
    <row r="24" spans="1:8" hidden="1" x14ac:dyDescent="0.25">
      <c r="A24" s="154"/>
      <c r="B24" s="154">
        <f>MAX(B5:B23)</f>
        <v>0</v>
      </c>
      <c r="C24" s="154"/>
      <c r="D24" s="40">
        <f>VLOOKUP($B$22,$B$4:$H$21,3,FALSE)</f>
        <v>43283</v>
      </c>
      <c r="E24" s="75" t="str">
        <f>VLOOKUP($B$22,$B$4:$H$21,4,FALSE)</f>
        <v>ACCOLADE VENTURES Sp. z o.o.</v>
      </c>
      <c r="F24" s="40" t="str">
        <f>VLOOKUP($B$22,$B$4:$H$21,5,FALSE)</f>
        <v>Białystok</v>
      </c>
      <c r="G24" s="40" t="str">
        <f>VLOOKUP($B$22,$B$4:$H$21,6,FALSE)</f>
        <v>15-281</v>
      </c>
      <c r="H24" s="40" t="str">
        <f>VLOOKUP($B$22,$B$4:$H$21,7,FALSE)</f>
        <v>Legionowa 9/1 lok. 105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2Bh23XBpI0c3uC0Wj++WE7v3MUGGvVja/vvIm47cAExA6x1nOl77lc+tC8lTWJyQ3YbEsiCBQO5vb5qXeoMKMg==" saltValue="mpwuKeKTFzYzX8o8s6gAZQ==" spinCount="100000" sheet="1" objects="1" scenarios="1"/>
  <mergeCells count="2">
    <mergeCell ref="A1:C1"/>
    <mergeCell ref="G2:H2"/>
  </mergeCells>
  <conditionalFormatting sqref="C7">
    <cfRule type="expression" dxfId="17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activeCell="H5" sqref="H5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Heyka Capital Sp. z o.o.</v>
      </c>
    </row>
    <row r="2" spans="1:8" x14ac:dyDescent="0.25">
      <c r="A2" s="157"/>
      <c r="B2" s="157"/>
      <c r="D2" s="9"/>
      <c r="G2" s="257" t="s">
        <v>21</v>
      </c>
      <c r="H2" s="257"/>
    </row>
    <row r="3" spans="1:8" x14ac:dyDescent="0.25">
      <c r="A3" s="157"/>
      <c r="B3" s="157"/>
    </row>
    <row r="4" spans="1:8" ht="60" x14ac:dyDescent="0.25">
      <c r="A4" s="156" t="s">
        <v>4</v>
      </c>
      <c r="B4" s="156" t="s">
        <v>22</v>
      </c>
      <c r="C4" s="156" t="s">
        <v>23</v>
      </c>
      <c r="D4" s="21" t="s">
        <v>5</v>
      </c>
      <c r="E4" s="156" t="s">
        <v>6</v>
      </c>
      <c r="F4" s="156" t="s">
        <v>24</v>
      </c>
      <c r="G4" s="156" t="s">
        <v>25</v>
      </c>
      <c r="H4" s="156" t="s">
        <v>26</v>
      </c>
    </row>
    <row r="5" spans="1:8" x14ac:dyDescent="0.25">
      <c r="A5" s="56">
        <v>1</v>
      </c>
      <c r="B5" s="56">
        <v>0</v>
      </c>
      <c r="C5" s="28"/>
      <c r="D5" s="71">
        <v>43285</v>
      </c>
      <c r="E5" s="29" t="s">
        <v>227</v>
      </c>
      <c r="F5" s="29" t="s">
        <v>50</v>
      </c>
      <c r="G5" s="69" t="s">
        <v>228</v>
      </c>
      <c r="H5" s="69" t="s">
        <v>229</v>
      </c>
    </row>
    <row r="6" spans="1:8" hidden="1" x14ac:dyDescent="0.25">
      <c r="A6" s="155">
        <v>2</v>
      </c>
      <c r="B6" s="155"/>
      <c r="C6" s="7"/>
      <c r="D6" s="5">
        <f t="shared" ref="D6:D23" si="0">$D$5</f>
        <v>43285</v>
      </c>
      <c r="E6" s="6"/>
      <c r="F6" s="6"/>
      <c r="G6" s="6"/>
      <c r="H6" s="6"/>
    </row>
    <row r="7" spans="1:8" hidden="1" x14ac:dyDescent="0.25">
      <c r="A7" s="155">
        <v>3</v>
      </c>
      <c r="B7" s="155"/>
      <c r="C7" s="7"/>
      <c r="D7" s="5">
        <f t="shared" si="0"/>
        <v>43285</v>
      </c>
      <c r="E7" s="6"/>
      <c r="F7" s="6"/>
      <c r="G7" s="6"/>
      <c r="H7" s="6"/>
    </row>
    <row r="8" spans="1:8" hidden="1" x14ac:dyDescent="0.25">
      <c r="A8" s="155"/>
      <c r="B8" s="155"/>
      <c r="C8" s="6"/>
      <c r="D8" s="5">
        <f t="shared" si="0"/>
        <v>43285</v>
      </c>
      <c r="E8" s="6"/>
      <c r="F8" s="6"/>
      <c r="G8" s="6"/>
      <c r="H8" s="6"/>
    </row>
    <row r="9" spans="1:8" hidden="1" x14ac:dyDescent="0.25">
      <c r="A9" s="155"/>
      <c r="B9" s="155"/>
      <c r="C9" s="6"/>
      <c r="D9" s="5">
        <f t="shared" si="0"/>
        <v>43285</v>
      </c>
      <c r="E9" s="6"/>
      <c r="F9" s="6"/>
      <c r="G9" s="6"/>
      <c r="H9" s="6"/>
    </row>
    <row r="10" spans="1:8" hidden="1" x14ac:dyDescent="0.25">
      <c r="A10" s="155"/>
      <c r="B10" s="155"/>
      <c r="C10" s="6"/>
      <c r="D10" s="5">
        <f t="shared" si="0"/>
        <v>43285</v>
      </c>
      <c r="E10" s="6"/>
      <c r="F10" s="6"/>
      <c r="G10" s="6"/>
      <c r="H10" s="6"/>
    </row>
    <row r="11" spans="1:8" hidden="1" x14ac:dyDescent="0.25">
      <c r="A11" s="155"/>
      <c r="B11" s="155"/>
      <c r="C11" s="6"/>
      <c r="D11" s="5">
        <f t="shared" si="0"/>
        <v>43285</v>
      </c>
      <c r="E11" s="6"/>
      <c r="F11" s="6"/>
      <c r="G11" s="6"/>
      <c r="H11" s="6"/>
    </row>
    <row r="12" spans="1:8" hidden="1" x14ac:dyDescent="0.25">
      <c r="A12" s="155"/>
      <c r="B12" s="155"/>
      <c r="C12" s="6"/>
      <c r="D12" s="5">
        <f t="shared" si="0"/>
        <v>43285</v>
      </c>
      <c r="E12" s="6"/>
      <c r="F12" s="6"/>
      <c r="G12" s="6"/>
      <c r="H12" s="6"/>
    </row>
    <row r="13" spans="1:8" hidden="1" x14ac:dyDescent="0.25">
      <c r="A13" s="155"/>
      <c r="B13" s="155"/>
      <c r="C13" s="6"/>
      <c r="D13" s="5">
        <f t="shared" si="0"/>
        <v>43285</v>
      </c>
      <c r="E13" s="6"/>
      <c r="F13" s="6"/>
      <c r="G13" s="6"/>
      <c r="H13" s="6"/>
    </row>
    <row r="14" spans="1:8" hidden="1" x14ac:dyDescent="0.25">
      <c r="A14" s="155"/>
      <c r="B14" s="155"/>
      <c r="C14" s="6"/>
      <c r="D14" s="5">
        <f t="shared" si="0"/>
        <v>43285</v>
      </c>
      <c r="E14" s="6"/>
      <c r="F14" s="6"/>
      <c r="G14" s="6"/>
      <c r="H14" s="6"/>
    </row>
    <row r="15" spans="1:8" hidden="1" x14ac:dyDescent="0.25">
      <c r="A15" s="155"/>
      <c r="B15" s="155"/>
      <c r="C15" s="6"/>
      <c r="D15" s="5">
        <f t="shared" si="0"/>
        <v>43285</v>
      </c>
      <c r="E15" s="6"/>
      <c r="F15" s="6"/>
      <c r="G15" s="6"/>
      <c r="H15" s="6"/>
    </row>
    <row r="16" spans="1:8" hidden="1" x14ac:dyDescent="0.25">
      <c r="A16" s="155"/>
      <c r="B16" s="155"/>
      <c r="C16" s="6"/>
      <c r="D16" s="5">
        <f t="shared" si="0"/>
        <v>43285</v>
      </c>
      <c r="E16" s="6"/>
      <c r="F16" s="6"/>
      <c r="G16" s="6"/>
      <c r="H16" s="6"/>
    </row>
    <row r="17" spans="1:8" hidden="1" x14ac:dyDescent="0.25">
      <c r="A17" s="155"/>
      <c r="B17" s="155"/>
      <c r="C17" s="6"/>
      <c r="D17" s="5">
        <f t="shared" si="0"/>
        <v>43285</v>
      </c>
      <c r="E17" s="6"/>
      <c r="F17" s="6"/>
      <c r="G17" s="6"/>
      <c r="H17" s="6"/>
    </row>
    <row r="18" spans="1:8" hidden="1" x14ac:dyDescent="0.25">
      <c r="A18" s="155"/>
      <c r="B18" s="155"/>
      <c r="C18" s="6"/>
      <c r="D18" s="5">
        <f t="shared" si="0"/>
        <v>43285</v>
      </c>
      <c r="E18" s="6"/>
      <c r="F18" s="6"/>
      <c r="G18" s="6"/>
      <c r="H18" s="6"/>
    </row>
    <row r="19" spans="1:8" hidden="1" x14ac:dyDescent="0.25">
      <c r="A19" s="155"/>
      <c r="B19" s="155"/>
      <c r="C19" s="6"/>
      <c r="D19" s="5">
        <f t="shared" si="0"/>
        <v>43285</v>
      </c>
      <c r="E19" s="6"/>
      <c r="F19" s="6"/>
      <c r="G19" s="6"/>
      <c r="H19" s="6"/>
    </row>
    <row r="20" spans="1:8" hidden="1" x14ac:dyDescent="0.25">
      <c r="A20" s="155"/>
      <c r="B20" s="155"/>
      <c r="C20" s="6"/>
      <c r="D20" s="5">
        <f t="shared" si="0"/>
        <v>43285</v>
      </c>
      <c r="E20" s="6"/>
      <c r="F20" s="6"/>
      <c r="G20" s="6"/>
      <c r="H20" s="6"/>
    </row>
    <row r="21" spans="1:8" hidden="1" x14ac:dyDescent="0.25">
      <c r="A21" s="155"/>
      <c r="B21" s="155"/>
      <c r="C21" s="6"/>
      <c r="D21" s="5">
        <f t="shared" si="0"/>
        <v>43285</v>
      </c>
      <c r="E21" s="6"/>
      <c r="F21" s="6"/>
      <c r="G21" s="6"/>
      <c r="H21" s="6"/>
    </row>
    <row r="22" spans="1:8" hidden="1" x14ac:dyDescent="0.25">
      <c r="A22" s="155"/>
      <c r="B22" s="155"/>
      <c r="C22" s="6"/>
      <c r="D22" s="5">
        <f t="shared" si="0"/>
        <v>43285</v>
      </c>
      <c r="E22" s="6"/>
      <c r="F22" s="6"/>
      <c r="G22" s="6"/>
      <c r="H22" s="6"/>
    </row>
    <row r="23" spans="1:8" hidden="1" x14ac:dyDescent="0.25">
      <c r="A23" s="155"/>
      <c r="B23" s="155"/>
      <c r="C23" s="6"/>
      <c r="D23" s="5">
        <f t="shared" si="0"/>
        <v>43285</v>
      </c>
      <c r="E23" s="6"/>
      <c r="F23" s="6"/>
      <c r="G23" s="6"/>
      <c r="H23" s="6"/>
    </row>
    <row r="24" spans="1:8" hidden="1" x14ac:dyDescent="0.25">
      <c r="A24" s="157"/>
      <c r="B24" s="157">
        <f>MAX(B5:B23)</f>
        <v>0</v>
      </c>
      <c r="C24" s="157"/>
      <c r="D24" s="40">
        <f>VLOOKUP($B$22,$B$4:$H$21,3,FALSE)</f>
        <v>43285</v>
      </c>
      <c r="E24" s="75" t="str">
        <f>VLOOKUP($B$22,$B$4:$H$21,4,FALSE)</f>
        <v>Heyka Capital Sp. z o.o.</v>
      </c>
      <c r="F24" s="40" t="str">
        <f>VLOOKUP($B$22,$B$4:$H$21,5,FALSE)</f>
        <v>Gdańsk</v>
      </c>
      <c r="G24" s="40" t="str">
        <f>VLOOKUP($B$22,$B$4:$H$21,6,FALSE)</f>
        <v>80-833</v>
      </c>
      <c r="H24" s="40" t="str">
        <f>VLOOKUP($B$22,$B$4:$H$21,7,FALSE)</f>
        <v>Mariacka 16/17 lok. 7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mMnqUw9kkj85+CJ7+d1Ck0ZhatC0pJKUV4kuGEuPjBL3UWrjXHQrKwVt+ach4Ll4SXadEsFMDDXZ3bF+5PmjUg==" saltValue="hECatLdtS96iSdKubb+PKA==" spinCount="100000" sheet="1" objects="1" scenarios="1"/>
  <mergeCells count="2">
    <mergeCell ref="A1:C1"/>
    <mergeCell ref="G2:H2"/>
  </mergeCells>
  <conditionalFormatting sqref="C7">
    <cfRule type="expression" dxfId="16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sqref="A1:C1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RDS Fund Sp. z o.o.</v>
      </c>
    </row>
    <row r="2" spans="1:8" x14ac:dyDescent="0.25">
      <c r="A2" s="160"/>
      <c r="B2" s="160"/>
      <c r="D2" s="9"/>
      <c r="G2" s="257" t="s">
        <v>21</v>
      </c>
      <c r="H2" s="257"/>
    </row>
    <row r="3" spans="1:8" x14ac:dyDescent="0.25">
      <c r="A3" s="160"/>
      <c r="B3" s="160"/>
    </row>
    <row r="4" spans="1:8" ht="60" x14ac:dyDescent="0.25">
      <c r="A4" s="159" t="s">
        <v>4</v>
      </c>
      <c r="B4" s="159" t="s">
        <v>22</v>
      </c>
      <c r="C4" s="159" t="s">
        <v>23</v>
      </c>
      <c r="D4" s="21" t="s">
        <v>5</v>
      </c>
      <c r="E4" s="159" t="s">
        <v>6</v>
      </c>
      <c r="F4" s="159" t="s">
        <v>24</v>
      </c>
      <c r="G4" s="159" t="s">
        <v>25</v>
      </c>
      <c r="H4" s="159" t="s">
        <v>26</v>
      </c>
    </row>
    <row r="5" spans="1:8" x14ac:dyDescent="0.25">
      <c r="A5" s="56">
        <v>1</v>
      </c>
      <c r="B5" s="56">
        <v>0</v>
      </c>
      <c r="C5" s="28"/>
      <c r="D5" s="71">
        <v>43298</v>
      </c>
      <c r="E5" s="29" t="s">
        <v>230</v>
      </c>
      <c r="F5" s="29" t="s">
        <v>72</v>
      </c>
      <c r="G5" s="69" t="s">
        <v>231</v>
      </c>
      <c r="H5" s="69" t="s">
        <v>232</v>
      </c>
    </row>
    <row r="6" spans="1:8" hidden="1" x14ac:dyDescent="0.25">
      <c r="A6" s="158">
        <v>2</v>
      </c>
      <c r="B6" s="158"/>
      <c r="C6" s="7"/>
      <c r="D6" s="5">
        <f t="shared" ref="D6:D23" si="0">$D$5</f>
        <v>43298</v>
      </c>
      <c r="E6" s="6"/>
      <c r="F6" s="6"/>
      <c r="G6" s="6"/>
      <c r="H6" s="6"/>
    </row>
    <row r="7" spans="1:8" hidden="1" x14ac:dyDescent="0.25">
      <c r="A7" s="158">
        <v>3</v>
      </c>
      <c r="B7" s="158"/>
      <c r="C7" s="7"/>
      <c r="D7" s="5">
        <f t="shared" si="0"/>
        <v>43298</v>
      </c>
      <c r="E7" s="6"/>
      <c r="F7" s="6"/>
      <c r="G7" s="6"/>
      <c r="H7" s="6"/>
    </row>
    <row r="8" spans="1:8" hidden="1" x14ac:dyDescent="0.25">
      <c r="A8" s="158"/>
      <c r="B8" s="158"/>
      <c r="C8" s="6"/>
      <c r="D8" s="5">
        <f t="shared" si="0"/>
        <v>43298</v>
      </c>
      <c r="E8" s="6"/>
      <c r="F8" s="6"/>
      <c r="G8" s="6"/>
      <c r="H8" s="6"/>
    </row>
    <row r="9" spans="1:8" hidden="1" x14ac:dyDescent="0.25">
      <c r="A9" s="158"/>
      <c r="B9" s="158"/>
      <c r="C9" s="6"/>
      <c r="D9" s="5">
        <f t="shared" si="0"/>
        <v>43298</v>
      </c>
      <c r="E9" s="6"/>
      <c r="F9" s="6"/>
      <c r="G9" s="6"/>
      <c r="H9" s="6"/>
    </row>
    <row r="10" spans="1:8" hidden="1" x14ac:dyDescent="0.25">
      <c r="A10" s="158"/>
      <c r="B10" s="158"/>
      <c r="C10" s="6"/>
      <c r="D10" s="5">
        <f t="shared" si="0"/>
        <v>43298</v>
      </c>
      <c r="E10" s="6"/>
      <c r="F10" s="6"/>
      <c r="G10" s="6"/>
      <c r="H10" s="6"/>
    </row>
    <row r="11" spans="1:8" hidden="1" x14ac:dyDescent="0.25">
      <c r="A11" s="158"/>
      <c r="B11" s="158"/>
      <c r="C11" s="6"/>
      <c r="D11" s="5">
        <f t="shared" si="0"/>
        <v>43298</v>
      </c>
      <c r="E11" s="6"/>
      <c r="F11" s="6"/>
      <c r="G11" s="6"/>
      <c r="H11" s="6"/>
    </row>
    <row r="12" spans="1:8" hidden="1" x14ac:dyDescent="0.25">
      <c r="A12" s="158"/>
      <c r="B12" s="158"/>
      <c r="C12" s="6"/>
      <c r="D12" s="5">
        <f t="shared" si="0"/>
        <v>43298</v>
      </c>
      <c r="E12" s="6"/>
      <c r="F12" s="6"/>
      <c r="G12" s="6"/>
      <c r="H12" s="6"/>
    </row>
    <row r="13" spans="1:8" hidden="1" x14ac:dyDescent="0.25">
      <c r="A13" s="158"/>
      <c r="B13" s="158"/>
      <c r="C13" s="6"/>
      <c r="D13" s="5">
        <f t="shared" si="0"/>
        <v>43298</v>
      </c>
      <c r="E13" s="6"/>
      <c r="F13" s="6"/>
      <c r="G13" s="6"/>
      <c r="H13" s="6"/>
    </row>
    <row r="14" spans="1:8" hidden="1" x14ac:dyDescent="0.25">
      <c r="A14" s="158"/>
      <c r="B14" s="158"/>
      <c r="C14" s="6"/>
      <c r="D14" s="5">
        <f t="shared" si="0"/>
        <v>43298</v>
      </c>
      <c r="E14" s="6"/>
      <c r="F14" s="6"/>
      <c r="G14" s="6"/>
      <c r="H14" s="6"/>
    </row>
    <row r="15" spans="1:8" hidden="1" x14ac:dyDescent="0.25">
      <c r="A15" s="158"/>
      <c r="B15" s="158"/>
      <c r="C15" s="6"/>
      <c r="D15" s="5">
        <f t="shared" si="0"/>
        <v>43298</v>
      </c>
      <c r="E15" s="6"/>
      <c r="F15" s="6"/>
      <c r="G15" s="6"/>
      <c r="H15" s="6"/>
    </row>
    <row r="16" spans="1:8" hidden="1" x14ac:dyDescent="0.25">
      <c r="A16" s="158"/>
      <c r="B16" s="158"/>
      <c r="C16" s="6"/>
      <c r="D16" s="5">
        <f t="shared" si="0"/>
        <v>43298</v>
      </c>
      <c r="E16" s="6"/>
      <c r="F16" s="6"/>
      <c r="G16" s="6"/>
      <c r="H16" s="6"/>
    </row>
    <row r="17" spans="1:8" hidden="1" x14ac:dyDescent="0.25">
      <c r="A17" s="158"/>
      <c r="B17" s="158"/>
      <c r="C17" s="6"/>
      <c r="D17" s="5">
        <f t="shared" si="0"/>
        <v>43298</v>
      </c>
      <c r="E17" s="6"/>
      <c r="F17" s="6"/>
      <c r="G17" s="6"/>
      <c r="H17" s="6"/>
    </row>
    <row r="18" spans="1:8" hidden="1" x14ac:dyDescent="0.25">
      <c r="A18" s="158"/>
      <c r="B18" s="158"/>
      <c r="C18" s="6"/>
      <c r="D18" s="5">
        <f t="shared" si="0"/>
        <v>43298</v>
      </c>
      <c r="E18" s="6"/>
      <c r="F18" s="6"/>
      <c r="G18" s="6"/>
      <c r="H18" s="6"/>
    </row>
    <row r="19" spans="1:8" hidden="1" x14ac:dyDescent="0.25">
      <c r="A19" s="158"/>
      <c r="B19" s="158"/>
      <c r="C19" s="6"/>
      <c r="D19" s="5">
        <f t="shared" si="0"/>
        <v>43298</v>
      </c>
      <c r="E19" s="6"/>
      <c r="F19" s="6"/>
      <c r="G19" s="6"/>
      <c r="H19" s="6"/>
    </row>
    <row r="20" spans="1:8" hidden="1" x14ac:dyDescent="0.25">
      <c r="A20" s="158"/>
      <c r="B20" s="158"/>
      <c r="C20" s="6"/>
      <c r="D20" s="5">
        <f t="shared" si="0"/>
        <v>43298</v>
      </c>
      <c r="E20" s="6"/>
      <c r="F20" s="6"/>
      <c r="G20" s="6"/>
      <c r="H20" s="6"/>
    </row>
    <row r="21" spans="1:8" hidden="1" x14ac:dyDescent="0.25">
      <c r="A21" s="158"/>
      <c r="B21" s="158"/>
      <c r="C21" s="6"/>
      <c r="D21" s="5">
        <f t="shared" si="0"/>
        <v>43298</v>
      </c>
      <c r="E21" s="6"/>
      <c r="F21" s="6"/>
      <c r="G21" s="6"/>
      <c r="H21" s="6"/>
    </row>
    <row r="22" spans="1:8" hidden="1" x14ac:dyDescent="0.25">
      <c r="A22" s="158"/>
      <c r="B22" s="158"/>
      <c r="C22" s="6"/>
      <c r="D22" s="5">
        <f t="shared" si="0"/>
        <v>43298</v>
      </c>
      <c r="E22" s="6"/>
      <c r="F22" s="6"/>
      <c r="G22" s="6"/>
      <c r="H22" s="6"/>
    </row>
    <row r="23" spans="1:8" hidden="1" x14ac:dyDescent="0.25">
      <c r="A23" s="158"/>
      <c r="B23" s="158"/>
      <c r="C23" s="6"/>
      <c r="D23" s="5">
        <f t="shared" si="0"/>
        <v>43298</v>
      </c>
      <c r="E23" s="6"/>
      <c r="F23" s="6"/>
      <c r="G23" s="6"/>
      <c r="H23" s="6"/>
    </row>
    <row r="24" spans="1:8" hidden="1" x14ac:dyDescent="0.25">
      <c r="A24" s="160"/>
      <c r="B24" s="160">
        <f>MAX(B5:B23)</f>
        <v>0</v>
      </c>
      <c r="C24" s="160"/>
      <c r="D24" s="40">
        <f>VLOOKUP($B$22,$B$4:$H$21,3,FALSE)</f>
        <v>43298</v>
      </c>
      <c r="E24" s="75" t="str">
        <f>VLOOKUP($B$22,$B$4:$H$21,4,FALSE)</f>
        <v>RDS Fund Sp. z o.o.</v>
      </c>
      <c r="F24" s="40" t="str">
        <f>VLOOKUP($B$22,$B$4:$H$21,5,FALSE)</f>
        <v>Łódź</v>
      </c>
      <c r="G24" s="40" t="str">
        <f>VLOOKUP($B$22,$B$4:$H$21,6,FALSE)</f>
        <v>90-151</v>
      </c>
      <c r="H24" s="40" t="str">
        <f>VLOOKUP($B$22,$B$4:$H$21,7,FALSE)</f>
        <v>Jana Muszyńskiego 2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password="8FCB" sheet="1" objects="1" scenarios="1"/>
  <mergeCells count="2">
    <mergeCell ref="A1:C1"/>
    <mergeCell ref="G2:H2"/>
  </mergeCells>
  <conditionalFormatting sqref="C7">
    <cfRule type="expression" dxfId="15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Amplo VC Sp. z o.o.</v>
      </c>
    </row>
    <row r="2" spans="1:8" x14ac:dyDescent="0.25">
      <c r="A2" s="163"/>
      <c r="B2" s="163"/>
      <c r="D2" s="9"/>
      <c r="G2" s="257" t="s">
        <v>21</v>
      </c>
      <c r="H2" s="257"/>
    </row>
    <row r="3" spans="1:8" x14ac:dyDescent="0.25">
      <c r="A3" s="163"/>
      <c r="B3" s="163"/>
    </row>
    <row r="4" spans="1:8" ht="60" x14ac:dyDescent="0.25">
      <c r="A4" s="162" t="s">
        <v>4</v>
      </c>
      <c r="B4" s="162" t="s">
        <v>22</v>
      </c>
      <c r="C4" s="162" t="s">
        <v>23</v>
      </c>
      <c r="D4" s="21" t="s">
        <v>5</v>
      </c>
      <c r="E4" s="162" t="s">
        <v>6</v>
      </c>
      <c r="F4" s="162" t="s">
        <v>24</v>
      </c>
      <c r="G4" s="162" t="s">
        <v>25</v>
      </c>
      <c r="H4" s="162" t="s">
        <v>26</v>
      </c>
    </row>
    <row r="5" spans="1:8" ht="30" x14ac:dyDescent="0.25">
      <c r="A5" s="56">
        <v>1</v>
      </c>
      <c r="B5" s="56">
        <v>0</v>
      </c>
      <c r="C5" s="28"/>
      <c r="D5" s="71">
        <v>43320</v>
      </c>
      <c r="E5" s="29" t="s">
        <v>235</v>
      </c>
      <c r="F5" s="29" t="s">
        <v>37</v>
      </c>
      <c r="G5" s="69" t="s">
        <v>236</v>
      </c>
      <c r="H5" s="69" t="s">
        <v>237</v>
      </c>
    </row>
    <row r="6" spans="1:8" hidden="1" x14ac:dyDescent="0.25">
      <c r="A6" s="161">
        <v>2</v>
      </c>
      <c r="B6" s="161"/>
      <c r="C6" s="7"/>
      <c r="D6" s="5">
        <f t="shared" ref="D6:D23" si="0">$D$5</f>
        <v>43320</v>
      </c>
      <c r="E6" s="6"/>
      <c r="F6" s="6"/>
      <c r="G6" s="6"/>
      <c r="H6" s="6"/>
    </row>
    <row r="7" spans="1:8" hidden="1" x14ac:dyDescent="0.25">
      <c r="A7" s="161">
        <v>3</v>
      </c>
      <c r="B7" s="161"/>
      <c r="C7" s="7"/>
      <c r="D7" s="5">
        <f t="shared" si="0"/>
        <v>43320</v>
      </c>
      <c r="E7" s="6"/>
      <c r="F7" s="6"/>
      <c r="G7" s="6"/>
      <c r="H7" s="6"/>
    </row>
    <row r="8" spans="1:8" hidden="1" x14ac:dyDescent="0.25">
      <c r="A8" s="161"/>
      <c r="B8" s="161"/>
      <c r="C8" s="6"/>
      <c r="D8" s="5">
        <f t="shared" si="0"/>
        <v>43320</v>
      </c>
      <c r="E8" s="6"/>
      <c r="F8" s="6"/>
      <c r="G8" s="6"/>
      <c r="H8" s="6"/>
    </row>
    <row r="9" spans="1:8" hidden="1" x14ac:dyDescent="0.25">
      <c r="A9" s="161"/>
      <c r="B9" s="161"/>
      <c r="C9" s="6"/>
      <c r="D9" s="5">
        <f t="shared" si="0"/>
        <v>43320</v>
      </c>
      <c r="E9" s="6"/>
      <c r="F9" s="6"/>
      <c r="G9" s="6"/>
      <c r="H9" s="6"/>
    </row>
    <row r="10" spans="1:8" hidden="1" x14ac:dyDescent="0.25">
      <c r="A10" s="161"/>
      <c r="B10" s="161"/>
      <c r="C10" s="6"/>
      <c r="D10" s="5">
        <f t="shared" si="0"/>
        <v>43320</v>
      </c>
      <c r="E10" s="6"/>
      <c r="F10" s="6"/>
      <c r="G10" s="6"/>
      <c r="H10" s="6"/>
    </row>
    <row r="11" spans="1:8" hidden="1" x14ac:dyDescent="0.25">
      <c r="A11" s="161"/>
      <c r="B11" s="161"/>
      <c r="C11" s="6"/>
      <c r="D11" s="5">
        <f t="shared" si="0"/>
        <v>43320</v>
      </c>
      <c r="E11" s="6"/>
      <c r="F11" s="6"/>
      <c r="G11" s="6"/>
      <c r="H11" s="6"/>
    </row>
    <row r="12" spans="1:8" hidden="1" x14ac:dyDescent="0.25">
      <c r="A12" s="161"/>
      <c r="B12" s="161"/>
      <c r="C12" s="6"/>
      <c r="D12" s="5">
        <f t="shared" si="0"/>
        <v>43320</v>
      </c>
      <c r="E12" s="6"/>
      <c r="F12" s="6"/>
      <c r="G12" s="6"/>
      <c r="H12" s="6"/>
    </row>
    <row r="13" spans="1:8" hidden="1" x14ac:dyDescent="0.25">
      <c r="A13" s="161"/>
      <c r="B13" s="161"/>
      <c r="C13" s="6"/>
      <c r="D13" s="5">
        <f t="shared" si="0"/>
        <v>43320</v>
      </c>
      <c r="E13" s="6"/>
      <c r="F13" s="6"/>
      <c r="G13" s="6"/>
      <c r="H13" s="6"/>
    </row>
    <row r="14" spans="1:8" hidden="1" x14ac:dyDescent="0.25">
      <c r="A14" s="161"/>
      <c r="B14" s="161"/>
      <c r="C14" s="6"/>
      <c r="D14" s="5">
        <f t="shared" si="0"/>
        <v>43320</v>
      </c>
      <c r="E14" s="6"/>
      <c r="F14" s="6"/>
      <c r="G14" s="6"/>
      <c r="H14" s="6"/>
    </row>
    <row r="15" spans="1:8" hidden="1" x14ac:dyDescent="0.25">
      <c r="A15" s="161"/>
      <c r="B15" s="161"/>
      <c r="C15" s="6"/>
      <c r="D15" s="5">
        <f t="shared" si="0"/>
        <v>43320</v>
      </c>
      <c r="E15" s="6"/>
      <c r="F15" s="6"/>
      <c r="G15" s="6"/>
      <c r="H15" s="6"/>
    </row>
    <row r="16" spans="1:8" hidden="1" x14ac:dyDescent="0.25">
      <c r="A16" s="161"/>
      <c r="B16" s="161"/>
      <c r="C16" s="6"/>
      <c r="D16" s="5">
        <f t="shared" si="0"/>
        <v>43320</v>
      </c>
      <c r="E16" s="6"/>
      <c r="F16" s="6"/>
      <c r="G16" s="6"/>
      <c r="H16" s="6"/>
    </row>
    <row r="17" spans="1:8" hidden="1" x14ac:dyDescent="0.25">
      <c r="A17" s="161"/>
      <c r="B17" s="161"/>
      <c r="C17" s="6"/>
      <c r="D17" s="5">
        <f t="shared" si="0"/>
        <v>43320</v>
      </c>
      <c r="E17" s="6"/>
      <c r="F17" s="6"/>
      <c r="G17" s="6"/>
      <c r="H17" s="6"/>
    </row>
    <row r="18" spans="1:8" hidden="1" x14ac:dyDescent="0.25">
      <c r="A18" s="161"/>
      <c r="B18" s="161"/>
      <c r="C18" s="6"/>
      <c r="D18" s="5">
        <f t="shared" si="0"/>
        <v>43320</v>
      </c>
      <c r="E18" s="6"/>
      <c r="F18" s="6"/>
      <c r="G18" s="6"/>
      <c r="H18" s="6"/>
    </row>
    <row r="19" spans="1:8" hidden="1" x14ac:dyDescent="0.25">
      <c r="A19" s="161"/>
      <c r="B19" s="161"/>
      <c r="C19" s="6"/>
      <c r="D19" s="5">
        <f t="shared" si="0"/>
        <v>43320</v>
      </c>
      <c r="E19" s="6"/>
      <c r="F19" s="6"/>
      <c r="G19" s="6"/>
      <c r="H19" s="6"/>
    </row>
    <row r="20" spans="1:8" hidden="1" x14ac:dyDescent="0.25">
      <c r="A20" s="161"/>
      <c r="B20" s="161"/>
      <c r="C20" s="6"/>
      <c r="D20" s="5">
        <f t="shared" si="0"/>
        <v>43320</v>
      </c>
      <c r="E20" s="6"/>
      <c r="F20" s="6"/>
      <c r="G20" s="6"/>
      <c r="H20" s="6"/>
    </row>
    <row r="21" spans="1:8" hidden="1" x14ac:dyDescent="0.25">
      <c r="A21" s="161"/>
      <c r="B21" s="161"/>
      <c r="C21" s="6"/>
      <c r="D21" s="5">
        <f t="shared" si="0"/>
        <v>43320</v>
      </c>
      <c r="E21" s="6"/>
      <c r="F21" s="6"/>
      <c r="G21" s="6"/>
      <c r="H21" s="6"/>
    </row>
    <row r="22" spans="1:8" hidden="1" x14ac:dyDescent="0.25">
      <c r="A22" s="161"/>
      <c r="B22" s="161"/>
      <c r="C22" s="6"/>
      <c r="D22" s="5">
        <f t="shared" si="0"/>
        <v>43320</v>
      </c>
      <c r="E22" s="6"/>
      <c r="F22" s="6"/>
      <c r="G22" s="6"/>
      <c r="H22" s="6"/>
    </row>
    <row r="23" spans="1:8" hidden="1" x14ac:dyDescent="0.25">
      <c r="A23" s="161"/>
      <c r="B23" s="161"/>
      <c r="C23" s="6"/>
      <c r="D23" s="5">
        <f t="shared" si="0"/>
        <v>43320</v>
      </c>
      <c r="E23" s="6"/>
      <c r="F23" s="6"/>
      <c r="G23" s="6"/>
      <c r="H23" s="6"/>
    </row>
    <row r="24" spans="1:8" hidden="1" x14ac:dyDescent="0.25">
      <c r="A24" s="163"/>
      <c r="B24" s="163">
        <f>MAX(B5:B23)</f>
        <v>0</v>
      </c>
      <c r="C24" s="163"/>
      <c r="D24" s="40">
        <f>VLOOKUP($B$22,$B$4:$H$21,3,FALSE)</f>
        <v>43320</v>
      </c>
      <c r="E24" s="75" t="str">
        <f>VLOOKUP($B$22,$B$4:$H$21,4,FALSE)</f>
        <v>Amplo VC Sp. z o.o.</v>
      </c>
      <c r="F24" s="40" t="str">
        <f>VLOOKUP($B$22,$B$4:$H$21,5,FALSE)</f>
        <v>Wrocław</v>
      </c>
      <c r="G24" s="40" t="str">
        <f>VLOOKUP($B$22,$B$4:$H$21,6,FALSE)</f>
        <v>50-032</v>
      </c>
      <c r="H24" s="40" t="str">
        <f>VLOOKUP($B$22,$B$4:$H$21,7,FALSE)</f>
        <v>Marsz. Józefa Piłsudskiego 49-57 lok. 5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password="8FCB" sheet="1" objects="1" scenarios="1"/>
  <mergeCells count="2">
    <mergeCell ref="A1:C1"/>
    <mergeCell ref="G2:H2"/>
  </mergeCells>
  <conditionalFormatting sqref="C7">
    <cfRule type="expression" dxfId="14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EdTechHub Sp. z o.o.</v>
      </c>
    </row>
    <row r="2" spans="1:8" x14ac:dyDescent="0.25">
      <c r="A2" s="166"/>
      <c r="B2" s="166"/>
      <c r="D2" s="9"/>
      <c r="G2" s="257" t="s">
        <v>21</v>
      </c>
      <c r="H2" s="257"/>
    </row>
    <row r="3" spans="1:8" x14ac:dyDescent="0.25">
      <c r="A3" s="166"/>
      <c r="B3" s="166"/>
    </row>
    <row r="4" spans="1:8" ht="60" x14ac:dyDescent="0.25">
      <c r="A4" s="165" t="s">
        <v>4</v>
      </c>
      <c r="B4" s="165" t="s">
        <v>22</v>
      </c>
      <c r="C4" s="165" t="s">
        <v>23</v>
      </c>
      <c r="D4" s="21" t="s">
        <v>5</v>
      </c>
      <c r="E4" s="165" t="s">
        <v>6</v>
      </c>
      <c r="F4" s="165" t="s">
        <v>24</v>
      </c>
      <c r="G4" s="165" t="s">
        <v>25</v>
      </c>
      <c r="H4" s="165" t="s">
        <v>26</v>
      </c>
    </row>
    <row r="5" spans="1:8" x14ac:dyDescent="0.25">
      <c r="A5" s="56">
        <v>1</v>
      </c>
      <c r="B5" s="56">
        <v>0</v>
      </c>
      <c r="C5" s="28"/>
      <c r="D5" s="71">
        <v>43328</v>
      </c>
      <c r="E5" s="29" t="s">
        <v>244</v>
      </c>
      <c r="F5" s="29" t="s">
        <v>60</v>
      </c>
      <c r="G5" s="69" t="s">
        <v>245</v>
      </c>
      <c r="H5" s="69" t="s">
        <v>246</v>
      </c>
    </row>
    <row r="6" spans="1:8" hidden="1" x14ac:dyDescent="0.25">
      <c r="A6" s="164">
        <v>2</v>
      </c>
      <c r="B6" s="164"/>
      <c r="C6" s="7"/>
      <c r="D6" s="5">
        <f t="shared" ref="D6:D23" si="0">$D$5</f>
        <v>43328</v>
      </c>
      <c r="E6" s="6"/>
      <c r="F6" s="6"/>
      <c r="G6" s="6"/>
      <c r="H6" s="6"/>
    </row>
    <row r="7" spans="1:8" hidden="1" x14ac:dyDescent="0.25">
      <c r="A7" s="164">
        <v>3</v>
      </c>
      <c r="B7" s="164"/>
      <c r="C7" s="7"/>
      <c r="D7" s="5">
        <f t="shared" si="0"/>
        <v>43328</v>
      </c>
      <c r="E7" s="6"/>
      <c r="F7" s="6"/>
      <c r="G7" s="6"/>
      <c r="H7" s="6"/>
    </row>
    <row r="8" spans="1:8" hidden="1" x14ac:dyDescent="0.25">
      <c r="A8" s="164"/>
      <c r="B8" s="164"/>
      <c r="C8" s="6"/>
      <c r="D8" s="5">
        <f t="shared" si="0"/>
        <v>43328</v>
      </c>
      <c r="E8" s="6"/>
      <c r="F8" s="6"/>
      <c r="G8" s="6"/>
      <c r="H8" s="6"/>
    </row>
    <row r="9" spans="1:8" hidden="1" x14ac:dyDescent="0.25">
      <c r="A9" s="164"/>
      <c r="B9" s="164"/>
      <c r="C9" s="6"/>
      <c r="D9" s="5">
        <f t="shared" si="0"/>
        <v>43328</v>
      </c>
      <c r="E9" s="6"/>
      <c r="F9" s="6"/>
      <c r="G9" s="6"/>
      <c r="H9" s="6"/>
    </row>
    <row r="10" spans="1:8" hidden="1" x14ac:dyDescent="0.25">
      <c r="A10" s="164"/>
      <c r="B10" s="164"/>
      <c r="C10" s="6"/>
      <c r="D10" s="5">
        <f t="shared" si="0"/>
        <v>43328</v>
      </c>
      <c r="E10" s="6"/>
      <c r="F10" s="6"/>
      <c r="G10" s="6"/>
      <c r="H10" s="6"/>
    </row>
    <row r="11" spans="1:8" hidden="1" x14ac:dyDescent="0.25">
      <c r="A11" s="164"/>
      <c r="B11" s="164"/>
      <c r="C11" s="6"/>
      <c r="D11" s="5">
        <f t="shared" si="0"/>
        <v>43328</v>
      </c>
      <c r="E11" s="6"/>
      <c r="F11" s="6"/>
      <c r="G11" s="6"/>
      <c r="H11" s="6"/>
    </row>
    <row r="12" spans="1:8" hidden="1" x14ac:dyDescent="0.25">
      <c r="A12" s="164"/>
      <c r="B12" s="164"/>
      <c r="C12" s="6"/>
      <c r="D12" s="5">
        <f t="shared" si="0"/>
        <v>43328</v>
      </c>
      <c r="E12" s="6"/>
      <c r="F12" s="6"/>
      <c r="G12" s="6"/>
      <c r="H12" s="6"/>
    </row>
    <row r="13" spans="1:8" hidden="1" x14ac:dyDescent="0.25">
      <c r="A13" s="164"/>
      <c r="B13" s="164"/>
      <c r="C13" s="6"/>
      <c r="D13" s="5">
        <f t="shared" si="0"/>
        <v>43328</v>
      </c>
      <c r="E13" s="6"/>
      <c r="F13" s="6"/>
      <c r="G13" s="6"/>
      <c r="H13" s="6"/>
    </row>
    <row r="14" spans="1:8" hidden="1" x14ac:dyDescent="0.25">
      <c r="A14" s="164"/>
      <c r="B14" s="164"/>
      <c r="C14" s="6"/>
      <c r="D14" s="5">
        <f t="shared" si="0"/>
        <v>43328</v>
      </c>
      <c r="E14" s="6"/>
      <c r="F14" s="6"/>
      <c r="G14" s="6"/>
      <c r="H14" s="6"/>
    </row>
    <row r="15" spans="1:8" hidden="1" x14ac:dyDescent="0.25">
      <c r="A15" s="164"/>
      <c r="B15" s="164"/>
      <c r="C15" s="6"/>
      <c r="D15" s="5">
        <f t="shared" si="0"/>
        <v>43328</v>
      </c>
      <c r="E15" s="6"/>
      <c r="F15" s="6"/>
      <c r="G15" s="6"/>
      <c r="H15" s="6"/>
    </row>
    <row r="16" spans="1:8" hidden="1" x14ac:dyDescent="0.25">
      <c r="A16" s="164"/>
      <c r="B16" s="164"/>
      <c r="C16" s="6"/>
      <c r="D16" s="5">
        <f t="shared" si="0"/>
        <v>43328</v>
      </c>
      <c r="E16" s="6"/>
      <c r="F16" s="6"/>
      <c r="G16" s="6"/>
      <c r="H16" s="6"/>
    </row>
    <row r="17" spans="1:8" hidden="1" x14ac:dyDescent="0.25">
      <c r="A17" s="164"/>
      <c r="B17" s="164"/>
      <c r="C17" s="6"/>
      <c r="D17" s="5">
        <f t="shared" si="0"/>
        <v>43328</v>
      </c>
      <c r="E17" s="6"/>
      <c r="F17" s="6"/>
      <c r="G17" s="6"/>
      <c r="H17" s="6"/>
    </row>
    <row r="18" spans="1:8" hidden="1" x14ac:dyDescent="0.25">
      <c r="A18" s="164"/>
      <c r="B18" s="164"/>
      <c r="C18" s="6"/>
      <c r="D18" s="5">
        <f t="shared" si="0"/>
        <v>43328</v>
      </c>
      <c r="E18" s="6"/>
      <c r="F18" s="6"/>
      <c r="G18" s="6"/>
      <c r="H18" s="6"/>
    </row>
    <row r="19" spans="1:8" hidden="1" x14ac:dyDescent="0.25">
      <c r="A19" s="164"/>
      <c r="B19" s="164"/>
      <c r="C19" s="6"/>
      <c r="D19" s="5">
        <f t="shared" si="0"/>
        <v>43328</v>
      </c>
      <c r="E19" s="6"/>
      <c r="F19" s="6"/>
      <c r="G19" s="6"/>
      <c r="H19" s="6"/>
    </row>
    <row r="20" spans="1:8" hidden="1" x14ac:dyDescent="0.25">
      <c r="A20" s="164"/>
      <c r="B20" s="164"/>
      <c r="C20" s="6"/>
      <c r="D20" s="5">
        <f t="shared" si="0"/>
        <v>43328</v>
      </c>
      <c r="E20" s="6"/>
      <c r="F20" s="6"/>
      <c r="G20" s="6"/>
      <c r="H20" s="6"/>
    </row>
    <row r="21" spans="1:8" hidden="1" x14ac:dyDescent="0.25">
      <c r="A21" s="164"/>
      <c r="B21" s="164"/>
      <c r="C21" s="6"/>
      <c r="D21" s="5">
        <f t="shared" si="0"/>
        <v>43328</v>
      </c>
      <c r="E21" s="6"/>
      <c r="F21" s="6"/>
      <c r="G21" s="6"/>
      <c r="H21" s="6"/>
    </row>
    <row r="22" spans="1:8" hidden="1" x14ac:dyDescent="0.25">
      <c r="A22" s="164"/>
      <c r="B22" s="164"/>
      <c r="C22" s="6"/>
      <c r="D22" s="5">
        <f t="shared" si="0"/>
        <v>43328</v>
      </c>
      <c r="E22" s="6"/>
      <c r="F22" s="6"/>
      <c r="G22" s="6"/>
      <c r="H22" s="6"/>
    </row>
    <row r="23" spans="1:8" hidden="1" x14ac:dyDescent="0.25">
      <c r="A23" s="164"/>
      <c r="B23" s="164"/>
      <c r="C23" s="6"/>
      <c r="D23" s="5">
        <f t="shared" si="0"/>
        <v>43328</v>
      </c>
      <c r="E23" s="6"/>
      <c r="F23" s="6"/>
      <c r="G23" s="6"/>
      <c r="H23" s="6"/>
    </row>
    <row r="24" spans="1:8" hidden="1" x14ac:dyDescent="0.25">
      <c r="A24" s="166"/>
      <c r="B24" s="166">
        <f>MAX(B5:B23)</f>
        <v>0</v>
      </c>
      <c r="C24" s="166"/>
      <c r="D24" s="40">
        <f>VLOOKUP($B$22,$B$4:$H$21,3,FALSE)</f>
        <v>43328</v>
      </c>
      <c r="E24" s="75" t="str">
        <f>VLOOKUP($B$22,$B$4:$H$21,4,FALSE)</f>
        <v>EdTechHub Sp. z o.o.</v>
      </c>
      <c r="F24" s="40" t="str">
        <f>VLOOKUP($B$22,$B$4:$H$21,5,FALSE)</f>
        <v>Lublin</v>
      </c>
      <c r="G24" s="40" t="str">
        <f>VLOOKUP($B$22,$B$4:$H$21,6,FALSE)</f>
        <v>20-262</v>
      </c>
      <c r="H24" s="40" t="str">
        <f>VLOOKUP($B$22,$B$4:$H$21,7,FALSE)</f>
        <v>Bohdana Dobrzańskiego 3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BHjQfDfyaTV6k//OWuOCkTidDYqL7w516LLOTqnlFNGMAexYnvQFhSEYKsbiI7L92f94Pz/Jkrb83tD4fEN9CQ==" saltValue="g3TYiJAkI3iLXWB7deEyTA==" spinCount="100000" sheet="1" objects="1" scenarios="1"/>
  <mergeCells count="2">
    <mergeCell ref="A1:C1"/>
    <mergeCell ref="G2:H2"/>
  </mergeCells>
  <conditionalFormatting sqref="C7">
    <cfRule type="expression" dxfId="13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sqref="A1:C1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Spinaker Alfa Sp. z o.o.</v>
      </c>
    </row>
    <row r="2" spans="1:8" x14ac:dyDescent="0.25">
      <c r="A2" s="169"/>
      <c r="B2" s="169"/>
      <c r="D2" s="9"/>
      <c r="G2" s="257" t="s">
        <v>21</v>
      </c>
      <c r="H2" s="257"/>
    </row>
    <row r="3" spans="1:8" x14ac:dyDescent="0.25">
      <c r="A3" s="169"/>
      <c r="B3" s="169"/>
    </row>
    <row r="4" spans="1:8" ht="60" x14ac:dyDescent="0.25">
      <c r="A4" s="168" t="s">
        <v>4</v>
      </c>
      <c r="B4" s="168" t="s">
        <v>22</v>
      </c>
      <c r="C4" s="168" t="s">
        <v>23</v>
      </c>
      <c r="D4" s="21" t="s">
        <v>5</v>
      </c>
      <c r="E4" s="168" t="s">
        <v>6</v>
      </c>
      <c r="F4" s="168" t="s">
        <v>24</v>
      </c>
      <c r="G4" s="168" t="s">
        <v>25</v>
      </c>
      <c r="H4" s="168" t="s">
        <v>26</v>
      </c>
    </row>
    <row r="5" spans="1:8" x14ac:dyDescent="0.25">
      <c r="A5" s="56">
        <v>1</v>
      </c>
      <c r="B5" s="56">
        <v>0</v>
      </c>
      <c r="C5" s="28"/>
      <c r="D5" s="71">
        <v>43329</v>
      </c>
      <c r="E5" s="29" t="s">
        <v>248</v>
      </c>
      <c r="F5" s="29" t="s">
        <v>72</v>
      </c>
      <c r="G5" s="69" t="s">
        <v>249</v>
      </c>
      <c r="H5" s="69" t="s">
        <v>250</v>
      </c>
    </row>
    <row r="6" spans="1:8" hidden="1" x14ac:dyDescent="0.25">
      <c r="A6" s="167">
        <v>2</v>
      </c>
      <c r="B6" s="167"/>
      <c r="C6" s="7"/>
      <c r="D6" s="5">
        <f t="shared" ref="D6:D23" si="0">$D$5</f>
        <v>43329</v>
      </c>
      <c r="E6" s="6"/>
      <c r="F6" s="6"/>
      <c r="G6" s="6"/>
      <c r="H6" s="6"/>
    </row>
    <row r="7" spans="1:8" hidden="1" x14ac:dyDescent="0.25">
      <c r="A7" s="167">
        <v>3</v>
      </c>
      <c r="B7" s="167"/>
      <c r="C7" s="7"/>
      <c r="D7" s="5">
        <f t="shared" si="0"/>
        <v>43329</v>
      </c>
      <c r="E7" s="6"/>
      <c r="F7" s="6"/>
      <c r="G7" s="6"/>
      <c r="H7" s="6"/>
    </row>
    <row r="8" spans="1:8" hidden="1" x14ac:dyDescent="0.25">
      <c r="A8" s="167"/>
      <c r="B8" s="167"/>
      <c r="C8" s="6"/>
      <c r="D8" s="5">
        <f t="shared" si="0"/>
        <v>43329</v>
      </c>
      <c r="E8" s="6"/>
      <c r="F8" s="6"/>
      <c r="G8" s="6"/>
      <c r="H8" s="6"/>
    </row>
    <row r="9" spans="1:8" hidden="1" x14ac:dyDescent="0.25">
      <c r="A9" s="167"/>
      <c r="B9" s="167"/>
      <c r="C9" s="6"/>
      <c r="D9" s="5">
        <f t="shared" si="0"/>
        <v>43329</v>
      </c>
      <c r="E9" s="6"/>
      <c r="F9" s="6"/>
      <c r="G9" s="6"/>
      <c r="H9" s="6"/>
    </row>
    <row r="10" spans="1:8" hidden="1" x14ac:dyDescent="0.25">
      <c r="A10" s="167"/>
      <c r="B10" s="167"/>
      <c r="C10" s="6"/>
      <c r="D10" s="5">
        <f t="shared" si="0"/>
        <v>43329</v>
      </c>
      <c r="E10" s="6"/>
      <c r="F10" s="6"/>
      <c r="G10" s="6"/>
      <c r="H10" s="6"/>
    </row>
    <row r="11" spans="1:8" hidden="1" x14ac:dyDescent="0.25">
      <c r="A11" s="167"/>
      <c r="B11" s="167"/>
      <c r="C11" s="6"/>
      <c r="D11" s="5">
        <f t="shared" si="0"/>
        <v>43329</v>
      </c>
      <c r="E11" s="6"/>
      <c r="F11" s="6"/>
      <c r="G11" s="6"/>
      <c r="H11" s="6"/>
    </row>
    <row r="12" spans="1:8" hidden="1" x14ac:dyDescent="0.25">
      <c r="A12" s="167"/>
      <c r="B12" s="167"/>
      <c r="C12" s="6"/>
      <c r="D12" s="5">
        <f t="shared" si="0"/>
        <v>43329</v>
      </c>
      <c r="E12" s="6"/>
      <c r="F12" s="6"/>
      <c r="G12" s="6"/>
      <c r="H12" s="6"/>
    </row>
    <row r="13" spans="1:8" hidden="1" x14ac:dyDescent="0.25">
      <c r="A13" s="167"/>
      <c r="B13" s="167"/>
      <c r="C13" s="6"/>
      <c r="D13" s="5">
        <f t="shared" si="0"/>
        <v>43329</v>
      </c>
      <c r="E13" s="6"/>
      <c r="F13" s="6"/>
      <c r="G13" s="6"/>
      <c r="H13" s="6"/>
    </row>
    <row r="14" spans="1:8" hidden="1" x14ac:dyDescent="0.25">
      <c r="A14" s="167"/>
      <c r="B14" s="167"/>
      <c r="C14" s="6"/>
      <c r="D14" s="5">
        <f t="shared" si="0"/>
        <v>43329</v>
      </c>
      <c r="E14" s="6"/>
      <c r="F14" s="6"/>
      <c r="G14" s="6"/>
      <c r="H14" s="6"/>
    </row>
    <row r="15" spans="1:8" hidden="1" x14ac:dyDescent="0.25">
      <c r="A15" s="167"/>
      <c r="B15" s="167"/>
      <c r="C15" s="6"/>
      <c r="D15" s="5">
        <f t="shared" si="0"/>
        <v>43329</v>
      </c>
      <c r="E15" s="6"/>
      <c r="F15" s="6"/>
      <c r="G15" s="6"/>
      <c r="H15" s="6"/>
    </row>
    <row r="16" spans="1:8" hidden="1" x14ac:dyDescent="0.25">
      <c r="A16" s="167"/>
      <c r="B16" s="167"/>
      <c r="C16" s="6"/>
      <c r="D16" s="5">
        <f t="shared" si="0"/>
        <v>43329</v>
      </c>
      <c r="E16" s="6"/>
      <c r="F16" s="6"/>
      <c r="G16" s="6"/>
      <c r="H16" s="6"/>
    </row>
    <row r="17" spans="1:8" hidden="1" x14ac:dyDescent="0.25">
      <c r="A17" s="167"/>
      <c r="B17" s="167"/>
      <c r="C17" s="6"/>
      <c r="D17" s="5">
        <f t="shared" si="0"/>
        <v>43329</v>
      </c>
      <c r="E17" s="6"/>
      <c r="F17" s="6"/>
      <c r="G17" s="6"/>
      <c r="H17" s="6"/>
    </row>
    <row r="18" spans="1:8" hidden="1" x14ac:dyDescent="0.25">
      <c r="A18" s="167"/>
      <c r="B18" s="167"/>
      <c r="C18" s="6"/>
      <c r="D18" s="5">
        <f t="shared" si="0"/>
        <v>43329</v>
      </c>
      <c r="E18" s="6"/>
      <c r="F18" s="6"/>
      <c r="G18" s="6"/>
      <c r="H18" s="6"/>
    </row>
    <row r="19" spans="1:8" hidden="1" x14ac:dyDescent="0.25">
      <c r="A19" s="167"/>
      <c r="B19" s="167"/>
      <c r="C19" s="6"/>
      <c r="D19" s="5">
        <f t="shared" si="0"/>
        <v>43329</v>
      </c>
      <c r="E19" s="6"/>
      <c r="F19" s="6"/>
      <c r="G19" s="6"/>
      <c r="H19" s="6"/>
    </row>
    <row r="20" spans="1:8" hidden="1" x14ac:dyDescent="0.25">
      <c r="A20" s="167"/>
      <c r="B20" s="167"/>
      <c r="C20" s="6"/>
      <c r="D20" s="5">
        <f t="shared" si="0"/>
        <v>43329</v>
      </c>
      <c r="E20" s="6"/>
      <c r="F20" s="6"/>
      <c r="G20" s="6"/>
      <c r="H20" s="6"/>
    </row>
    <row r="21" spans="1:8" hidden="1" x14ac:dyDescent="0.25">
      <c r="A21" s="167"/>
      <c r="B21" s="167"/>
      <c r="C21" s="6"/>
      <c r="D21" s="5">
        <f t="shared" si="0"/>
        <v>43329</v>
      </c>
      <c r="E21" s="6"/>
      <c r="F21" s="6"/>
      <c r="G21" s="6"/>
      <c r="H21" s="6"/>
    </row>
    <row r="22" spans="1:8" hidden="1" x14ac:dyDescent="0.25">
      <c r="A22" s="167"/>
      <c r="B22" s="167"/>
      <c r="C22" s="6"/>
      <c r="D22" s="5">
        <f t="shared" si="0"/>
        <v>43329</v>
      </c>
      <c r="E22" s="6"/>
      <c r="F22" s="6"/>
      <c r="G22" s="6"/>
      <c r="H22" s="6"/>
    </row>
    <row r="23" spans="1:8" hidden="1" x14ac:dyDescent="0.25">
      <c r="A23" s="167"/>
      <c r="B23" s="167"/>
      <c r="C23" s="6"/>
      <c r="D23" s="5">
        <f t="shared" si="0"/>
        <v>43329</v>
      </c>
      <c r="E23" s="6"/>
      <c r="F23" s="6"/>
      <c r="G23" s="6"/>
      <c r="H23" s="6"/>
    </row>
    <row r="24" spans="1:8" hidden="1" x14ac:dyDescent="0.25">
      <c r="A24" s="169"/>
      <c r="B24" s="169">
        <f>MAX(B5:B23)</f>
        <v>0</v>
      </c>
      <c r="C24" s="169"/>
      <c r="D24" s="40">
        <f>VLOOKUP($B$22,$B$4:$H$21,3,FALSE)</f>
        <v>43329</v>
      </c>
      <c r="E24" s="75" t="str">
        <f>VLOOKUP($B$22,$B$4:$H$21,4,FALSE)</f>
        <v>Spinaker Alfa Sp. z o.o.</v>
      </c>
      <c r="F24" s="40" t="str">
        <f>VLOOKUP($B$22,$B$4:$H$21,5,FALSE)</f>
        <v>Łódź</v>
      </c>
      <c r="G24" s="40" t="str">
        <f>VLOOKUP($B$22,$B$4:$H$21,6,FALSE)</f>
        <v xml:space="preserve">90-105 </v>
      </c>
      <c r="H24" s="40" t="str">
        <f>VLOOKUP($B$22,$B$4:$H$21,7,FALSE)</f>
        <v>Piotrkowska 60 lok. II P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x8AjdAET3JIppBQb1b38xIMKkEg7Xsd6tvaiRQ/sXBC35vI6fPsJT05BHh/M2JTOOtERYdf7fG7B1MiZUfL1Qw==" saltValue="gTqklysSdGClv/crp/4ljQ==" spinCount="100000" sheet="1" objects="1" scenarios="1"/>
  <mergeCells count="2">
    <mergeCell ref="A1:C1"/>
    <mergeCell ref="G2:H2"/>
  </mergeCells>
  <conditionalFormatting sqref="C7">
    <cfRule type="expression" dxfId="12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Corvus Ventures Sp. z o.o.</v>
      </c>
    </row>
    <row r="2" spans="1:8" x14ac:dyDescent="0.25">
      <c r="A2" s="172"/>
      <c r="B2" s="172"/>
      <c r="D2" s="9"/>
      <c r="G2" s="257" t="s">
        <v>21</v>
      </c>
      <c r="H2" s="257"/>
    </row>
    <row r="3" spans="1:8" x14ac:dyDescent="0.25">
      <c r="A3" s="172"/>
      <c r="B3" s="172"/>
    </row>
    <row r="4" spans="1:8" ht="60" x14ac:dyDescent="0.25">
      <c r="A4" s="171" t="s">
        <v>4</v>
      </c>
      <c r="B4" s="171" t="s">
        <v>22</v>
      </c>
      <c r="C4" s="171" t="s">
        <v>23</v>
      </c>
      <c r="D4" s="21" t="s">
        <v>5</v>
      </c>
      <c r="E4" s="171" t="s">
        <v>6</v>
      </c>
      <c r="F4" s="171" t="s">
        <v>24</v>
      </c>
      <c r="G4" s="171" t="s">
        <v>25</v>
      </c>
      <c r="H4" s="171" t="s">
        <v>26</v>
      </c>
    </row>
    <row r="5" spans="1:8" x14ac:dyDescent="0.25">
      <c r="A5" s="56">
        <v>1</v>
      </c>
      <c r="B5" s="56">
        <v>0</v>
      </c>
      <c r="C5" s="28"/>
      <c r="D5" s="71">
        <v>43348</v>
      </c>
      <c r="E5" s="29" t="s">
        <v>253</v>
      </c>
      <c r="F5" s="29" t="s">
        <v>27</v>
      </c>
      <c r="G5" s="69" t="s">
        <v>254</v>
      </c>
      <c r="H5" s="69" t="s">
        <v>255</v>
      </c>
    </row>
    <row r="6" spans="1:8" hidden="1" x14ac:dyDescent="0.25">
      <c r="A6" s="170">
        <v>2</v>
      </c>
      <c r="B6" s="170"/>
      <c r="C6" s="7"/>
      <c r="D6" s="5">
        <f t="shared" ref="D6:D23" si="0">$D$5</f>
        <v>43348</v>
      </c>
      <c r="E6" s="6"/>
      <c r="F6" s="6"/>
      <c r="G6" s="6"/>
      <c r="H6" s="6"/>
    </row>
    <row r="7" spans="1:8" hidden="1" x14ac:dyDescent="0.25">
      <c r="A7" s="170">
        <v>3</v>
      </c>
      <c r="B7" s="170"/>
      <c r="C7" s="7"/>
      <c r="D7" s="5">
        <f t="shared" si="0"/>
        <v>43348</v>
      </c>
      <c r="E7" s="6"/>
      <c r="F7" s="6"/>
      <c r="G7" s="6"/>
      <c r="H7" s="6"/>
    </row>
    <row r="8" spans="1:8" hidden="1" x14ac:dyDescent="0.25">
      <c r="A8" s="170"/>
      <c r="B8" s="170"/>
      <c r="C8" s="6"/>
      <c r="D8" s="5">
        <f t="shared" si="0"/>
        <v>43348</v>
      </c>
      <c r="E8" s="6"/>
      <c r="F8" s="6"/>
      <c r="G8" s="6"/>
      <c r="H8" s="6"/>
    </row>
    <row r="9" spans="1:8" hidden="1" x14ac:dyDescent="0.25">
      <c r="A9" s="170"/>
      <c r="B9" s="170"/>
      <c r="C9" s="6"/>
      <c r="D9" s="5">
        <f t="shared" si="0"/>
        <v>43348</v>
      </c>
      <c r="E9" s="6"/>
      <c r="F9" s="6"/>
      <c r="G9" s="6"/>
      <c r="H9" s="6"/>
    </row>
    <row r="10" spans="1:8" hidden="1" x14ac:dyDescent="0.25">
      <c r="A10" s="170"/>
      <c r="B10" s="170"/>
      <c r="C10" s="6"/>
      <c r="D10" s="5">
        <f t="shared" si="0"/>
        <v>43348</v>
      </c>
      <c r="E10" s="6"/>
      <c r="F10" s="6"/>
      <c r="G10" s="6"/>
      <c r="H10" s="6"/>
    </row>
    <row r="11" spans="1:8" hidden="1" x14ac:dyDescent="0.25">
      <c r="A11" s="170"/>
      <c r="B11" s="170"/>
      <c r="C11" s="6"/>
      <c r="D11" s="5">
        <f t="shared" si="0"/>
        <v>43348</v>
      </c>
      <c r="E11" s="6"/>
      <c r="F11" s="6"/>
      <c r="G11" s="6"/>
      <c r="H11" s="6"/>
    </row>
    <row r="12" spans="1:8" hidden="1" x14ac:dyDescent="0.25">
      <c r="A12" s="170"/>
      <c r="B12" s="170"/>
      <c r="C12" s="6"/>
      <c r="D12" s="5">
        <f t="shared" si="0"/>
        <v>43348</v>
      </c>
      <c r="E12" s="6"/>
      <c r="F12" s="6"/>
      <c r="G12" s="6"/>
      <c r="H12" s="6"/>
    </row>
    <row r="13" spans="1:8" hidden="1" x14ac:dyDescent="0.25">
      <c r="A13" s="170"/>
      <c r="B13" s="170"/>
      <c r="C13" s="6"/>
      <c r="D13" s="5">
        <f t="shared" si="0"/>
        <v>43348</v>
      </c>
      <c r="E13" s="6"/>
      <c r="F13" s="6"/>
      <c r="G13" s="6"/>
      <c r="H13" s="6"/>
    </row>
    <row r="14" spans="1:8" hidden="1" x14ac:dyDescent="0.25">
      <c r="A14" s="170"/>
      <c r="B14" s="170"/>
      <c r="C14" s="6"/>
      <c r="D14" s="5">
        <f t="shared" si="0"/>
        <v>43348</v>
      </c>
      <c r="E14" s="6"/>
      <c r="F14" s="6"/>
      <c r="G14" s="6"/>
      <c r="H14" s="6"/>
    </row>
    <row r="15" spans="1:8" hidden="1" x14ac:dyDescent="0.25">
      <c r="A15" s="170"/>
      <c r="B15" s="170"/>
      <c r="C15" s="6"/>
      <c r="D15" s="5">
        <f t="shared" si="0"/>
        <v>43348</v>
      </c>
      <c r="E15" s="6"/>
      <c r="F15" s="6"/>
      <c r="G15" s="6"/>
      <c r="H15" s="6"/>
    </row>
    <row r="16" spans="1:8" hidden="1" x14ac:dyDescent="0.25">
      <c r="A16" s="170"/>
      <c r="B16" s="170"/>
      <c r="C16" s="6"/>
      <c r="D16" s="5">
        <f t="shared" si="0"/>
        <v>43348</v>
      </c>
      <c r="E16" s="6"/>
      <c r="F16" s="6"/>
      <c r="G16" s="6"/>
      <c r="H16" s="6"/>
    </row>
    <row r="17" spans="1:8" hidden="1" x14ac:dyDescent="0.25">
      <c r="A17" s="170"/>
      <c r="B17" s="170"/>
      <c r="C17" s="6"/>
      <c r="D17" s="5">
        <f t="shared" si="0"/>
        <v>43348</v>
      </c>
      <c r="E17" s="6"/>
      <c r="F17" s="6"/>
      <c r="G17" s="6"/>
      <c r="H17" s="6"/>
    </row>
    <row r="18" spans="1:8" hidden="1" x14ac:dyDescent="0.25">
      <c r="A18" s="170"/>
      <c r="B18" s="170"/>
      <c r="C18" s="6"/>
      <c r="D18" s="5">
        <f t="shared" si="0"/>
        <v>43348</v>
      </c>
      <c r="E18" s="6"/>
      <c r="F18" s="6"/>
      <c r="G18" s="6"/>
      <c r="H18" s="6"/>
    </row>
    <row r="19" spans="1:8" hidden="1" x14ac:dyDescent="0.25">
      <c r="A19" s="170"/>
      <c r="B19" s="170"/>
      <c r="C19" s="6"/>
      <c r="D19" s="5">
        <f t="shared" si="0"/>
        <v>43348</v>
      </c>
      <c r="E19" s="6"/>
      <c r="F19" s="6"/>
      <c r="G19" s="6"/>
      <c r="H19" s="6"/>
    </row>
    <row r="20" spans="1:8" hidden="1" x14ac:dyDescent="0.25">
      <c r="A20" s="170"/>
      <c r="B20" s="170"/>
      <c r="C20" s="6"/>
      <c r="D20" s="5">
        <f t="shared" si="0"/>
        <v>43348</v>
      </c>
      <c r="E20" s="6"/>
      <c r="F20" s="6"/>
      <c r="G20" s="6"/>
      <c r="H20" s="6"/>
    </row>
    <row r="21" spans="1:8" hidden="1" x14ac:dyDescent="0.25">
      <c r="A21" s="170"/>
      <c r="B21" s="170"/>
      <c r="C21" s="6"/>
      <c r="D21" s="5">
        <f t="shared" si="0"/>
        <v>43348</v>
      </c>
      <c r="E21" s="6"/>
      <c r="F21" s="6"/>
      <c r="G21" s="6"/>
      <c r="H21" s="6"/>
    </row>
    <row r="22" spans="1:8" hidden="1" x14ac:dyDescent="0.25">
      <c r="A22" s="170"/>
      <c r="B22" s="170"/>
      <c r="C22" s="6"/>
      <c r="D22" s="5">
        <f t="shared" si="0"/>
        <v>43348</v>
      </c>
      <c r="E22" s="6"/>
      <c r="F22" s="6"/>
      <c r="G22" s="6"/>
      <c r="H22" s="6"/>
    </row>
    <row r="23" spans="1:8" hidden="1" x14ac:dyDescent="0.25">
      <c r="A23" s="170"/>
      <c r="B23" s="170"/>
      <c r="C23" s="6"/>
      <c r="D23" s="5">
        <f t="shared" si="0"/>
        <v>43348</v>
      </c>
      <c r="E23" s="6"/>
      <c r="F23" s="6"/>
      <c r="G23" s="6"/>
      <c r="H23" s="6"/>
    </row>
    <row r="24" spans="1:8" hidden="1" x14ac:dyDescent="0.25">
      <c r="A24" s="172"/>
      <c r="B24" s="172">
        <f>MAX(B5:B23)</f>
        <v>0</v>
      </c>
      <c r="C24" s="172"/>
      <c r="D24" s="40">
        <f>VLOOKUP($B$22,$B$4:$H$21,3,FALSE)</f>
        <v>43348</v>
      </c>
      <c r="E24" s="75" t="str">
        <f>VLOOKUP($B$22,$B$4:$H$21,4,FALSE)</f>
        <v>Corvus Ventures Sp. z o.o.</v>
      </c>
      <c r="F24" s="40" t="str">
        <f>VLOOKUP($B$22,$B$4:$H$21,5,FALSE)</f>
        <v>Warszawa</v>
      </c>
      <c r="G24" s="40" t="str">
        <f>VLOOKUP($B$22,$B$4:$H$21,6,FALSE)</f>
        <v>04-536</v>
      </c>
      <c r="H24" s="40" t="str">
        <f>VLOOKUP($B$22,$B$4:$H$21,7,FALSE)</f>
        <v>Bychowska 45a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P+dlZzjnBoTqpyEpXVJwQp3aNKc4oCAI+7qtdWYMZ3bgKUU5iYRAbHZiNs2xmpR8W3v3gsAYYQJ31SEeV1wxBw==" saltValue="3PUv23qndKFvKLKGBgdCYQ==" spinCount="100000" sheet="1" objects="1" scenarios="1"/>
  <mergeCells count="2">
    <mergeCell ref="A1:C1"/>
    <mergeCell ref="G2:H2"/>
  </mergeCells>
  <conditionalFormatting sqref="C7">
    <cfRule type="expression" dxfId="11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sqref="A1:C1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303 Innovation Fund sp. z o.o.</v>
      </c>
    </row>
    <row r="2" spans="1:8" x14ac:dyDescent="0.25">
      <c r="A2" s="175"/>
      <c r="B2" s="175"/>
      <c r="D2" s="9"/>
      <c r="G2" s="257" t="s">
        <v>21</v>
      </c>
      <c r="H2" s="257"/>
    </row>
    <row r="3" spans="1:8" x14ac:dyDescent="0.25">
      <c r="A3" s="175"/>
      <c r="B3" s="175"/>
    </row>
    <row r="4" spans="1:8" ht="60" x14ac:dyDescent="0.25">
      <c r="A4" s="174" t="s">
        <v>4</v>
      </c>
      <c r="B4" s="174" t="s">
        <v>22</v>
      </c>
      <c r="C4" s="174" t="s">
        <v>23</v>
      </c>
      <c r="D4" s="21" t="s">
        <v>5</v>
      </c>
      <c r="E4" s="174" t="s">
        <v>6</v>
      </c>
      <c r="F4" s="174" t="s">
        <v>24</v>
      </c>
      <c r="G4" s="174" t="s">
        <v>25</v>
      </c>
      <c r="H4" s="174" t="s">
        <v>26</v>
      </c>
    </row>
    <row r="5" spans="1:8" x14ac:dyDescent="0.25">
      <c r="A5" s="56">
        <v>1</v>
      </c>
      <c r="B5" s="56">
        <v>0</v>
      </c>
      <c r="C5" s="28"/>
      <c r="D5" s="71">
        <v>43348</v>
      </c>
      <c r="E5" s="29" t="s">
        <v>257</v>
      </c>
      <c r="F5" s="29" t="s">
        <v>37</v>
      </c>
      <c r="G5" s="69" t="s">
        <v>78</v>
      </c>
      <c r="H5" s="69" t="s">
        <v>79</v>
      </c>
    </row>
    <row r="6" spans="1:8" hidden="1" x14ac:dyDescent="0.25">
      <c r="A6" s="173">
        <v>2</v>
      </c>
      <c r="B6" s="173"/>
      <c r="C6" s="7"/>
      <c r="D6" s="5">
        <f t="shared" ref="D6:D23" si="0">$D$5</f>
        <v>43348</v>
      </c>
      <c r="E6" s="6"/>
      <c r="F6" s="6"/>
      <c r="G6" s="6"/>
      <c r="H6" s="6"/>
    </row>
    <row r="7" spans="1:8" hidden="1" x14ac:dyDescent="0.25">
      <c r="A7" s="173">
        <v>3</v>
      </c>
      <c r="B7" s="173"/>
      <c r="C7" s="7"/>
      <c r="D7" s="5">
        <f t="shared" si="0"/>
        <v>43348</v>
      </c>
      <c r="E7" s="6"/>
      <c r="F7" s="6"/>
      <c r="G7" s="6"/>
      <c r="H7" s="6"/>
    </row>
    <row r="8" spans="1:8" hidden="1" x14ac:dyDescent="0.25">
      <c r="A8" s="173"/>
      <c r="B8" s="173"/>
      <c r="C8" s="6"/>
      <c r="D8" s="5">
        <f t="shared" si="0"/>
        <v>43348</v>
      </c>
      <c r="E8" s="6"/>
      <c r="F8" s="6"/>
      <c r="G8" s="6"/>
      <c r="H8" s="6"/>
    </row>
    <row r="9" spans="1:8" hidden="1" x14ac:dyDescent="0.25">
      <c r="A9" s="173"/>
      <c r="B9" s="173"/>
      <c r="C9" s="6"/>
      <c r="D9" s="5">
        <f t="shared" si="0"/>
        <v>43348</v>
      </c>
      <c r="E9" s="6"/>
      <c r="F9" s="6"/>
      <c r="G9" s="6"/>
      <c r="H9" s="6"/>
    </row>
    <row r="10" spans="1:8" hidden="1" x14ac:dyDescent="0.25">
      <c r="A10" s="173"/>
      <c r="B10" s="173"/>
      <c r="C10" s="6"/>
      <c r="D10" s="5">
        <f t="shared" si="0"/>
        <v>43348</v>
      </c>
      <c r="E10" s="6"/>
      <c r="F10" s="6"/>
      <c r="G10" s="6"/>
      <c r="H10" s="6"/>
    </row>
    <row r="11" spans="1:8" hidden="1" x14ac:dyDescent="0.25">
      <c r="A11" s="173"/>
      <c r="B11" s="173"/>
      <c r="C11" s="6"/>
      <c r="D11" s="5">
        <f t="shared" si="0"/>
        <v>43348</v>
      </c>
      <c r="E11" s="6"/>
      <c r="F11" s="6"/>
      <c r="G11" s="6"/>
      <c r="H11" s="6"/>
    </row>
    <row r="12" spans="1:8" hidden="1" x14ac:dyDescent="0.25">
      <c r="A12" s="173"/>
      <c r="B12" s="173"/>
      <c r="C12" s="6"/>
      <c r="D12" s="5">
        <f t="shared" si="0"/>
        <v>43348</v>
      </c>
      <c r="E12" s="6"/>
      <c r="F12" s="6"/>
      <c r="G12" s="6"/>
      <c r="H12" s="6"/>
    </row>
    <row r="13" spans="1:8" hidden="1" x14ac:dyDescent="0.25">
      <c r="A13" s="173"/>
      <c r="B13" s="173"/>
      <c r="C13" s="6"/>
      <c r="D13" s="5">
        <f t="shared" si="0"/>
        <v>43348</v>
      </c>
      <c r="E13" s="6"/>
      <c r="F13" s="6"/>
      <c r="G13" s="6"/>
      <c r="H13" s="6"/>
    </row>
    <row r="14" spans="1:8" hidden="1" x14ac:dyDescent="0.25">
      <c r="A14" s="173"/>
      <c r="B14" s="173"/>
      <c r="C14" s="6"/>
      <c r="D14" s="5">
        <f t="shared" si="0"/>
        <v>43348</v>
      </c>
      <c r="E14" s="6"/>
      <c r="F14" s="6"/>
      <c r="G14" s="6"/>
      <c r="H14" s="6"/>
    </row>
    <row r="15" spans="1:8" hidden="1" x14ac:dyDescent="0.25">
      <c r="A15" s="173"/>
      <c r="B15" s="173"/>
      <c r="C15" s="6"/>
      <c r="D15" s="5">
        <f t="shared" si="0"/>
        <v>43348</v>
      </c>
      <c r="E15" s="6"/>
      <c r="F15" s="6"/>
      <c r="G15" s="6"/>
      <c r="H15" s="6"/>
    </row>
    <row r="16" spans="1:8" hidden="1" x14ac:dyDescent="0.25">
      <c r="A16" s="173"/>
      <c r="B16" s="173"/>
      <c r="C16" s="6"/>
      <c r="D16" s="5">
        <f t="shared" si="0"/>
        <v>43348</v>
      </c>
      <c r="E16" s="6"/>
      <c r="F16" s="6"/>
      <c r="G16" s="6"/>
      <c r="H16" s="6"/>
    </row>
    <row r="17" spans="1:8" hidden="1" x14ac:dyDescent="0.25">
      <c r="A17" s="173"/>
      <c r="B17" s="173"/>
      <c r="C17" s="6"/>
      <c r="D17" s="5">
        <f t="shared" si="0"/>
        <v>43348</v>
      </c>
      <c r="E17" s="6"/>
      <c r="F17" s="6"/>
      <c r="G17" s="6"/>
      <c r="H17" s="6"/>
    </row>
    <row r="18" spans="1:8" hidden="1" x14ac:dyDescent="0.25">
      <c r="A18" s="173"/>
      <c r="B18" s="173"/>
      <c r="C18" s="6"/>
      <c r="D18" s="5">
        <f t="shared" si="0"/>
        <v>43348</v>
      </c>
      <c r="E18" s="6"/>
      <c r="F18" s="6"/>
      <c r="G18" s="6"/>
      <c r="H18" s="6"/>
    </row>
    <row r="19" spans="1:8" hidden="1" x14ac:dyDescent="0.25">
      <c r="A19" s="173"/>
      <c r="B19" s="173"/>
      <c r="C19" s="6"/>
      <c r="D19" s="5">
        <f t="shared" si="0"/>
        <v>43348</v>
      </c>
      <c r="E19" s="6"/>
      <c r="F19" s="6"/>
      <c r="G19" s="6"/>
      <c r="H19" s="6"/>
    </row>
    <row r="20" spans="1:8" hidden="1" x14ac:dyDescent="0.25">
      <c r="A20" s="173"/>
      <c r="B20" s="173"/>
      <c r="C20" s="6"/>
      <c r="D20" s="5">
        <f t="shared" si="0"/>
        <v>43348</v>
      </c>
      <c r="E20" s="6"/>
      <c r="F20" s="6"/>
      <c r="G20" s="6"/>
      <c r="H20" s="6"/>
    </row>
    <row r="21" spans="1:8" hidden="1" x14ac:dyDescent="0.25">
      <c r="A21" s="173"/>
      <c r="B21" s="173"/>
      <c r="C21" s="6"/>
      <c r="D21" s="5">
        <f t="shared" si="0"/>
        <v>43348</v>
      </c>
      <c r="E21" s="6"/>
      <c r="F21" s="6"/>
      <c r="G21" s="6"/>
      <c r="H21" s="6"/>
    </row>
    <row r="22" spans="1:8" hidden="1" x14ac:dyDescent="0.25">
      <c r="A22" s="173"/>
      <c r="B22" s="173"/>
      <c r="C22" s="6"/>
      <c r="D22" s="5">
        <f t="shared" si="0"/>
        <v>43348</v>
      </c>
      <c r="E22" s="6"/>
      <c r="F22" s="6"/>
      <c r="G22" s="6"/>
      <c r="H22" s="6"/>
    </row>
    <row r="23" spans="1:8" hidden="1" x14ac:dyDescent="0.25">
      <c r="A23" s="173"/>
      <c r="B23" s="173"/>
      <c r="C23" s="6"/>
      <c r="D23" s="5">
        <f t="shared" si="0"/>
        <v>43348</v>
      </c>
      <c r="E23" s="6"/>
      <c r="F23" s="6"/>
      <c r="G23" s="6"/>
      <c r="H23" s="6"/>
    </row>
    <row r="24" spans="1:8" hidden="1" x14ac:dyDescent="0.25">
      <c r="A24" s="175"/>
      <c r="B24" s="175">
        <f>MAX(B5:B23)</f>
        <v>0</v>
      </c>
      <c r="C24" s="175"/>
      <c r="D24" s="40">
        <f>VLOOKUP($B$22,$B$4:$H$21,3,FALSE)</f>
        <v>43348</v>
      </c>
      <c r="E24" s="75" t="str">
        <f>VLOOKUP($B$22,$B$4:$H$21,4,FALSE)</f>
        <v>303 Innovation Fund sp. z o.o.</v>
      </c>
      <c r="F24" s="40" t="str">
        <f>VLOOKUP($B$22,$B$4:$H$21,5,FALSE)</f>
        <v>Wrocław</v>
      </c>
      <c r="G24" s="40" t="str">
        <f>VLOOKUP($B$22,$B$4:$H$21,6,FALSE)</f>
        <v>50-106</v>
      </c>
      <c r="H24" s="40" t="str">
        <f>VLOOKUP($B$22,$B$4:$H$21,7,FALSE)</f>
        <v>Rynek 7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qGotflBceceC5ka4Nz716ySm8KavXVIBOPWQCehauGHu8NnmXV4pnLjCyI2Ku8y7pUY9/oLHJNn7++qKXCpf4w==" saltValue="cLRKGpkSfMoVkN+VqzajCA==" spinCount="100000" sheet="1" objects="1" scenarios="1"/>
  <mergeCells count="2">
    <mergeCell ref="A1:C1"/>
    <mergeCell ref="G2:H2"/>
  </mergeCells>
  <conditionalFormatting sqref="C7">
    <cfRule type="expression" dxfId="10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sqref="A1:C1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Invento Capital sp. z o.o.</v>
      </c>
    </row>
    <row r="2" spans="1:8" x14ac:dyDescent="0.25">
      <c r="A2" s="178"/>
      <c r="B2" s="178"/>
      <c r="D2" s="9"/>
      <c r="G2" s="257" t="s">
        <v>21</v>
      </c>
      <c r="H2" s="257"/>
    </row>
    <row r="3" spans="1:8" x14ac:dyDescent="0.25">
      <c r="A3" s="178"/>
      <c r="B3" s="178"/>
    </row>
    <row r="4" spans="1:8" ht="60" x14ac:dyDescent="0.25">
      <c r="A4" s="177" t="s">
        <v>4</v>
      </c>
      <c r="B4" s="177" t="s">
        <v>22</v>
      </c>
      <c r="C4" s="177" t="s">
        <v>23</v>
      </c>
      <c r="D4" s="21" t="s">
        <v>5</v>
      </c>
      <c r="E4" s="177" t="s">
        <v>6</v>
      </c>
      <c r="F4" s="177" t="s">
        <v>24</v>
      </c>
      <c r="G4" s="177" t="s">
        <v>25</v>
      </c>
      <c r="H4" s="177" t="s">
        <v>26</v>
      </c>
    </row>
    <row r="5" spans="1:8" x14ac:dyDescent="0.25">
      <c r="A5" s="56">
        <v>1</v>
      </c>
      <c r="B5" s="56">
        <v>0</v>
      </c>
      <c r="C5" s="28"/>
      <c r="D5" s="71">
        <v>43349</v>
      </c>
      <c r="E5" s="29" t="s">
        <v>260</v>
      </c>
      <c r="F5" s="29" t="s">
        <v>43</v>
      </c>
      <c r="G5" s="69" t="s">
        <v>261</v>
      </c>
      <c r="H5" s="69" t="s">
        <v>262</v>
      </c>
    </row>
    <row r="6" spans="1:8" hidden="1" x14ac:dyDescent="0.25">
      <c r="A6" s="176">
        <v>2</v>
      </c>
      <c r="B6" s="176"/>
      <c r="C6" s="7"/>
      <c r="D6" s="5">
        <f t="shared" ref="D6:D23" si="0">$D$5</f>
        <v>43349</v>
      </c>
      <c r="E6" s="6"/>
      <c r="F6" s="6"/>
      <c r="G6" s="6"/>
      <c r="H6" s="6"/>
    </row>
    <row r="7" spans="1:8" hidden="1" x14ac:dyDescent="0.25">
      <c r="A7" s="176">
        <v>3</v>
      </c>
      <c r="B7" s="176"/>
      <c r="C7" s="7"/>
      <c r="D7" s="5">
        <f t="shared" si="0"/>
        <v>43349</v>
      </c>
      <c r="E7" s="6"/>
      <c r="F7" s="6"/>
      <c r="G7" s="6"/>
      <c r="H7" s="6"/>
    </row>
    <row r="8" spans="1:8" hidden="1" x14ac:dyDescent="0.25">
      <c r="A8" s="176"/>
      <c r="B8" s="176"/>
      <c r="C8" s="6"/>
      <c r="D8" s="5">
        <f t="shared" si="0"/>
        <v>43349</v>
      </c>
      <c r="E8" s="6"/>
      <c r="F8" s="6"/>
      <c r="G8" s="6"/>
      <c r="H8" s="6"/>
    </row>
    <row r="9" spans="1:8" hidden="1" x14ac:dyDescent="0.25">
      <c r="A9" s="176"/>
      <c r="B9" s="176"/>
      <c r="C9" s="6"/>
      <c r="D9" s="5">
        <f t="shared" si="0"/>
        <v>43349</v>
      </c>
      <c r="E9" s="6"/>
      <c r="F9" s="6"/>
      <c r="G9" s="6"/>
      <c r="H9" s="6"/>
    </row>
    <row r="10" spans="1:8" hidden="1" x14ac:dyDescent="0.25">
      <c r="A10" s="176"/>
      <c r="B10" s="176"/>
      <c r="C10" s="6"/>
      <c r="D10" s="5">
        <f t="shared" si="0"/>
        <v>43349</v>
      </c>
      <c r="E10" s="6"/>
      <c r="F10" s="6"/>
      <c r="G10" s="6"/>
      <c r="H10" s="6"/>
    </row>
    <row r="11" spans="1:8" hidden="1" x14ac:dyDescent="0.25">
      <c r="A11" s="176"/>
      <c r="B11" s="176"/>
      <c r="C11" s="6"/>
      <c r="D11" s="5">
        <f t="shared" si="0"/>
        <v>43349</v>
      </c>
      <c r="E11" s="6"/>
      <c r="F11" s="6"/>
      <c r="G11" s="6"/>
      <c r="H11" s="6"/>
    </row>
    <row r="12" spans="1:8" hidden="1" x14ac:dyDescent="0.25">
      <c r="A12" s="176"/>
      <c r="B12" s="176"/>
      <c r="C12" s="6"/>
      <c r="D12" s="5">
        <f t="shared" si="0"/>
        <v>43349</v>
      </c>
      <c r="E12" s="6"/>
      <c r="F12" s="6"/>
      <c r="G12" s="6"/>
      <c r="H12" s="6"/>
    </row>
    <row r="13" spans="1:8" hidden="1" x14ac:dyDescent="0.25">
      <c r="A13" s="176"/>
      <c r="B13" s="176"/>
      <c r="C13" s="6"/>
      <c r="D13" s="5">
        <f t="shared" si="0"/>
        <v>43349</v>
      </c>
      <c r="E13" s="6"/>
      <c r="F13" s="6"/>
      <c r="G13" s="6"/>
      <c r="H13" s="6"/>
    </row>
    <row r="14" spans="1:8" hidden="1" x14ac:dyDescent="0.25">
      <c r="A14" s="176"/>
      <c r="B14" s="176"/>
      <c r="C14" s="6"/>
      <c r="D14" s="5">
        <f t="shared" si="0"/>
        <v>43349</v>
      </c>
      <c r="E14" s="6"/>
      <c r="F14" s="6"/>
      <c r="G14" s="6"/>
      <c r="H14" s="6"/>
    </row>
    <row r="15" spans="1:8" hidden="1" x14ac:dyDescent="0.25">
      <c r="A15" s="176"/>
      <c r="B15" s="176"/>
      <c r="C15" s="6"/>
      <c r="D15" s="5">
        <f t="shared" si="0"/>
        <v>43349</v>
      </c>
      <c r="E15" s="6"/>
      <c r="F15" s="6"/>
      <c r="G15" s="6"/>
      <c r="H15" s="6"/>
    </row>
    <row r="16" spans="1:8" hidden="1" x14ac:dyDescent="0.25">
      <c r="A16" s="176"/>
      <c r="B16" s="176"/>
      <c r="C16" s="6"/>
      <c r="D16" s="5">
        <f t="shared" si="0"/>
        <v>43349</v>
      </c>
      <c r="E16" s="6"/>
      <c r="F16" s="6"/>
      <c r="G16" s="6"/>
      <c r="H16" s="6"/>
    </row>
    <row r="17" spans="1:8" hidden="1" x14ac:dyDescent="0.25">
      <c r="A17" s="176"/>
      <c r="B17" s="176"/>
      <c r="C17" s="6"/>
      <c r="D17" s="5">
        <f t="shared" si="0"/>
        <v>43349</v>
      </c>
      <c r="E17" s="6"/>
      <c r="F17" s="6"/>
      <c r="G17" s="6"/>
      <c r="H17" s="6"/>
    </row>
    <row r="18" spans="1:8" hidden="1" x14ac:dyDescent="0.25">
      <c r="A18" s="176"/>
      <c r="B18" s="176"/>
      <c r="C18" s="6"/>
      <c r="D18" s="5">
        <f t="shared" si="0"/>
        <v>43349</v>
      </c>
      <c r="E18" s="6"/>
      <c r="F18" s="6"/>
      <c r="G18" s="6"/>
      <c r="H18" s="6"/>
    </row>
    <row r="19" spans="1:8" hidden="1" x14ac:dyDescent="0.25">
      <c r="A19" s="176"/>
      <c r="B19" s="176"/>
      <c r="C19" s="6"/>
      <c r="D19" s="5">
        <f t="shared" si="0"/>
        <v>43349</v>
      </c>
      <c r="E19" s="6"/>
      <c r="F19" s="6"/>
      <c r="G19" s="6"/>
      <c r="H19" s="6"/>
    </row>
    <row r="20" spans="1:8" hidden="1" x14ac:dyDescent="0.25">
      <c r="A20" s="176"/>
      <c r="B20" s="176"/>
      <c r="C20" s="6"/>
      <c r="D20" s="5">
        <f t="shared" si="0"/>
        <v>43349</v>
      </c>
      <c r="E20" s="6"/>
      <c r="F20" s="6"/>
      <c r="G20" s="6"/>
      <c r="H20" s="6"/>
    </row>
    <row r="21" spans="1:8" hidden="1" x14ac:dyDescent="0.25">
      <c r="A21" s="176"/>
      <c r="B21" s="176"/>
      <c r="C21" s="6"/>
      <c r="D21" s="5">
        <f t="shared" si="0"/>
        <v>43349</v>
      </c>
      <c r="E21" s="6"/>
      <c r="F21" s="6"/>
      <c r="G21" s="6"/>
      <c r="H21" s="6"/>
    </row>
    <row r="22" spans="1:8" hidden="1" x14ac:dyDescent="0.25">
      <c r="A22" s="176"/>
      <c r="B22" s="176"/>
      <c r="C22" s="6"/>
      <c r="D22" s="5">
        <f t="shared" si="0"/>
        <v>43349</v>
      </c>
      <c r="E22" s="6"/>
      <c r="F22" s="6"/>
      <c r="G22" s="6"/>
      <c r="H22" s="6"/>
    </row>
    <row r="23" spans="1:8" hidden="1" x14ac:dyDescent="0.25">
      <c r="A23" s="176"/>
      <c r="B23" s="176"/>
      <c r="C23" s="6"/>
      <c r="D23" s="5">
        <f t="shared" si="0"/>
        <v>43349</v>
      </c>
      <c r="E23" s="6"/>
      <c r="F23" s="6"/>
      <c r="G23" s="6"/>
      <c r="H23" s="6"/>
    </row>
    <row r="24" spans="1:8" hidden="1" x14ac:dyDescent="0.25">
      <c r="A24" s="178"/>
      <c r="B24" s="178">
        <f>MAX(B5:B23)</f>
        <v>0</v>
      </c>
      <c r="C24" s="178"/>
      <c r="D24" s="40">
        <f>VLOOKUP($B$22,$B$4:$H$21,3,FALSE)</f>
        <v>43349</v>
      </c>
      <c r="E24" s="75" t="str">
        <f>VLOOKUP($B$22,$B$4:$H$21,4,FALSE)</f>
        <v>Invento Capital sp. z o.o.</v>
      </c>
      <c r="F24" s="40" t="str">
        <f>VLOOKUP($B$22,$B$4:$H$21,5,FALSE)</f>
        <v>Katowice</v>
      </c>
      <c r="G24" s="40" t="str">
        <f>VLOOKUP($B$22,$B$4:$H$21,6,FALSE)</f>
        <v>40-007</v>
      </c>
      <c r="H24" s="40" t="str">
        <f>VLOOKUP($B$22,$B$4:$H$21,7,FALSE)</f>
        <v>Bankowa 12 lok. 147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ZvmwOU8YtTDYpMVH3gpWzPDljrGseqdy3+zc4yAVOrjXrGwXHMLATv5D3pNbRJ7aJdus5F4Ec3Q7Du8QMmARJw==" saltValue="8vZ2LQZyw3mAtt0syIgvxQ==" spinCount="100000" sheet="1" objects="1" scenarios="1"/>
  <mergeCells count="2">
    <mergeCell ref="A1:C1"/>
    <mergeCell ref="G2:H2"/>
  </mergeCells>
  <conditionalFormatting sqref="C7">
    <cfRule type="expression" dxfId="9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/>
  <dimension ref="A1:H28"/>
  <sheetViews>
    <sheetView showGridLines="0" workbookViewId="0">
      <selection sqref="A1:C1"/>
    </sheetView>
  </sheetViews>
  <sheetFormatPr defaultColWidth="0" defaultRowHeight="15" zeroHeight="1" x14ac:dyDescent="0.25"/>
  <cols>
    <col min="1" max="1" width="9.140625" customWidth="1"/>
    <col min="2" max="2" width="11.28515625" customWidth="1"/>
    <col min="3" max="3" width="11.5703125" customWidth="1"/>
    <col min="4" max="4" width="12.42578125" customWidth="1"/>
    <col min="5" max="5" width="27.140625" customWidth="1"/>
    <col min="6" max="6" width="15.42578125" customWidth="1"/>
    <col min="7" max="7" width="14.5703125" customWidth="1"/>
    <col min="8" max="8" width="19.710937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Bitspiration Booster sp. z o.o.</v>
      </c>
    </row>
    <row r="2" spans="1:8" x14ac:dyDescent="0.25">
      <c r="A2" s="8"/>
      <c r="B2" s="8"/>
      <c r="D2" s="9"/>
      <c r="G2" s="257" t="s">
        <v>21</v>
      </c>
      <c r="H2" s="257"/>
    </row>
    <row r="3" spans="1:8" x14ac:dyDescent="0.25">
      <c r="A3" s="8"/>
      <c r="B3" s="8"/>
    </row>
    <row r="4" spans="1:8" ht="60" x14ac:dyDescent="0.25">
      <c r="A4" s="1" t="s">
        <v>4</v>
      </c>
      <c r="B4" s="1" t="s">
        <v>22</v>
      </c>
      <c r="C4" s="1" t="s">
        <v>23</v>
      </c>
      <c r="D4" s="21" t="s">
        <v>5</v>
      </c>
      <c r="E4" s="1" t="s">
        <v>6</v>
      </c>
      <c r="F4" s="1" t="s">
        <v>24</v>
      </c>
      <c r="G4" s="1" t="s">
        <v>25</v>
      </c>
      <c r="H4" s="1" t="s">
        <v>26</v>
      </c>
    </row>
    <row r="5" spans="1:8" x14ac:dyDescent="0.25">
      <c r="A5" s="22">
        <v>1</v>
      </c>
      <c r="B5" s="22">
        <v>0</v>
      </c>
      <c r="C5" s="23"/>
      <c r="D5" s="5">
        <v>42944</v>
      </c>
      <c r="E5" s="6" t="s">
        <v>33</v>
      </c>
      <c r="F5" s="6" t="s">
        <v>30</v>
      </c>
      <c r="G5" s="6" t="s">
        <v>34</v>
      </c>
      <c r="H5" s="6" t="s">
        <v>35</v>
      </c>
    </row>
    <row r="6" spans="1:8" hidden="1" x14ac:dyDescent="0.25">
      <c r="A6" s="22">
        <v>2</v>
      </c>
      <c r="B6" s="22"/>
      <c r="C6" s="7"/>
      <c r="D6" s="5">
        <f>$D$5</f>
        <v>42944</v>
      </c>
      <c r="E6" s="6"/>
      <c r="F6" s="6"/>
      <c r="G6" s="6"/>
      <c r="H6" s="6"/>
    </row>
    <row r="7" spans="1:8" hidden="1" x14ac:dyDescent="0.25">
      <c r="A7" s="22">
        <v>3</v>
      </c>
      <c r="B7" s="22"/>
      <c r="C7" s="7"/>
      <c r="D7" s="5">
        <f t="shared" ref="D7:D23" si="0">$D$5</f>
        <v>42944</v>
      </c>
      <c r="E7" s="6"/>
      <c r="F7" s="6"/>
      <c r="G7" s="6"/>
      <c r="H7" s="6"/>
    </row>
    <row r="8" spans="1:8" hidden="1" x14ac:dyDescent="0.25">
      <c r="A8" s="22"/>
      <c r="B8" s="22"/>
      <c r="C8" s="6"/>
      <c r="D8" s="5">
        <f t="shared" si="0"/>
        <v>42944</v>
      </c>
      <c r="E8" s="6"/>
      <c r="F8" s="6"/>
      <c r="G8" s="6"/>
      <c r="H8" s="6"/>
    </row>
    <row r="9" spans="1:8" hidden="1" x14ac:dyDescent="0.25">
      <c r="A9" s="22"/>
      <c r="B9" s="22"/>
      <c r="C9" s="6"/>
      <c r="D9" s="5">
        <f t="shared" si="0"/>
        <v>42944</v>
      </c>
      <c r="E9" s="6"/>
      <c r="F9" s="6"/>
      <c r="G9" s="6"/>
      <c r="H9" s="6"/>
    </row>
    <row r="10" spans="1:8" hidden="1" x14ac:dyDescent="0.25">
      <c r="A10" s="22"/>
      <c r="B10" s="22"/>
      <c r="C10" s="6"/>
      <c r="D10" s="5">
        <f t="shared" si="0"/>
        <v>42944</v>
      </c>
      <c r="E10" s="6"/>
      <c r="F10" s="6"/>
      <c r="G10" s="6"/>
      <c r="H10" s="6"/>
    </row>
    <row r="11" spans="1:8" hidden="1" x14ac:dyDescent="0.25">
      <c r="A11" s="22"/>
      <c r="B11" s="22"/>
      <c r="C11" s="6"/>
      <c r="D11" s="5">
        <f t="shared" si="0"/>
        <v>42944</v>
      </c>
      <c r="E11" s="6"/>
      <c r="F11" s="6"/>
      <c r="G11" s="6"/>
      <c r="H11" s="6"/>
    </row>
    <row r="12" spans="1:8" hidden="1" x14ac:dyDescent="0.25">
      <c r="A12" s="22"/>
      <c r="B12" s="22"/>
      <c r="C12" s="6"/>
      <c r="D12" s="5">
        <f t="shared" si="0"/>
        <v>42944</v>
      </c>
      <c r="E12" s="6"/>
      <c r="F12" s="6"/>
      <c r="G12" s="6"/>
      <c r="H12" s="6"/>
    </row>
    <row r="13" spans="1:8" hidden="1" x14ac:dyDescent="0.25">
      <c r="A13" s="22"/>
      <c r="B13" s="22"/>
      <c r="C13" s="6"/>
      <c r="D13" s="5">
        <f t="shared" si="0"/>
        <v>42944</v>
      </c>
      <c r="E13" s="6"/>
      <c r="F13" s="6"/>
      <c r="G13" s="6"/>
      <c r="H13" s="6"/>
    </row>
    <row r="14" spans="1:8" hidden="1" x14ac:dyDescent="0.25">
      <c r="A14" s="22"/>
      <c r="B14" s="22"/>
      <c r="C14" s="6"/>
      <c r="D14" s="5">
        <f t="shared" si="0"/>
        <v>42944</v>
      </c>
      <c r="E14" s="6"/>
      <c r="F14" s="6"/>
      <c r="G14" s="6"/>
      <c r="H14" s="6"/>
    </row>
    <row r="15" spans="1:8" hidden="1" x14ac:dyDescent="0.25">
      <c r="A15" s="22"/>
      <c r="B15" s="22"/>
      <c r="C15" s="6"/>
      <c r="D15" s="5">
        <f t="shared" si="0"/>
        <v>42944</v>
      </c>
      <c r="E15" s="6"/>
      <c r="F15" s="6"/>
      <c r="G15" s="6"/>
      <c r="H15" s="6"/>
    </row>
    <row r="16" spans="1:8" hidden="1" x14ac:dyDescent="0.25">
      <c r="A16" s="22"/>
      <c r="B16" s="22"/>
      <c r="C16" s="6"/>
      <c r="D16" s="5">
        <f t="shared" si="0"/>
        <v>42944</v>
      </c>
      <c r="E16" s="6"/>
      <c r="F16" s="6"/>
      <c r="G16" s="6"/>
      <c r="H16" s="6"/>
    </row>
    <row r="17" spans="1:8" hidden="1" x14ac:dyDescent="0.25">
      <c r="A17" s="22"/>
      <c r="B17" s="22"/>
      <c r="C17" s="6"/>
      <c r="D17" s="5">
        <f t="shared" si="0"/>
        <v>42944</v>
      </c>
      <c r="E17" s="6"/>
      <c r="F17" s="6"/>
      <c r="G17" s="6"/>
      <c r="H17" s="6"/>
    </row>
    <row r="18" spans="1:8" hidden="1" x14ac:dyDescent="0.25">
      <c r="A18" s="22"/>
      <c r="B18" s="22"/>
      <c r="C18" s="6"/>
      <c r="D18" s="5">
        <f t="shared" si="0"/>
        <v>42944</v>
      </c>
      <c r="E18" s="6"/>
      <c r="F18" s="6"/>
      <c r="G18" s="6"/>
      <c r="H18" s="6"/>
    </row>
    <row r="19" spans="1:8" hidden="1" x14ac:dyDescent="0.25">
      <c r="A19" s="22"/>
      <c r="B19" s="22"/>
      <c r="C19" s="6"/>
      <c r="D19" s="5">
        <f t="shared" si="0"/>
        <v>42944</v>
      </c>
      <c r="E19" s="6"/>
      <c r="F19" s="6"/>
      <c r="G19" s="6"/>
      <c r="H19" s="6"/>
    </row>
    <row r="20" spans="1:8" hidden="1" x14ac:dyDescent="0.25">
      <c r="A20" s="22"/>
      <c r="B20" s="22"/>
      <c r="C20" s="6"/>
      <c r="D20" s="5">
        <f t="shared" si="0"/>
        <v>42944</v>
      </c>
      <c r="E20" s="6"/>
      <c r="F20" s="6"/>
      <c r="G20" s="6"/>
      <c r="H20" s="6"/>
    </row>
    <row r="21" spans="1:8" hidden="1" x14ac:dyDescent="0.25">
      <c r="A21" s="22"/>
      <c r="B21" s="22"/>
      <c r="C21" s="6"/>
      <c r="D21" s="5">
        <f t="shared" si="0"/>
        <v>42944</v>
      </c>
      <c r="E21" s="6"/>
      <c r="F21" s="6"/>
      <c r="G21" s="6"/>
      <c r="H21" s="6"/>
    </row>
    <row r="22" spans="1:8" hidden="1" x14ac:dyDescent="0.25">
      <c r="A22" s="22"/>
      <c r="B22" s="22"/>
      <c r="C22" s="6"/>
      <c r="D22" s="5">
        <f t="shared" si="0"/>
        <v>42944</v>
      </c>
      <c r="E22" s="6"/>
      <c r="F22" s="6"/>
      <c r="G22" s="6"/>
      <c r="H22" s="6"/>
    </row>
    <row r="23" spans="1:8" hidden="1" x14ac:dyDescent="0.25">
      <c r="A23" s="22"/>
      <c r="B23" s="22"/>
      <c r="C23" s="6"/>
      <c r="D23" s="5">
        <f t="shared" si="0"/>
        <v>42944</v>
      </c>
      <c r="E23" s="6"/>
      <c r="F23" s="6"/>
      <c r="G23" s="6"/>
      <c r="H23" s="6"/>
    </row>
    <row r="24" spans="1:8" hidden="1" x14ac:dyDescent="0.25">
      <c r="A24" s="8"/>
      <c r="B24" s="8">
        <f>MAX(B5:B23)</f>
        <v>0</v>
      </c>
      <c r="D24" s="24">
        <f>VLOOKUP($B$22,$B$4:$H$21,3,FALSE)</f>
        <v>42944</v>
      </c>
      <c r="E24" s="24" t="str">
        <f>VLOOKUP($B$22,$B$4:$H$21,4,FALSE)</f>
        <v>Bitspiration Booster sp. z o.o.</v>
      </c>
      <c r="F24" s="24" t="str">
        <f>VLOOKUP($B$22,$B$4:$H$21,5,FALSE)</f>
        <v>Kraków</v>
      </c>
      <c r="G24" s="24" t="str">
        <f>VLOOKUP($B$22,$B$4:$H$21,6,FALSE)</f>
        <v>31-548</v>
      </c>
      <c r="H24" s="24" t="str">
        <f>VLOOKUP($B$22,$B$4:$H$21,7,FALSE)</f>
        <v>Aleja Pokoju 1A</v>
      </c>
    </row>
    <row r="25" spans="1:8" hidden="1" x14ac:dyDescent="0.25">
      <c r="A25" s="8"/>
      <c r="B25" s="8"/>
    </row>
    <row r="26" spans="1:8" hidden="1" x14ac:dyDescent="0.25">
      <c r="A26" s="8"/>
      <c r="B26" s="8"/>
    </row>
    <row r="27" spans="1:8" hidden="1" x14ac:dyDescent="0.25">
      <c r="A27" s="8"/>
      <c r="B27" s="8"/>
    </row>
    <row r="28" spans="1:8" hidden="1" x14ac:dyDescent="0.25">
      <c r="A28" s="8"/>
      <c r="B28" s="8"/>
    </row>
  </sheetData>
  <sheetProtection algorithmName="SHA-512" hashValue="OSDeoxCkl3JRvOqnJULeWLBj2pKujye3cN0m02Gs0gX0g9UQZ6QCpujjCtdqwnV7X86Bro9T9p9THZpLBCheqA==" saltValue="1IOkJsccKAR/htNTypd6tg==" spinCount="100000" sheet="1" objects="1" scenarios="1"/>
  <mergeCells count="2">
    <mergeCell ref="A1:C1"/>
    <mergeCell ref="G2:H2"/>
  </mergeCells>
  <conditionalFormatting sqref="C7">
    <cfRule type="expression" dxfId="53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sqref="A1:C1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Protos Next sp. z o.o.</v>
      </c>
    </row>
    <row r="2" spans="1:8" x14ac:dyDescent="0.25">
      <c r="A2" s="181"/>
      <c r="B2" s="181"/>
      <c r="D2" s="9"/>
      <c r="G2" s="257" t="s">
        <v>21</v>
      </c>
      <c r="H2" s="257"/>
    </row>
    <row r="3" spans="1:8" x14ac:dyDescent="0.25">
      <c r="A3" s="181"/>
      <c r="B3" s="181"/>
    </row>
    <row r="4" spans="1:8" ht="60" x14ac:dyDescent="0.25">
      <c r="A4" s="180" t="s">
        <v>4</v>
      </c>
      <c r="B4" s="180" t="s">
        <v>22</v>
      </c>
      <c r="C4" s="180" t="s">
        <v>23</v>
      </c>
      <c r="D4" s="21" t="s">
        <v>5</v>
      </c>
      <c r="E4" s="180" t="s">
        <v>6</v>
      </c>
      <c r="F4" s="180" t="s">
        <v>24</v>
      </c>
      <c r="G4" s="180" t="s">
        <v>25</v>
      </c>
      <c r="H4" s="180" t="s">
        <v>26</v>
      </c>
    </row>
    <row r="5" spans="1:8" x14ac:dyDescent="0.25">
      <c r="A5" s="56">
        <v>1</v>
      </c>
      <c r="B5" s="56">
        <v>0</v>
      </c>
      <c r="C5" s="28"/>
      <c r="D5" s="71">
        <v>43361</v>
      </c>
      <c r="E5" s="29" t="s">
        <v>264</v>
      </c>
      <c r="F5" s="29" t="s">
        <v>27</v>
      </c>
      <c r="G5" s="69" t="s">
        <v>266</v>
      </c>
      <c r="H5" s="69" t="s">
        <v>265</v>
      </c>
    </row>
    <row r="6" spans="1:8" hidden="1" x14ac:dyDescent="0.25">
      <c r="A6" s="179">
        <v>2</v>
      </c>
      <c r="B6" s="179"/>
      <c r="C6" s="7"/>
      <c r="D6" s="5">
        <f t="shared" ref="D6:D23" si="0">$D$5</f>
        <v>43361</v>
      </c>
      <c r="E6" s="6"/>
      <c r="F6" s="6"/>
      <c r="G6" s="6"/>
      <c r="H6" s="6"/>
    </row>
    <row r="7" spans="1:8" hidden="1" x14ac:dyDescent="0.25">
      <c r="A7" s="179">
        <v>3</v>
      </c>
      <c r="B7" s="179"/>
      <c r="C7" s="7"/>
      <c r="D7" s="5">
        <f t="shared" si="0"/>
        <v>43361</v>
      </c>
      <c r="E7" s="6"/>
      <c r="F7" s="6"/>
      <c r="G7" s="6"/>
      <c r="H7" s="6"/>
    </row>
    <row r="8" spans="1:8" hidden="1" x14ac:dyDescent="0.25">
      <c r="A8" s="179"/>
      <c r="B8" s="179"/>
      <c r="C8" s="6"/>
      <c r="D8" s="5">
        <f t="shared" si="0"/>
        <v>43361</v>
      </c>
      <c r="E8" s="6"/>
      <c r="F8" s="6"/>
      <c r="G8" s="6"/>
      <c r="H8" s="6"/>
    </row>
    <row r="9" spans="1:8" hidden="1" x14ac:dyDescent="0.25">
      <c r="A9" s="179"/>
      <c r="B9" s="179"/>
      <c r="C9" s="6"/>
      <c r="D9" s="5">
        <f t="shared" si="0"/>
        <v>43361</v>
      </c>
      <c r="E9" s="6"/>
      <c r="F9" s="6"/>
      <c r="G9" s="6"/>
      <c r="H9" s="6"/>
    </row>
    <row r="10" spans="1:8" hidden="1" x14ac:dyDescent="0.25">
      <c r="A10" s="179"/>
      <c r="B10" s="179"/>
      <c r="C10" s="6"/>
      <c r="D10" s="5">
        <f t="shared" si="0"/>
        <v>43361</v>
      </c>
      <c r="E10" s="6"/>
      <c r="F10" s="6"/>
      <c r="G10" s="6"/>
      <c r="H10" s="6"/>
    </row>
    <row r="11" spans="1:8" hidden="1" x14ac:dyDescent="0.25">
      <c r="A11" s="179"/>
      <c r="B11" s="179"/>
      <c r="C11" s="6"/>
      <c r="D11" s="5">
        <f t="shared" si="0"/>
        <v>43361</v>
      </c>
      <c r="E11" s="6"/>
      <c r="F11" s="6"/>
      <c r="G11" s="6"/>
      <c r="H11" s="6"/>
    </row>
    <row r="12" spans="1:8" hidden="1" x14ac:dyDescent="0.25">
      <c r="A12" s="179"/>
      <c r="B12" s="179"/>
      <c r="C12" s="6"/>
      <c r="D12" s="5">
        <f t="shared" si="0"/>
        <v>43361</v>
      </c>
      <c r="E12" s="6"/>
      <c r="F12" s="6"/>
      <c r="G12" s="6"/>
      <c r="H12" s="6"/>
    </row>
    <row r="13" spans="1:8" hidden="1" x14ac:dyDescent="0.25">
      <c r="A13" s="179"/>
      <c r="B13" s="179"/>
      <c r="C13" s="6"/>
      <c r="D13" s="5">
        <f t="shared" si="0"/>
        <v>43361</v>
      </c>
      <c r="E13" s="6"/>
      <c r="F13" s="6"/>
      <c r="G13" s="6"/>
      <c r="H13" s="6"/>
    </row>
    <row r="14" spans="1:8" hidden="1" x14ac:dyDescent="0.25">
      <c r="A14" s="179"/>
      <c r="B14" s="179"/>
      <c r="C14" s="6"/>
      <c r="D14" s="5">
        <f t="shared" si="0"/>
        <v>43361</v>
      </c>
      <c r="E14" s="6"/>
      <c r="F14" s="6"/>
      <c r="G14" s="6"/>
      <c r="H14" s="6"/>
    </row>
    <row r="15" spans="1:8" hidden="1" x14ac:dyDescent="0.25">
      <c r="A15" s="179"/>
      <c r="B15" s="179"/>
      <c r="C15" s="6"/>
      <c r="D15" s="5">
        <f t="shared" si="0"/>
        <v>43361</v>
      </c>
      <c r="E15" s="6"/>
      <c r="F15" s="6"/>
      <c r="G15" s="6"/>
      <c r="H15" s="6"/>
    </row>
    <row r="16" spans="1:8" hidden="1" x14ac:dyDescent="0.25">
      <c r="A16" s="179"/>
      <c r="B16" s="179"/>
      <c r="C16" s="6"/>
      <c r="D16" s="5">
        <f t="shared" si="0"/>
        <v>43361</v>
      </c>
      <c r="E16" s="6"/>
      <c r="F16" s="6"/>
      <c r="G16" s="6"/>
      <c r="H16" s="6"/>
    </row>
    <row r="17" spans="1:8" hidden="1" x14ac:dyDescent="0.25">
      <c r="A17" s="179"/>
      <c r="B17" s="179"/>
      <c r="C17" s="6"/>
      <c r="D17" s="5">
        <f t="shared" si="0"/>
        <v>43361</v>
      </c>
      <c r="E17" s="6"/>
      <c r="F17" s="6"/>
      <c r="G17" s="6"/>
      <c r="H17" s="6"/>
    </row>
    <row r="18" spans="1:8" hidden="1" x14ac:dyDescent="0.25">
      <c r="A18" s="179"/>
      <c r="B18" s="179"/>
      <c r="C18" s="6"/>
      <c r="D18" s="5">
        <f t="shared" si="0"/>
        <v>43361</v>
      </c>
      <c r="E18" s="6"/>
      <c r="F18" s="6"/>
      <c r="G18" s="6"/>
      <c r="H18" s="6"/>
    </row>
    <row r="19" spans="1:8" hidden="1" x14ac:dyDescent="0.25">
      <c r="A19" s="179"/>
      <c r="B19" s="179"/>
      <c r="C19" s="6"/>
      <c r="D19" s="5">
        <f t="shared" si="0"/>
        <v>43361</v>
      </c>
      <c r="E19" s="6"/>
      <c r="F19" s="6"/>
      <c r="G19" s="6"/>
      <c r="H19" s="6"/>
    </row>
    <row r="20" spans="1:8" hidden="1" x14ac:dyDescent="0.25">
      <c r="A20" s="179"/>
      <c r="B20" s="179"/>
      <c r="C20" s="6"/>
      <c r="D20" s="5">
        <f t="shared" si="0"/>
        <v>43361</v>
      </c>
      <c r="E20" s="6"/>
      <c r="F20" s="6"/>
      <c r="G20" s="6"/>
      <c r="H20" s="6"/>
    </row>
    <row r="21" spans="1:8" hidden="1" x14ac:dyDescent="0.25">
      <c r="A21" s="179"/>
      <c r="B21" s="179"/>
      <c r="C21" s="6"/>
      <c r="D21" s="5">
        <f t="shared" si="0"/>
        <v>43361</v>
      </c>
      <c r="E21" s="6"/>
      <c r="F21" s="6"/>
      <c r="G21" s="6"/>
      <c r="H21" s="6"/>
    </row>
    <row r="22" spans="1:8" hidden="1" x14ac:dyDescent="0.25">
      <c r="A22" s="179"/>
      <c r="B22" s="179"/>
      <c r="C22" s="6"/>
      <c r="D22" s="5">
        <f t="shared" si="0"/>
        <v>43361</v>
      </c>
      <c r="E22" s="6"/>
      <c r="F22" s="6"/>
      <c r="G22" s="6"/>
      <c r="H22" s="6"/>
    </row>
    <row r="23" spans="1:8" hidden="1" x14ac:dyDescent="0.25">
      <c r="A23" s="179"/>
      <c r="B23" s="179"/>
      <c r="C23" s="6"/>
      <c r="D23" s="5">
        <f t="shared" si="0"/>
        <v>43361</v>
      </c>
      <c r="E23" s="6"/>
      <c r="F23" s="6"/>
      <c r="G23" s="6"/>
      <c r="H23" s="6"/>
    </row>
    <row r="24" spans="1:8" hidden="1" x14ac:dyDescent="0.25">
      <c r="A24" s="181"/>
      <c r="B24" s="181">
        <f>MAX(B5:B23)</f>
        <v>0</v>
      </c>
      <c r="C24" s="181"/>
      <c r="D24" s="40">
        <f>VLOOKUP($B$22,$B$4:$H$21,3,FALSE)</f>
        <v>43361</v>
      </c>
      <c r="E24" s="75" t="str">
        <f>VLOOKUP($B$22,$B$4:$H$21,4,FALSE)</f>
        <v>Protos Next sp. z o.o.</v>
      </c>
      <c r="F24" s="40" t="str">
        <f>VLOOKUP($B$22,$B$4:$H$21,5,FALSE)</f>
        <v>Warszawa</v>
      </c>
      <c r="G24" s="40" t="str">
        <f>VLOOKUP($B$22,$B$4:$H$21,6,FALSE)</f>
        <v xml:space="preserve">00-544 </v>
      </c>
      <c r="H24" s="40" t="str">
        <f>VLOOKUP($B$22,$B$4:$H$21,7,FALSE)</f>
        <v>Wilcza 28 lok. 5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Ou/OgpCFoWTQ4q9s50zeAKMKfvo4fhYlKR+Wp/Ey1CXk/xh/3LWvSLBfU4HIlSdXuIFYbGv5Xtz1VrLqKf8+1A==" saltValue="3zjFRVsJvzOA2HbWUK7mTg==" spinCount="100000" sheet="1" objects="1" scenarios="1"/>
  <mergeCells count="2">
    <mergeCell ref="A1:C1"/>
    <mergeCell ref="G2:H2"/>
  </mergeCells>
  <conditionalFormatting sqref="C7">
    <cfRule type="expression" dxfId="8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Montis Capital sp. z o.o.</v>
      </c>
    </row>
    <row r="2" spans="1:8" x14ac:dyDescent="0.25">
      <c r="A2" s="181"/>
      <c r="B2" s="181"/>
      <c r="D2" s="9"/>
      <c r="G2" s="257" t="s">
        <v>21</v>
      </c>
      <c r="H2" s="257"/>
    </row>
    <row r="3" spans="1:8" x14ac:dyDescent="0.25">
      <c r="A3" s="181"/>
      <c r="B3" s="181"/>
    </row>
    <row r="4" spans="1:8" ht="60" x14ac:dyDescent="0.25">
      <c r="A4" s="180" t="s">
        <v>4</v>
      </c>
      <c r="B4" s="180" t="s">
        <v>22</v>
      </c>
      <c r="C4" s="180" t="s">
        <v>23</v>
      </c>
      <c r="D4" s="21" t="s">
        <v>5</v>
      </c>
      <c r="E4" s="180" t="s">
        <v>6</v>
      </c>
      <c r="F4" s="180" t="s">
        <v>24</v>
      </c>
      <c r="G4" s="180" t="s">
        <v>25</v>
      </c>
      <c r="H4" s="180" t="s">
        <v>26</v>
      </c>
    </row>
    <row r="5" spans="1:8" x14ac:dyDescent="0.25">
      <c r="A5" s="56">
        <v>1</v>
      </c>
      <c r="B5" s="56">
        <v>0</v>
      </c>
      <c r="C5" s="28"/>
      <c r="D5" s="71">
        <v>43361</v>
      </c>
      <c r="E5" s="29" t="s">
        <v>268</v>
      </c>
      <c r="F5" s="29" t="s">
        <v>27</v>
      </c>
      <c r="G5" s="69" t="s">
        <v>269</v>
      </c>
      <c r="H5" s="69" t="s">
        <v>270</v>
      </c>
    </row>
    <row r="6" spans="1:8" hidden="1" x14ac:dyDescent="0.25">
      <c r="A6" s="179">
        <v>2</v>
      </c>
      <c r="B6" s="179"/>
      <c r="C6" s="7"/>
      <c r="D6" s="5">
        <f t="shared" ref="D6:D23" si="0">$D$5</f>
        <v>43361</v>
      </c>
      <c r="E6" s="6"/>
      <c r="F6" s="6"/>
      <c r="G6" s="6"/>
      <c r="H6" s="6"/>
    </row>
    <row r="7" spans="1:8" hidden="1" x14ac:dyDescent="0.25">
      <c r="A7" s="179">
        <v>3</v>
      </c>
      <c r="B7" s="179"/>
      <c r="C7" s="7"/>
      <c r="D7" s="5">
        <f t="shared" si="0"/>
        <v>43361</v>
      </c>
      <c r="E7" s="6"/>
      <c r="F7" s="6"/>
      <c r="G7" s="6"/>
      <c r="H7" s="6"/>
    </row>
    <row r="8" spans="1:8" hidden="1" x14ac:dyDescent="0.25">
      <c r="A8" s="179"/>
      <c r="B8" s="179"/>
      <c r="C8" s="6"/>
      <c r="D8" s="5">
        <f t="shared" si="0"/>
        <v>43361</v>
      </c>
      <c r="E8" s="6"/>
      <c r="F8" s="6"/>
      <c r="G8" s="6"/>
      <c r="H8" s="6"/>
    </row>
    <row r="9" spans="1:8" hidden="1" x14ac:dyDescent="0.25">
      <c r="A9" s="179"/>
      <c r="B9" s="179"/>
      <c r="C9" s="6"/>
      <c r="D9" s="5">
        <f t="shared" si="0"/>
        <v>43361</v>
      </c>
      <c r="E9" s="6"/>
      <c r="F9" s="6"/>
      <c r="G9" s="6"/>
      <c r="H9" s="6"/>
    </row>
    <row r="10" spans="1:8" hidden="1" x14ac:dyDescent="0.25">
      <c r="A10" s="179"/>
      <c r="B10" s="179"/>
      <c r="C10" s="6"/>
      <c r="D10" s="5">
        <f t="shared" si="0"/>
        <v>43361</v>
      </c>
      <c r="E10" s="6"/>
      <c r="F10" s="6"/>
      <c r="G10" s="6"/>
      <c r="H10" s="6"/>
    </row>
    <row r="11" spans="1:8" hidden="1" x14ac:dyDescent="0.25">
      <c r="A11" s="179"/>
      <c r="B11" s="179"/>
      <c r="C11" s="6"/>
      <c r="D11" s="5">
        <f t="shared" si="0"/>
        <v>43361</v>
      </c>
      <c r="E11" s="6"/>
      <c r="F11" s="6"/>
      <c r="G11" s="6"/>
      <c r="H11" s="6"/>
    </row>
    <row r="12" spans="1:8" hidden="1" x14ac:dyDescent="0.25">
      <c r="A12" s="179"/>
      <c r="B12" s="179"/>
      <c r="C12" s="6"/>
      <c r="D12" s="5">
        <f t="shared" si="0"/>
        <v>43361</v>
      </c>
      <c r="E12" s="6"/>
      <c r="F12" s="6"/>
      <c r="G12" s="6"/>
      <c r="H12" s="6"/>
    </row>
    <row r="13" spans="1:8" hidden="1" x14ac:dyDescent="0.25">
      <c r="A13" s="179"/>
      <c r="B13" s="179"/>
      <c r="C13" s="6"/>
      <c r="D13" s="5">
        <f t="shared" si="0"/>
        <v>43361</v>
      </c>
      <c r="E13" s="6"/>
      <c r="F13" s="6"/>
      <c r="G13" s="6"/>
      <c r="H13" s="6"/>
    </row>
    <row r="14" spans="1:8" hidden="1" x14ac:dyDescent="0.25">
      <c r="A14" s="179"/>
      <c r="B14" s="179"/>
      <c r="C14" s="6"/>
      <c r="D14" s="5">
        <f t="shared" si="0"/>
        <v>43361</v>
      </c>
      <c r="E14" s="6"/>
      <c r="F14" s="6"/>
      <c r="G14" s="6"/>
      <c r="H14" s="6"/>
    </row>
    <row r="15" spans="1:8" hidden="1" x14ac:dyDescent="0.25">
      <c r="A15" s="179"/>
      <c r="B15" s="179"/>
      <c r="C15" s="6"/>
      <c r="D15" s="5">
        <f t="shared" si="0"/>
        <v>43361</v>
      </c>
      <c r="E15" s="6"/>
      <c r="F15" s="6"/>
      <c r="G15" s="6"/>
      <c r="H15" s="6"/>
    </row>
    <row r="16" spans="1:8" hidden="1" x14ac:dyDescent="0.25">
      <c r="A16" s="179"/>
      <c r="B16" s="179"/>
      <c r="C16" s="6"/>
      <c r="D16" s="5">
        <f t="shared" si="0"/>
        <v>43361</v>
      </c>
      <c r="E16" s="6"/>
      <c r="F16" s="6"/>
      <c r="G16" s="6"/>
      <c r="H16" s="6"/>
    </row>
    <row r="17" spans="1:8" hidden="1" x14ac:dyDescent="0.25">
      <c r="A17" s="179"/>
      <c r="B17" s="179"/>
      <c r="C17" s="6"/>
      <c r="D17" s="5">
        <f t="shared" si="0"/>
        <v>43361</v>
      </c>
      <c r="E17" s="6"/>
      <c r="F17" s="6"/>
      <c r="G17" s="6"/>
      <c r="H17" s="6"/>
    </row>
    <row r="18" spans="1:8" hidden="1" x14ac:dyDescent="0.25">
      <c r="A18" s="179"/>
      <c r="B18" s="179"/>
      <c r="C18" s="6"/>
      <c r="D18" s="5">
        <f t="shared" si="0"/>
        <v>43361</v>
      </c>
      <c r="E18" s="6"/>
      <c r="F18" s="6"/>
      <c r="G18" s="6"/>
      <c r="H18" s="6"/>
    </row>
    <row r="19" spans="1:8" hidden="1" x14ac:dyDescent="0.25">
      <c r="A19" s="179"/>
      <c r="B19" s="179"/>
      <c r="C19" s="6"/>
      <c r="D19" s="5">
        <f t="shared" si="0"/>
        <v>43361</v>
      </c>
      <c r="E19" s="6"/>
      <c r="F19" s="6"/>
      <c r="G19" s="6"/>
      <c r="H19" s="6"/>
    </row>
    <row r="20" spans="1:8" hidden="1" x14ac:dyDescent="0.25">
      <c r="A20" s="179"/>
      <c r="B20" s="179"/>
      <c r="C20" s="6"/>
      <c r="D20" s="5">
        <f t="shared" si="0"/>
        <v>43361</v>
      </c>
      <c r="E20" s="6"/>
      <c r="F20" s="6"/>
      <c r="G20" s="6"/>
      <c r="H20" s="6"/>
    </row>
    <row r="21" spans="1:8" hidden="1" x14ac:dyDescent="0.25">
      <c r="A21" s="179"/>
      <c r="B21" s="179"/>
      <c r="C21" s="6"/>
      <c r="D21" s="5">
        <f t="shared" si="0"/>
        <v>43361</v>
      </c>
      <c r="E21" s="6"/>
      <c r="F21" s="6"/>
      <c r="G21" s="6"/>
      <c r="H21" s="6"/>
    </row>
    <row r="22" spans="1:8" hidden="1" x14ac:dyDescent="0.25">
      <c r="A22" s="179"/>
      <c r="B22" s="179"/>
      <c r="C22" s="6"/>
      <c r="D22" s="5">
        <f t="shared" si="0"/>
        <v>43361</v>
      </c>
      <c r="E22" s="6"/>
      <c r="F22" s="6"/>
      <c r="G22" s="6"/>
      <c r="H22" s="6"/>
    </row>
    <row r="23" spans="1:8" hidden="1" x14ac:dyDescent="0.25">
      <c r="A23" s="179"/>
      <c r="B23" s="179"/>
      <c r="C23" s="6"/>
      <c r="D23" s="5">
        <f t="shared" si="0"/>
        <v>43361</v>
      </c>
      <c r="E23" s="6"/>
      <c r="F23" s="6"/>
      <c r="G23" s="6"/>
      <c r="H23" s="6"/>
    </row>
    <row r="24" spans="1:8" hidden="1" x14ac:dyDescent="0.25">
      <c r="A24" s="181"/>
      <c r="B24" s="181">
        <f>MAX(B5:B23)</f>
        <v>0</v>
      </c>
      <c r="C24" s="181"/>
      <c r="D24" s="40">
        <f>VLOOKUP($B$22,$B$4:$H$21,3,FALSE)</f>
        <v>43361</v>
      </c>
      <c r="E24" s="75" t="str">
        <f>VLOOKUP($B$22,$B$4:$H$21,4,FALSE)</f>
        <v>Montis Capital sp. z o.o.</v>
      </c>
      <c r="F24" s="40" t="str">
        <f>VLOOKUP($B$22,$B$4:$H$21,5,FALSE)</f>
        <v>Warszawa</v>
      </c>
      <c r="G24" s="40" t="str">
        <f>VLOOKUP($B$22,$B$4:$H$21,6,FALSE)</f>
        <v>00-342</v>
      </c>
      <c r="H24" s="40" t="str">
        <f>VLOOKUP($B$22,$B$4:$H$21,7,FALSE)</f>
        <v>Topiel 11 lok. 60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ArRu4aWr2XlcRFXAvPVZm4mf+xoQVT3Y++2x/qienvh8qqbXf3S8no+ZMkjM5UD0VM++gHdF+wBZlpQi8w5YPQ==" saltValue="NNmvsldKV0KZilvZkXxblg==" spinCount="100000" sheet="1" objects="1" scenarios="1"/>
  <mergeCells count="2">
    <mergeCell ref="A1:C1"/>
    <mergeCell ref="G2:H2"/>
  </mergeCells>
  <conditionalFormatting sqref="C7">
    <cfRule type="expression" dxfId="7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HAIDA VENTURES sp. z o.o.</v>
      </c>
    </row>
    <row r="2" spans="1:8" x14ac:dyDescent="0.25">
      <c r="A2" s="184"/>
      <c r="B2" s="184"/>
      <c r="D2" s="9"/>
      <c r="G2" s="257" t="s">
        <v>21</v>
      </c>
      <c r="H2" s="257"/>
    </row>
    <row r="3" spans="1:8" x14ac:dyDescent="0.25">
      <c r="A3" s="184"/>
      <c r="B3" s="184"/>
    </row>
    <row r="4" spans="1:8" ht="60" x14ac:dyDescent="0.25">
      <c r="A4" s="183" t="s">
        <v>4</v>
      </c>
      <c r="B4" s="183" t="s">
        <v>22</v>
      </c>
      <c r="C4" s="183" t="s">
        <v>23</v>
      </c>
      <c r="D4" s="21" t="s">
        <v>5</v>
      </c>
      <c r="E4" s="183" t="s">
        <v>6</v>
      </c>
      <c r="F4" s="183" t="s">
        <v>24</v>
      </c>
      <c r="G4" s="183" t="s">
        <v>25</v>
      </c>
      <c r="H4" s="183" t="s">
        <v>26</v>
      </c>
    </row>
    <row r="5" spans="1:8" x14ac:dyDescent="0.25">
      <c r="A5" s="56">
        <v>1</v>
      </c>
      <c r="B5" s="56">
        <v>0</v>
      </c>
      <c r="C5" s="28"/>
      <c r="D5" s="71">
        <v>43361</v>
      </c>
      <c r="E5" s="29" t="s">
        <v>272</v>
      </c>
      <c r="F5" s="29" t="s">
        <v>27</v>
      </c>
      <c r="G5" s="69" t="s">
        <v>273</v>
      </c>
      <c r="H5" s="69" t="s">
        <v>274</v>
      </c>
    </row>
    <row r="6" spans="1:8" hidden="1" x14ac:dyDescent="0.25">
      <c r="A6" s="182">
        <v>2</v>
      </c>
      <c r="B6" s="182"/>
      <c r="C6" s="7"/>
      <c r="D6" s="5">
        <f t="shared" ref="D6:D23" si="0">$D$5</f>
        <v>43361</v>
      </c>
      <c r="E6" s="6"/>
      <c r="F6" s="6"/>
      <c r="G6" s="6"/>
      <c r="H6" s="6"/>
    </row>
    <row r="7" spans="1:8" hidden="1" x14ac:dyDescent="0.25">
      <c r="A7" s="182">
        <v>3</v>
      </c>
      <c r="B7" s="182"/>
      <c r="C7" s="7"/>
      <c r="D7" s="5">
        <f t="shared" si="0"/>
        <v>43361</v>
      </c>
      <c r="E7" s="6"/>
      <c r="F7" s="6"/>
      <c r="G7" s="6"/>
      <c r="H7" s="6"/>
    </row>
    <row r="8" spans="1:8" hidden="1" x14ac:dyDescent="0.25">
      <c r="A8" s="182"/>
      <c r="B8" s="182"/>
      <c r="C8" s="6"/>
      <c r="D8" s="5">
        <f t="shared" si="0"/>
        <v>43361</v>
      </c>
      <c r="E8" s="6"/>
      <c r="F8" s="6"/>
      <c r="G8" s="6"/>
      <c r="H8" s="6"/>
    </row>
    <row r="9" spans="1:8" hidden="1" x14ac:dyDescent="0.25">
      <c r="A9" s="182"/>
      <c r="B9" s="182"/>
      <c r="C9" s="6"/>
      <c r="D9" s="5">
        <f t="shared" si="0"/>
        <v>43361</v>
      </c>
      <c r="E9" s="6"/>
      <c r="F9" s="6"/>
      <c r="G9" s="6"/>
      <c r="H9" s="6"/>
    </row>
    <row r="10" spans="1:8" hidden="1" x14ac:dyDescent="0.25">
      <c r="A10" s="182"/>
      <c r="B10" s="182"/>
      <c r="C10" s="6"/>
      <c r="D10" s="5">
        <f t="shared" si="0"/>
        <v>43361</v>
      </c>
      <c r="E10" s="6"/>
      <c r="F10" s="6"/>
      <c r="G10" s="6"/>
      <c r="H10" s="6"/>
    </row>
    <row r="11" spans="1:8" hidden="1" x14ac:dyDescent="0.25">
      <c r="A11" s="182"/>
      <c r="B11" s="182"/>
      <c r="C11" s="6"/>
      <c r="D11" s="5">
        <f t="shared" si="0"/>
        <v>43361</v>
      </c>
      <c r="E11" s="6"/>
      <c r="F11" s="6"/>
      <c r="G11" s="6"/>
      <c r="H11" s="6"/>
    </row>
    <row r="12" spans="1:8" hidden="1" x14ac:dyDescent="0.25">
      <c r="A12" s="182"/>
      <c r="B12" s="182"/>
      <c r="C12" s="6"/>
      <c r="D12" s="5">
        <f t="shared" si="0"/>
        <v>43361</v>
      </c>
      <c r="E12" s="6"/>
      <c r="F12" s="6"/>
      <c r="G12" s="6"/>
      <c r="H12" s="6"/>
    </row>
    <row r="13" spans="1:8" hidden="1" x14ac:dyDescent="0.25">
      <c r="A13" s="182"/>
      <c r="B13" s="182"/>
      <c r="C13" s="6"/>
      <c r="D13" s="5">
        <f t="shared" si="0"/>
        <v>43361</v>
      </c>
      <c r="E13" s="6"/>
      <c r="F13" s="6"/>
      <c r="G13" s="6"/>
      <c r="H13" s="6"/>
    </row>
    <row r="14" spans="1:8" hidden="1" x14ac:dyDescent="0.25">
      <c r="A14" s="182"/>
      <c r="B14" s="182"/>
      <c r="C14" s="6"/>
      <c r="D14" s="5">
        <f t="shared" si="0"/>
        <v>43361</v>
      </c>
      <c r="E14" s="6"/>
      <c r="F14" s="6"/>
      <c r="G14" s="6"/>
      <c r="H14" s="6"/>
    </row>
    <row r="15" spans="1:8" hidden="1" x14ac:dyDescent="0.25">
      <c r="A15" s="182"/>
      <c r="B15" s="182"/>
      <c r="C15" s="6"/>
      <c r="D15" s="5">
        <f t="shared" si="0"/>
        <v>43361</v>
      </c>
      <c r="E15" s="6"/>
      <c r="F15" s="6"/>
      <c r="G15" s="6"/>
      <c r="H15" s="6"/>
    </row>
    <row r="16" spans="1:8" hidden="1" x14ac:dyDescent="0.25">
      <c r="A16" s="182"/>
      <c r="B16" s="182"/>
      <c r="C16" s="6"/>
      <c r="D16" s="5">
        <f t="shared" si="0"/>
        <v>43361</v>
      </c>
      <c r="E16" s="6"/>
      <c r="F16" s="6"/>
      <c r="G16" s="6"/>
      <c r="H16" s="6"/>
    </row>
    <row r="17" spans="1:8" hidden="1" x14ac:dyDescent="0.25">
      <c r="A17" s="182"/>
      <c r="B17" s="182"/>
      <c r="C17" s="6"/>
      <c r="D17" s="5">
        <f t="shared" si="0"/>
        <v>43361</v>
      </c>
      <c r="E17" s="6"/>
      <c r="F17" s="6"/>
      <c r="G17" s="6"/>
      <c r="H17" s="6"/>
    </row>
    <row r="18" spans="1:8" hidden="1" x14ac:dyDescent="0.25">
      <c r="A18" s="182"/>
      <c r="B18" s="182"/>
      <c r="C18" s="6"/>
      <c r="D18" s="5">
        <f t="shared" si="0"/>
        <v>43361</v>
      </c>
      <c r="E18" s="6"/>
      <c r="F18" s="6"/>
      <c r="G18" s="6"/>
      <c r="H18" s="6"/>
    </row>
    <row r="19" spans="1:8" hidden="1" x14ac:dyDescent="0.25">
      <c r="A19" s="182"/>
      <c r="B19" s="182"/>
      <c r="C19" s="6"/>
      <c r="D19" s="5">
        <f t="shared" si="0"/>
        <v>43361</v>
      </c>
      <c r="E19" s="6"/>
      <c r="F19" s="6"/>
      <c r="G19" s="6"/>
      <c r="H19" s="6"/>
    </row>
    <row r="20" spans="1:8" hidden="1" x14ac:dyDescent="0.25">
      <c r="A20" s="182"/>
      <c r="B20" s="182"/>
      <c r="C20" s="6"/>
      <c r="D20" s="5">
        <f t="shared" si="0"/>
        <v>43361</v>
      </c>
      <c r="E20" s="6"/>
      <c r="F20" s="6"/>
      <c r="G20" s="6"/>
      <c r="H20" s="6"/>
    </row>
    <row r="21" spans="1:8" hidden="1" x14ac:dyDescent="0.25">
      <c r="A21" s="182"/>
      <c r="B21" s="182"/>
      <c r="C21" s="6"/>
      <c r="D21" s="5">
        <f t="shared" si="0"/>
        <v>43361</v>
      </c>
      <c r="E21" s="6"/>
      <c r="F21" s="6"/>
      <c r="G21" s="6"/>
      <c r="H21" s="6"/>
    </row>
    <row r="22" spans="1:8" hidden="1" x14ac:dyDescent="0.25">
      <c r="A22" s="182"/>
      <c r="B22" s="182"/>
      <c r="C22" s="6"/>
      <c r="D22" s="5">
        <f t="shared" si="0"/>
        <v>43361</v>
      </c>
      <c r="E22" s="6"/>
      <c r="F22" s="6"/>
      <c r="G22" s="6"/>
      <c r="H22" s="6"/>
    </row>
    <row r="23" spans="1:8" hidden="1" x14ac:dyDescent="0.25">
      <c r="A23" s="182"/>
      <c r="B23" s="182"/>
      <c r="C23" s="6"/>
      <c r="D23" s="5">
        <f t="shared" si="0"/>
        <v>43361</v>
      </c>
      <c r="E23" s="6"/>
      <c r="F23" s="6"/>
      <c r="G23" s="6"/>
      <c r="H23" s="6"/>
    </row>
    <row r="24" spans="1:8" hidden="1" x14ac:dyDescent="0.25">
      <c r="A24" s="184"/>
      <c r="B24" s="184">
        <f>MAX(B5:B23)</f>
        <v>0</v>
      </c>
      <c r="C24" s="184"/>
      <c r="D24" s="40">
        <f>VLOOKUP($B$22,$B$4:$H$21,3,FALSE)</f>
        <v>43361</v>
      </c>
      <c r="E24" s="75" t="str">
        <f>VLOOKUP($B$22,$B$4:$H$21,4,FALSE)</f>
        <v>HAIDA VENTURES sp. z o.o.</v>
      </c>
      <c r="F24" s="40" t="str">
        <f>VLOOKUP($B$22,$B$4:$H$21,5,FALSE)</f>
        <v>Warszawa</v>
      </c>
      <c r="G24" s="40" t="str">
        <f>VLOOKUP($B$22,$B$4:$H$21,6,FALSE)</f>
        <v xml:space="preserve">02-366 </v>
      </c>
      <c r="H24" s="40" t="str">
        <f>VLOOKUP($B$22,$B$4:$H$21,7,FALSE)</f>
        <v>Bitwy Warszawskiej 1920 r. nr 7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B5laZlDrfSqC/p6xDzkZE5POPg7tdWHiVEcT888XNTc8ZOm/vI0MjVrxF7W1C+7Q6oG8Q3keHsFquO6uOBNQ+g==" saltValue="//MLKYrciP9mEg9akbg95g==" spinCount="100000" sheet="1" objects="1" scenarios="1"/>
  <mergeCells count="2">
    <mergeCell ref="A1:C1"/>
    <mergeCell ref="G2:H2"/>
  </mergeCells>
  <conditionalFormatting sqref="C7">
    <cfRule type="expression" dxfId="6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TDG GENERATIONS sp. z o.o.</v>
      </c>
    </row>
    <row r="2" spans="1:8" x14ac:dyDescent="0.25">
      <c r="A2" s="187"/>
      <c r="B2" s="187"/>
      <c r="D2" s="9"/>
      <c r="G2" s="257" t="s">
        <v>21</v>
      </c>
      <c r="H2" s="257"/>
    </row>
    <row r="3" spans="1:8" x14ac:dyDescent="0.25">
      <c r="A3" s="187"/>
      <c r="B3" s="187"/>
    </row>
    <row r="4" spans="1:8" ht="60" x14ac:dyDescent="0.25">
      <c r="A4" s="186" t="s">
        <v>4</v>
      </c>
      <c r="B4" s="186" t="s">
        <v>22</v>
      </c>
      <c r="C4" s="186" t="s">
        <v>23</v>
      </c>
      <c r="D4" s="21" t="s">
        <v>5</v>
      </c>
      <c r="E4" s="186" t="s">
        <v>6</v>
      </c>
      <c r="F4" s="186" t="s">
        <v>24</v>
      </c>
      <c r="G4" s="186" t="s">
        <v>25</v>
      </c>
      <c r="H4" s="186" t="s">
        <v>26</v>
      </c>
    </row>
    <row r="5" spans="1:8" x14ac:dyDescent="0.25">
      <c r="A5" s="56">
        <v>1</v>
      </c>
      <c r="B5" s="56">
        <v>0</v>
      </c>
      <c r="C5" s="28"/>
      <c r="D5" s="71">
        <v>43362</v>
      </c>
      <c r="E5" s="29" t="s">
        <v>279</v>
      </c>
      <c r="F5" s="29" t="s">
        <v>27</v>
      </c>
      <c r="G5" s="29" t="s">
        <v>280</v>
      </c>
      <c r="H5" s="29" t="s">
        <v>281</v>
      </c>
    </row>
    <row r="6" spans="1:8" hidden="1" x14ac:dyDescent="0.25">
      <c r="A6" s="185">
        <v>2</v>
      </c>
      <c r="B6" s="185"/>
      <c r="C6" s="7"/>
      <c r="D6" s="5">
        <f t="shared" ref="D6:D23" si="0">$D$5</f>
        <v>43362</v>
      </c>
      <c r="E6" s="6"/>
      <c r="F6" s="6"/>
      <c r="G6" s="6"/>
      <c r="H6" s="6"/>
    </row>
    <row r="7" spans="1:8" hidden="1" x14ac:dyDescent="0.25">
      <c r="A7" s="185">
        <v>3</v>
      </c>
      <c r="B7" s="185"/>
      <c r="C7" s="7"/>
      <c r="D7" s="5">
        <f t="shared" si="0"/>
        <v>43362</v>
      </c>
      <c r="E7" s="6"/>
      <c r="F7" s="6"/>
      <c r="G7" s="6"/>
      <c r="H7" s="6"/>
    </row>
    <row r="8" spans="1:8" hidden="1" x14ac:dyDescent="0.25">
      <c r="A8" s="185"/>
      <c r="B8" s="185"/>
      <c r="C8" s="6"/>
      <c r="D8" s="5">
        <f t="shared" si="0"/>
        <v>43362</v>
      </c>
      <c r="E8" s="6"/>
      <c r="F8" s="6"/>
      <c r="G8" s="6"/>
      <c r="H8" s="6"/>
    </row>
    <row r="9" spans="1:8" hidden="1" x14ac:dyDescent="0.25">
      <c r="A9" s="185"/>
      <c r="B9" s="185"/>
      <c r="C9" s="6"/>
      <c r="D9" s="5">
        <f t="shared" si="0"/>
        <v>43362</v>
      </c>
      <c r="E9" s="6"/>
      <c r="F9" s="6"/>
      <c r="G9" s="6"/>
      <c r="H9" s="6"/>
    </row>
    <row r="10" spans="1:8" hidden="1" x14ac:dyDescent="0.25">
      <c r="A10" s="185"/>
      <c r="B10" s="185"/>
      <c r="C10" s="6"/>
      <c r="D10" s="5">
        <f t="shared" si="0"/>
        <v>43362</v>
      </c>
      <c r="E10" s="6"/>
      <c r="F10" s="6"/>
      <c r="G10" s="6"/>
      <c r="H10" s="6"/>
    </row>
    <row r="11" spans="1:8" hidden="1" x14ac:dyDescent="0.25">
      <c r="A11" s="185"/>
      <c r="B11" s="185"/>
      <c r="C11" s="6"/>
      <c r="D11" s="5">
        <f t="shared" si="0"/>
        <v>43362</v>
      </c>
      <c r="E11" s="6"/>
      <c r="F11" s="6"/>
      <c r="G11" s="6"/>
      <c r="H11" s="6"/>
    </row>
    <row r="12" spans="1:8" hidden="1" x14ac:dyDescent="0.25">
      <c r="A12" s="185"/>
      <c r="B12" s="185"/>
      <c r="C12" s="6"/>
      <c r="D12" s="5">
        <f t="shared" si="0"/>
        <v>43362</v>
      </c>
      <c r="E12" s="6"/>
      <c r="F12" s="6"/>
      <c r="G12" s="6"/>
      <c r="H12" s="6"/>
    </row>
    <row r="13" spans="1:8" hidden="1" x14ac:dyDescent="0.25">
      <c r="A13" s="185"/>
      <c r="B13" s="185"/>
      <c r="C13" s="6"/>
      <c r="D13" s="5">
        <f t="shared" si="0"/>
        <v>43362</v>
      </c>
      <c r="E13" s="6"/>
      <c r="F13" s="6"/>
      <c r="G13" s="6"/>
      <c r="H13" s="6"/>
    </row>
    <row r="14" spans="1:8" hidden="1" x14ac:dyDescent="0.25">
      <c r="A14" s="185"/>
      <c r="B14" s="185"/>
      <c r="C14" s="6"/>
      <c r="D14" s="5">
        <f t="shared" si="0"/>
        <v>43362</v>
      </c>
      <c r="E14" s="6"/>
      <c r="F14" s="6"/>
      <c r="G14" s="6"/>
      <c r="H14" s="6"/>
    </row>
    <row r="15" spans="1:8" hidden="1" x14ac:dyDescent="0.25">
      <c r="A15" s="185"/>
      <c r="B15" s="185"/>
      <c r="C15" s="6"/>
      <c r="D15" s="5">
        <f t="shared" si="0"/>
        <v>43362</v>
      </c>
      <c r="E15" s="6"/>
      <c r="F15" s="6"/>
      <c r="G15" s="6"/>
      <c r="H15" s="6"/>
    </row>
    <row r="16" spans="1:8" hidden="1" x14ac:dyDescent="0.25">
      <c r="A16" s="185"/>
      <c r="B16" s="185"/>
      <c r="C16" s="6"/>
      <c r="D16" s="5">
        <f t="shared" si="0"/>
        <v>43362</v>
      </c>
      <c r="E16" s="6"/>
      <c r="F16" s="6"/>
      <c r="G16" s="6"/>
      <c r="H16" s="6"/>
    </row>
    <row r="17" spans="1:8" hidden="1" x14ac:dyDescent="0.25">
      <c r="A17" s="185"/>
      <c r="B17" s="185"/>
      <c r="C17" s="6"/>
      <c r="D17" s="5">
        <f t="shared" si="0"/>
        <v>43362</v>
      </c>
      <c r="E17" s="6"/>
      <c r="F17" s="6"/>
      <c r="G17" s="6"/>
      <c r="H17" s="6"/>
    </row>
    <row r="18" spans="1:8" hidden="1" x14ac:dyDescent="0.25">
      <c r="A18" s="185"/>
      <c r="B18" s="185"/>
      <c r="C18" s="6"/>
      <c r="D18" s="5">
        <f t="shared" si="0"/>
        <v>43362</v>
      </c>
      <c r="E18" s="6"/>
      <c r="F18" s="6"/>
      <c r="G18" s="6"/>
      <c r="H18" s="6"/>
    </row>
    <row r="19" spans="1:8" hidden="1" x14ac:dyDescent="0.25">
      <c r="A19" s="185"/>
      <c r="B19" s="185"/>
      <c r="C19" s="6"/>
      <c r="D19" s="5">
        <f t="shared" si="0"/>
        <v>43362</v>
      </c>
      <c r="E19" s="6"/>
      <c r="F19" s="6"/>
      <c r="G19" s="6"/>
      <c r="H19" s="6"/>
    </row>
    <row r="20" spans="1:8" hidden="1" x14ac:dyDescent="0.25">
      <c r="A20" s="185"/>
      <c r="B20" s="185"/>
      <c r="C20" s="6"/>
      <c r="D20" s="5">
        <f t="shared" si="0"/>
        <v>43362</v>
      </c>
      <c r="E20" s="6"/>
      <c r="F20" s="6"/>
      <c r="G20" s="6"/>
      <c r="H20" s="6"/>
    </row>
    <row r="21" spans="1:8" hidden="1" x14ac:dyDescent="0.25">
      <c r="A21" s="185"/>
      <c r="B21" s="185"/>
      <c r="C21" s="6"/>
      <c r="D21" s="5">
        <f t="shared" si="0"/>
        <v>43362</v>
      </c>
      <c r="E21" s="6"/>
      <c r="F21" s="6"/>
      <c r="G21" s="6"/>
      <c r="H21" s="6"/>
    </row>
    <row r="22" spans="1:8" hidden="1" x14ac:dyDescent="0.25">
      <c r="A22" s="185"/>
      <c r="B22" s="185"/>
      <c r="C22" s="6"/>
      <c r="D22" s="5">
        <f t="shared" si="0"/>
        <v>43362</v>
      </c>
      <c r="E22" s="6"/>
      <c r="F22" s="6"/>
      <c r="G22" s="6"/>
      <c r="H22" s="6"/>
    </row>
    <row r="23" spans="1:8" hidden="1" x14ac:dyDescent="0.25">
      <c r="A23" s="185"/>
      <c r="B23" s="185"/>
      <c r="C23" s="6"/>
      <c r="D23" s="5">
        <f t="shared" si="0"/>
        <v>43362</v>
      </c>
      <c r="E23" s="6"/>
      <c r="F23" s="6"/>
      <c r="G23" s="6"/>
      <c r="H23" s="6"/>
    </row>
    <row r="24" spans="1:8" hidden="1" x14ac:dyDescent="0.25">
      <c r="A24" s="187"/>
      <c r="B24" s="187">
        <f>MAX(B5:B23)</f>
        <v>0</v>
      </c>
      <c r="C24" s="187"/>
      <c r="D24" s="40">
        <f>VLOOKUP($B$22,$B$4:$H$21,3,FALSE)</f>
        <v>43362</v>
      </c>
      <c r="E24" s="75" t="str">
        <f>VLOOKUP($B$22,$B$4:$H$21,4,FALSE)</f>
        <v>TDG GENERATIONS sp. z o.o.</v>
      </c>
      <c r="F24" s="40" t="str">
        <f>VLOOKUP($B$22,$B$4:$H$21,5,FALSE)</f>
        <v>Warszawa</v>
      </c>
      <c r="G24" s="40" t="str">
        <f>VLOOKUP($B$22,$B$4:$H$21,6,FALSE)</f>
        <v>00-075</v>
      </c>
      <c r="H24" s="40" t="str">
        <f>VLOOKUP($B$22,$B$4:$H$21,7,FALSE)</f>
        <v>Senatorska 2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BqCptY4WX+iDndLCC2cdpbuuUJxZlqj/tLAexi63XNF50Wgs3pGhMKh2tIUNgm6sI7kudYd1/xNCdH+rlCmK4A==" saltValue="Z0mKMPv9fPY+85xXNLgYeg==" spinCount="100000" sheet="1" objects="1" scenarios="1"/>
  <mergeCells count="2">
    <mergeCell ref="A1:C1"/>
    <mergeCell ref="G2:H2"/>
  </mergeCells>
  <conditionalFormatting sqref="C7">
    <cfRule type="expression" dxfId="5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Medi Ventures sp. z o.o.</v>
      </c>
    </row>
    <row r="2" spans="1:8" x14ac:dyDescent="0.25">
      <c r="A2" s="190"/>
      <c r="B2" s="190"/>
      <c r="D2" s="9"/>
      <c r="G2" s="257" t="s">
        <v>21</v>
      </c>
      <c r="H2" s="257"/>
    </row>
    <row r="3" spans="1:8" x14ac:dyDescent="0.25">
      <c r="A3" s="190"/>
      <c r="B3" s="190"/>
    </row>
    <row r="4" spans="1:8" ht="60" x14ac:dyDescent="0.25">
      <c r="A4" s="189" t="s">
        <v>4</v>
      </c>
      <c r="B4" s="189" t="s">
        <v>22</v>
      </c>
      <c r="C4" s="189" t="s">
        <v>23</v>
      </c>
      <c r="D4" s="21" t="s">
        <v>5</v>
      </c>
      <c r="E4" s="189" t="s">
        <v>6</v>
      </c>
      <c r="F4" s="189" t="s">
        <v>24</v>
      </c>
      <c r="G4" s="189" t="s">
        <v>25</v>
      </c>
      <c r="H4" s="189" t="s">
        <v>26</v>
      </c>
    </row>
    <row r="5" spans="1:8" x14ac:dyDescent="0.25">
      <c r="A5" s="56">
        <v>1</v>
      </c>
      <c r="B5" s="56">
        <v>0</v>
      </c>
      <c r="C5" s="28"/>
      <c r="D5" s="71">
        <v>43362</v>
      </c>
      <c r="E5" s="29" t="s">
        <v>283</v>
      </c>
      <c r="F5" s="29" t="s">
        <v>164</v>
      </c>
      <c r="G5" s="29" t="s">
        <v>285</v>
      </c>
      <c r="H5" s="29" t="s">
        <v>284</v>
      </c>
    </row>
    <row r="6" spans="1:8" hidden="1" x14ac:dyDescent="0.25">
      <c r="A6" s="188">
        <v>2</v>
      </c>
      <c r="B6" s="188"/>
      <c r="C6" s="7"/>
      <c r="D6" s="5">
        <f t="shared" ref="D6:D23" si="0">$D$5</f>
        <v>43362</v>
      </c>
      <c r="E6" s="6"/>
      <c r="F6" s="6"/>
      <c r="G6" s="6"/>
      <c r="H6" s="6"/>
    </row>
    <row r="7" spans="1:8" hidden="1" x14ac:dyDescent="0.25">
      <c r="A7" s="188">
        <v>3</v>
      </c>
      <c r="B7" s="188"/>
      <c r="C7" s="7"/>
      <c r="D7" s="5">
        <f t="shared" si="0"/>
        <v>43362</v>
      </c>
      <c r="E7" s="6"/>
      <c r="F7" s="6"/>
      <c r="G7" s="6"/>
      <c r="H7" s="6"/>
    </row>
    <row r="8" spans="1:8" hidden="1" x14ac:dyDescent="0.25">
      <c r="A8" s="188"/>
      <c r="B8" s="188"/>
      <c r="C8" s="6"/>
      <c r="D8" s="5">
        <f t="shared" si="0"/>
        <v>43362</v>
      </c>
      <c r="E8" s="6"/>
      <c r="F8" s="6"/>
      <c r="G8" s="6"/>
      <c r="H8" s="6"/>
    </row>
    <row r="9" spans="1:8" hidden="1" x14ac:dyDescent="0.25">
      <c r="A9" s="188"/>
      <c r="B9" s="188"/>
      <c r="C9" s="6"/>
      <c r="D9" s="5">
        <f t="shared" si="0"/>
        <v>43362</v>
      </c>
      <c r="E9" s="6"/>
      <c r="F9" s="6"/>
      <c r="G9" s="6"/>
      <c r="H9" s="6"/>
    </row>
    <row r="10" spans="1:8" hidden="1" x14ac:dyDescent="0.25">
      <c r="A10" s="188"/>
      <c r="B10" s="188"/>
      <c r="C10" s="6"/>
      <c r="D10" s="5">
        <f t="shared" si="0"/>
        <v>43362</v>
      </c>
      <c r="E10" s="6"/>
      <c r="F10" s="6"/>
      <c r="G10" s="6"/>
      <c r="H10" s="6"/>
    </row>
    <row r="11" spans="1:8" hidden="1" x14ac:dyDescent="0.25">
      <c r="A11" s="188"/>
      <c r="B11" s="188"/>
      <c r="C11" s="6"/>
      <c r="D11" s="5">
        <f t="shared" si="0"/>
        <v>43362</v>
      </c>
      <c r="E11" s="6"/>
      <c r="F11" s="6"/>
      <c r="G11" s="6"/>
      <c r="H11" s="6"/>
    </row>
    <row r="12" spans="1:8" hidden="1" x14ac:dyDescent="0.25">
      <c r="A12" s="188"/>
      <c r="B12" s="188"/>
      <c r="C12" s="6"/>
      <c r="D12" s="5">
        <f t="shared" si="0"/>
        <v>43362</v>
      </c>
      <c r="E12" s="6"/>
      <c r="F12" s="6"/>
      <c r="G12" s="6"/>
      <c r="H12" s="6"/>
    </row>
    <row r="13" spans="1:8" hidden="1" x14ac:dyDescent="0.25">
      <c r="A13" s="188"/>
      <c r="B13" s="188"/>
      <c r="C13" s="6"/>
      <c r="D13" s="5">
        <f t="shared" si="0"/>
        <v>43362</v>
      </c>
      <c r="E13" s="6"/>
      <c r="F13" s="6"/>
      <c r="G13" s="6"/>
      <c r="H13" s="6"/>
    </row>
    <row r="14" spans="1:8" hidden="1" x14ac:dyDescent="0.25">
      <c r="A14" s="188"/>
      <c r="B14" s="188"/>
      <c r="C14" s="6"/>
      <c r="D14" s="5">
        <f t="shared" si="0"/>
        <v>43362</v>
      </c>
      <c r="E14" s="6"/>
      <c r="F14" s="6"/>
      <c r="G14" s="6"/>
      <c r="H14" s="6"/>
    </row>
    <row r="15" spans="1:8" hidden="1" x14ac:dyDescent="0.25">
      <c r="A15" s="188"/>
      <c r="B15" s="188"/>
      <c r="C15" s="6"/>
      <c r="D15" s="5">
        <f t="shared" si="0"/>
        <v>43362</v>
      </c>
      <c r="E15" s="6"/>
      <c r="F15" s="6"/>
      <c r="G15" s="6"/>
      <c r="H15" s="6"/>
    </row>
    <row r="16" spans="1:8" hidden="1" x14ac:dyDescent="0.25">
      <c r="A16" s="188"/>
      <c r="B16" s="188"/>
      <c r="C16" s="6"/>
      <c r="D16" s="5">
        <f t="shared" si="0"/>
        <v>43362</v>
      </c>
      <c r="E16" s="6"/>
      <c r="F16" s="6"/>
      <c r="G16" s="6"/>
      <c r="H16" s="6"/>
    </row>
    <row r="17" spans="1:8" hidden="1" x14ac:dyDescent="0.25">
      <c r="A17" s="188"/>
      <c r="B17" s="188"/>
      <c r="C17" s="6"/>
      <c r="D17" s="5">
        <f t="shared" si="0"/>
        <v>43362</v>
      </c>
      <c r="E17" s="6"/>
      <c r="F17" s="6"/>
      <c r="G17" s="6"/>
      <c r="H17" s="6"/>
    </row>
    <row r="18" spans="1:8" hidden="1" x14ac:dyDescent="0.25">
      <c r="A18" s="188"/>
      <c r="B18" s="188"/>
      <c r="C18" s="6"/>
      <c r="D18" s="5">
        <f t="shared" si="0"/>
        <v>43362</v>
      </c>
      <c r="E18" s="6"/>
      <c r="F18" s="6"/>
      <c r="G18" s="6"/>
      <c r="H18" s="6"/>
    </row>
    <row r="19" spans="1:8" hidden="1" x14ac:dyDescent="0.25">
      <c r="A19" s="188"/>
      <c r="B19" s="188"/>
      <c r="C19" s="6"/>
      <c r="D19" s="5">
        <f t="shared" si="0"/>
        <v>43362</v>
      </c>
      <c r="E19" s="6"/>
      <c r="F19" s="6"/>
      <c r="G19" s="6"/>
      <c r="H19" s="6"/>
    </row>
    <row r="20" spans="1:8" hidden="1" x14ac:dyDescent="0.25">
      <c r="A20" s="188"/>
      <c r="B20" s="188"/>
      <c r="C20" s="6"/>
      <c r="D20" s="5">
        <f t="shared" si="0"/>
        <v>43362</v>
      </c>
      <c r="E20" s="6"/>
      <c r="F20" s="6"/>
      <c r="G20" s="6"/>
      <c r="H20" s="6"/>
    </row>
    <row r="21" spans="1:8" hidden="1" x14ac:dyDescent="0.25">
      <c r="A21" s="188"/>
      <c r="B21" s="188"/>
      <c r="C21" s="6"/>
      <c r="D21" s="5">
        <f t="shared" si="0"/>
        <v>43362</v>
      </c>
      <c r="E21" s="6"/>
      <c r="F21" s="6"/>
      <c r="G21" s="6"/>
      <c r="H21" s="6"/>
    </row>
    <row r="22" spans="1:8" hidden="1" x14ac:dyDescent="0.25">
      <c r="A22" s="188"/>
      <c r="B22" s="188"/>
      <c r="C22" s="6"/>
      <c r="D22" s="5">
        <f t="shared" si="0"/>
        <v>43362</v>
      </c>
      <c r="E22" s="6"/>
      <c r="F22" s="6"/>
      <c r="G22" s="6"/>
      <c r="H22" s="6"/>
    </row>
    <row r="23" spans="1:8" hidden="1" x14ac:dyDescent="0.25">
      <c r="A23" s="188"/>
      <c r="B23" s="188"/>
      <c r="C23" s="6"/>
      <c r="D23" s="5">
        <f t="shared" si="0"/>
        <v>43362</v>
      </c>
      <c r="E23" s="6"/>
      <c r="F23" s="6"/>
      <c r="G23" s="6"/>
      <c r="H23" s="6"/>
    </row>
    <row r="24" spans="1:8" hidden="1" x14ac:dyDescent="0.25">
      <c r="A24" s="190"/>
      <c r="B24" s="190">
        <f>MAX(B5:B23)</f>
        <v>0</v>
      </c>
      <c r="C24" s="190"/>
      <c r="D24" s="40">
        <f>VLOOKUP($B$22,$B$4:$H$21,3,FALSE)</f>
        <v>43362</v>
      </c>
      <c r="E24" s="75" t="str">
        <f>VLOOKUP($B$22,$B$4:$H$21,4,FALSE)</f>
        <v>Medi Ventures sp. z o.o.</v>
      </c>
      <c r="F24" s="40" t="str">
        <f>VLOOKUP($B$22,$B$4:$H$21,5,FALSE)</f>
        <v>Kielce</v>
      </c>
      <c r="G24" s="40" t="str">
        <f>VLOOKUP($B$22,$B$4:$H$21,6,FALSE)</f>
        <v xml:space="preserve">25-663 </v>
      </c>
      <c r="H24" s="40" t="str">
        <f>VLOOKUP($B$22,$B$4:$H$21,7,FALSE)</f>
        <v>K. Olszewskiego 6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M5yfMW+IM1ghIbjzIqXUldzColk4RaWQwFMebVtnH8ZM8L0THioFSMM3xxGq2uAV8l3Ap97tfGLtsCkNz0EJUA==" saltValue="upDUCKcxlKKNezWDi45zSw==" spinCount="100000" sheet="1" objects="1" scenarios="1"/>
  <mergeCells count="2">
    <mergeCell ref="A1:C1"/>
    <mergeCell ref="G2:H2"/>
  </mergeCells>
  <conditionalFormatting sqref="C7">
    <cfRule type="expression" dxfId="4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sqref="A1:C1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THC Team  sp. z o.o.</v>
      </c>
    </row>
    <row r="2" spans="1:8" x14ac:dyDescent="0.25">
      <c r="A2" s="190"/>
      <c r="B2" s="190"/>
      <c r="D2" s="9"/>
      <c r="G2" s="257" t="s">
        <v>21</v>
      </c>
      <c r="H2" s="257"/>
    </row>
    <row r="3" spans="1:8" x14ac:dyDescent="0.25">
      <c r="A3" s="190"/>
      <c r="B3" s="190"/>
    </row>
    <row r="4" spans="1:8" ht="60" x14ac:dyDescent="0.25">
      <c r="A4" s="189" t="s">
        <v>4</v>
      </c>
      <c r="B4" s="189" t="s">
        <v>22</v>
      </c>
      <c r="C4" s="189" t="s">
        <v>23</v>
      </c>
      <c r="D4" s="21" t="s">
        <v>5</v>
      </c>
      <c r="E4" s="189" t="s">
        <v>6</v>
      </c>
      <c r="F4" s="189" t="s">
        <v>24</v>
      </c>
      <c r="G4" s="189" t="s">
        <v>25</v>
      </c>
      <c r="H4" s="189" t="s">
        <v>26</v>
      </c>
    </row>
    <row r="5" spans="1:8" x14ac:dyDescent="0.25">
      <c r="A5" s="56">
        <v>1</v>
      </c>
      <c r="B5" s="56">
        <v>0</v>
      </c>
      <c r="C5" s="28"/>
      <c r="D5" s="71">
        <v>43362</v>
      </c>
      <c r="E5" s="29" t="s">
        <v>287</v>
      </c>
      <c r="F5" s="29" t="s">
        <v>27</v>
      </c>
      <c r="G5" s="29" t="s">
        <v>289</v>
      </c>
      <c r="H5" s="29" t="s">
        <v>288</v>
      </c>
    </row>
    <row r="6" spans="1:8" hidden="1" x14ac:dyDescent="0.25">
      <c r="A6" s="188">
        <v>2</v>
      </c>
      <c r="B6" s="188"/>
      <c r="C6" s="7"/>
      <c r="D6" s="5">
        <f t="shared" ref="D6:D23" si="0">$D$5</f>
        <v>43362</v>
      </c>
      <c r="E6" s="6"/>
      <c r="F6" s="6"/>
      <c r="G6" s="6"/>
      <c r="H6" s="6"/>
    </row>
    <row r="7" spans="1:8" hidden="1" x14ac:dyDescent="0.25">
      <c r="A7" s="188">
        <v>3</v>
      </c>
      <c r="B7" s="188"/>
      <c r="C7" s="7"/>
      <c r="D7" s="5">
        <f t="shared" si="0"/>
        <v>43362</v>
      </c>
      <c r="E7" s="6"/>
      <c r="F7" s="6"/>
      <c r="G7" s="6"/>
      <c r="H7" s="6"/>
    </row>
    <row r="8" spans="1:8" hidden="1" x14ac:dyDescent="0.25">
      <c r="A8" s="188"/>
      <c r="B8" s="188"/>
      <c r="C8" s="6"/>
      <c r="D8" s="5">
        <f t="shared" si="0"/>
        <v>43362</v>
      </c>
      <c r="E8" s="6"/>
      <c r="F8" s="6"/>
      <c r="G8" s="6"/>
      <c r="H8" s="6"/>
    </row>
    <row r="9" spans="1:8" hidden="1" x14ac:dyDescent="0.25">
      <c r="A9" s="188"/>
      <c r="B9" s="188"/>
      <c r="C9" s="6"/>
      <c r="D9" s="5">
        <f t="shared" si="0"/>
        <v>43362</v>
      </c>
      <c r="E9" s="6"/>
      <c r="F9" s="6"/>
      <c r="G9" s="6"/>
      <c r="H9" s="6"/>
    </row>
    <row r="10" spans="1:8" hidden="1" x14ac:dyDescent="0.25">
      <c r="A10" s="188"/>
      <c r="B10" s="188"/>
      <c r="C10" s="6"/>
      <c r="D10" s="5">
        <f t="shared" si="0"/>
        <v>43362</v>
      </c>
      <c r="E10" s="6"/>
      <c r="F10" s="6"/>
      <c r="G10" s="6"/>
      <c r="H10" s="6"/>
    </row>
    <row r="11" spans="1:8" hidden="1" x14ac:dyDescent="0.25">
      <c r="A11" s="188"/>
      <c r="B11" s="188"/>
      <c r="C11" s="6"/>
      <c r="D11" s="5">
        <f t="shared" si="0"/>
        <v>43362</v>
      </c>
      <c r="E11" s="6"/>
      <c r="F11" s="6"/>
      <c r="G11" s="6"/>
      <c r="H11" s="6"/>
    </row>
    <row r="12" spans="1:8" hidden="1" x14ac:dyDescent="0.25">
      <c r="A12" s="188"/>
      <c r="B12" s="188"/>
      <c r="C12" s="6"/>
      <c r="D12" s="5">
        <f t="shared" si="0"/>
        <v>43362</v>
      </c>
      <c r="E12" s="6"/>
      <c r="F12" s="6"/>
      <c r="G12" s="6"/>
      <c r="H12" s="6"/>
    </row>
    <row r="13" spans="1:8" hidden="1" x14ac:dyDescent="0.25">
      <c r="A13" s="188"/>
      <c r="B13" s="188"/>
      <c r="C13" s="6"/>
      <c r="D13" s="5">
        <f t="shared" si="0"/>
        <v>43362</v>
      </c>
      <c r="E13" s="6"/>
      <c r="F13" s="6"/>
      <c r="G13" s="6"/>
      <c r="H13" s="6"/>
    </row>
    <row r="14" spans="1:8" hidden="1" x14ac:dyDescent="0.25">
      <c r="A14" s="188"/>
      <c r="B14" s="188"/>
      <c r="C14" s="6"/>
      <c r="D14" s="5">
        <f t="shared" si="0"/>
        <v>43362</v>
      </c>
      <c r="E14" s="6"/>
      <c r="F14" s="6"/>
      <c r="G14" s="6"/>
      <c r="H14" s="6"/>
    </row>
    <row r="15" spans="1:8" hidden="1" x14ac:dyDescent="0.25">
      <c r="A15" s="188"/>
      <c r="B15" s="188"/>
      <c r="C15" s="6"/>
      <c r="D15" s="5">
        <f t="shared" si="0"/>
        <v>43362</v>
      </c>
      <c r="E15" s="6"/>
      <c r="F15" s="6"/>
      <c r="G15" s="6"/>
      <c r="H15" s="6"/>
    </row>
    <row r="16" spans="1:8" hidden="1" x14ac:dyDescent="0.25">
      <c r="A16" s="188"/>
      <c r="B16" s="188"/>
      <c r="C16" s="6"/>
      <c r="D16" s="5">
        <f t="shared" si="0"/>
        <v>43362</v>
      </c>
      <c r="E16" s="6"/>
      <c r="F16" s="6"/>
      <c r="G16" s="6"/>
      <c r="H16" s="6"/>
    </row>
    <row r="17" spans="1:8" hidden="1" x14ac:dyDescent="0.25">
      <c r="A17" s="188"/>
      <c r="B17" s="188"/>
      <c r="C17" s="6"/>
      <c r="D17" s="5">
        <f t="shared" si="0"/>
        <v>43362</v>
      </c>
      <c r="E17" s="6"/>
      <c r="F17" s="6"/>
      <c r="G17" s="6"/>
      <c r="H17" s="6"/>
    </row>
    <row r="18" spans="1:8" hidden="1" x14ac:dyDescent="0.25">
      <c r="A18" s="188"/>
      <c r="B18" s="188"/>
      <c r="C18" s="6"/>
      <c r="D18" s="5">
        <f t="shared" si="0"/>
        <v>43362</v>
      </c>
      <c r="E18" s="6"/>
      <c r="F18" s="6"/>
      <c r="G18" s="6"/>
      <c r="H18" s="6"/>
    </row>
    <row r="19" spans="1:8" hidden="1" x14ac:dyDescent="0.25">
      <c r="A19" s="188"/>
      <c r="B19" s="188"/>
      <c r="C19" s="6"/>
      <c r="D19" s="5">
        <f t="shared" si="0"/>
        <v>43362</v>
      </c>
      <c r="E19" s="6"/>
      <c r="F19" s="6"/>
      <c r="G19" s="6"/>
      <c r="H19" s="6"/>
    </row>
    <row r="20" spans="1:8" hidden="1" x14ac:dyDescent="0.25">
      <c r="A20" s="188"/>
      <c r="B20" s="188"/>
      <c r="C20" s="6"/>
      <c r="D20" s="5">
        <f t="shared" si="0"/>
        <v>43362</v>
      </c>
      <c r="E20" s="6"/>
      <c r="F20" s="6"/>
      <c r="G20" s="6"/>
      <c r="H20" s="6"/>
    </row>
    <row r="21" spans="1:8" hidden="1" x14ac:dyDescent="0.25">
      <c r="A21" s="188"/>
      <c r="B21" s="188"/>
      <c r="C21" s="6"/>
      <c r="D21" s="5">
        <f t="shared" si="0"/>
        <v>43362</v>
      </c>
      <c r="E21" s="6"/>
      <c r="F21" s="6"/>
      <c r="G21" s="6"/>
      <c r="H21" s="6"/>
    </row>
    <row r="22" spans="1:8" hidden="1" x14ac:dyDescent="0.25">
      <c r="A22" s="188"/>
      <c r="B22" s="188"/>
      <c r="C22" s="6"/>
      <c r="D22" s="5">
        <f t="shared" si="0"/>
        <v>43362</v>
      </c>
      <c r="E22" s="6"/>
      <c r="F22" s="6"/>
      <c r="G22" s="6"/>
      <c r="H22" s="6"/>
    </row>
    <row r="23" spans="1:8" hidden="1" x14ac:dyDescent="0.25">
      <c r="A23" s="188"/>
      <c r="B23" s="188"/>
      <c r="C23" s="6"/>
      <c r="D23" s="5">
        <f t="shared" si="0"/>
        <v>43362</v>
      </c>
      <c r="E23" s="6"/>
      <c r="F23" s="6"/>
      <c r="G23" s="6"/>
      <c r="H23" s="6"/>
    </row>
    <row r="24" spans="1:8" hidden="1" x14ac:dyDescent="0.25">
      <c r="A24" s="190"/>
      <c r="B24" s="190">
        <f>MAX(B5:B23)</f>
        <v>0</v>
      </c>
      <c r="C24" s="190"/>
      <c r="D24" s="40">
        <f>VLOOKUP($B$22,$B$4:$H$21,3,FALSE)</f>
        <v>43362</v>
      </c>
      <c r="E24" s="75" t="str">
        <f>VLOOKUP($B$22,$B$4:$H$21,4,FALSE)</f>
        <v>THC Team  sp. z o.o.</v>
      </c>
      <c r="F24" s="40" t="str">
        <f>VLOOKUP($B$22,$B$4:$H$21,5,FALSE)</f>
        <v>Warszawa</v>
      </c>
      <c r="G24" s="40" t="str">
        <f>VLOOKUP($B$22,$B$4:$H$21,6,FALSE)</f>
        <v>01-066</v>
      </c>
      <c r="H24" s="40" t="str">
        <f>VLOOKUP($B$22,$B$4:$H$21,7,FALSE)</f>
        <v>Burakowska 5/7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Yy/TfUWITnA7AQh6F8APv9r87lQGMugCtu5L20XD9TxGTIVxBWzQrn3PYzevmCZFQeV8Ms9ghP2VsJx9jLhmgg==" saltValue="pxm+eaKRUGVyxwJOPx2XRA==" spinCount="100000" sheet="1" objects="1" scenarios="1"/>
  <mergeCells count="2">
    <mergeCell ref="A1:C1"/>
    <mergeCell ref="G2:H2"/>
  </mergeCells>
  <conditionalFormatting sqref="C7">
    <cfRule type="expression" dxfId="3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showGridLines="0" workbookViewId="0">
      <selection activeCell="G2" sqref="G2:H2"/>
    </sheetView>
  </sheetViews>
  <sheetFormatPr defaultColWidth="0" defaultRowHeight="15" customHeight="1" zeroHeight="1" x14ac:dyDescent="0.25"/>
  <cols>
    <col min="1" max="1" width="9.140625" customWidth="1"/>
    <col min="2" max="2" width="14.28515625" customWidth="1"/>
    <col min="3" max="3" width="11" customWidth="1"/>
    <col min="4" max="4" width="19.140625" customWidth="1"/>
    <col min="5" max="5" width="31.7109375" customWidth="1"/>
    <col min="6" max="6" width="14.28515625" customWidth="1"/>
    <col min="7" max="7" width="14.140625" customWidth="1"/>
    <col min="8" max="8" width="32.42578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Prime Fund sp. z o.o.</v>
      </c>
    </row>
    <row r="2" spans="1:8" x14ac:dyDescent="0.25">
      <c r="A2" s="193"/>
      <c r="B2" s="193"/>
      <c r="D2" s="9"/>
      <c r="G2" s="257" t="s">
        <v>21</v>
      </c>
      <c r="H2" s="257"/>
    </row>
    <row r="3" spans="1:8" x14ac:dyDescent="0.25">
      <c r="A3" s="193"/>
      <c r="B3" s="193"/>
    </row>
    <row r="4" spans="1:8" ht="60" x14ac:dyDescent="0.25">
      <c r="A4" s="192" t="s">
        <v>4</v>
      </c>
      <c r="B4" s="192" t="s">
        <v>22</v>
      </c>
      <c r="C4" s="192" t="s">
        <v>23</v>
      </c>
      <c r="D4" s="21" t="s">
        <v>5</v>
      </c>
      <c r="E4" s="192" t="s">
        <v>6</v>
      </c>
      <c r="F4" s="192" t="s">
        <v>24</v>
      </c>
      <c r="G4" s="192" t="s">
        <v>25</v>
      </c>
      <c r="H4" s="192" t="s">
        <v>26</v>
      </c>
    </row>
    <row r="5" spans="1:8" x14ac:dyDescent="0.25">
      <c r="A5" s="56">
        <v>1</v>
      </c>
      <c r="B5" s="56">
        <v>0</v>
      </c>
      <c r="C5" s="28"/>
      <c r="D5" s="71">
        <v>43370</v>
      </c>
      <c r="E5" s="29" t="s">
        <v>293</v>
      </c>
      <c r="F5" s="29" t="s">
        <v>37</v>
      </c>
      <c r="G5" s="29" t="s">
        <v>295</v>
      </c>
      <c r="H5" s="29" t="s">
        <v>294</v>
      </c>
    </row>
    <row r="6" spans="1:8" hidden="1" x14ac:dyDescent="0.25">
      <c r="A6" s="191">
        <v>2</v>
      </c>
      <c r="B6" s="191"/>
      <c r="C6" s="7"/>
      <c r="D6" s="5">
        <f t="shared" ref="D6:D23" si="0">$D$5</f>
        <v>43370</v>
      </c>
      <c r="E6" s="6"/>
      <c r="F6" s="6"/>
      <c r="G6" s="6"/>
      <c r="H6" s="6"/>
    </row>
    <row r="7" spans="1:8" hidden="1" x14ac:dyDescent="0.25">
      <c r="A7" s="191">
        <v>3</v>
      </c>
      <c r="B7" s="191"/>
      <c r="C7" s="7"/>
      <c r="D7" s="5">
        <f t="shared" si="0"/>
        <v>43370</v>
      </c>
      <c r="E7" s="6"/>
      <c r="F7" s="6"/>
      <c r="G7" s="6"/>
      <c r="H7" s="6"/>
    </row>
    <row r="8" spans="1:8" hidden="1" x14ac:dyDescent="0.25">
      <c r="A8" s="191"/>
      <c r="B8" s="191"/>
      <c r="C8" s="6"/>
      <c r="D8" s="5">
        <f t="shared" si="0"/>
        <v>43370</v>
      </c>
      <c r="E8" s="6"/>
      <c r="F8" s="6"/>
      <c r="G8" s="6"/>
      <c r="H8" s="6"/>
    </row>
    <row r="9" spans="1:8" hidden="1" x14ac:dyDescent="0.25">
      <c r="A9" s="191"/>
      <c r="B9" s="191"/>
      <c r="C9" s="6"/>
      <c r="D9" s="5">
        <f t="shared" si="0"/>
        <v>43370</v>
      </c>
      <c r="E9" s="6"/>
      <c r="F9" s="6"/>
      <c r="G9" s="6"/>
      <c r="H9" s="6"/>
    </row>
    <row r="10" spans="1:8" hidden="1" x14ac:dyDescent="0.25">
      <c r="A10" s="191"/>
      <c r="B10" s="191"/>
      <c r="C10" s="6"/>
      <c r="D10" s="5">
        <f t="shared" si="0"/>
        <v>43370</v>
      </c>
      <c r="E10" s="6"/>
      <c r="F10" s="6"/>
      <c r="G10" s="6"/>
      <c r="H10" s="6"/>
    </row>
    <row r="11" spans="1:8" hidden="1" x14ac:dyDescent="0.25">
      <c r="A11" s="191"/>
      <c r="B11" s="191"/>
      <c r="C11" s="6"/>
      <c r="D11" s="5">
        <f t="shared" si="0"/>
        <v>43370</v>
      </c>
      <c r="E11" s="6"/>
      <c r="F11" s="6"/>
      <c r="G11" s="6"/>
      <c r="H11" s="6"/>
    </row>
    <row r="12" spans="1:8" hidden="1" x14ac:dyDescent="0.25">
      <c r="A12" s="191"/>
      <c r="B12" s="191"/>
      <c r="C12" s="6"/>
      <c r="D12" s="5">
        <f t="shared" si="0"/>
        <v>43370</v>
      </c>
      <c r="E12" s="6"/>
      <c r="F12" s="6"/>
      <c r="G12" s="6"/>
      <c r="H12" s="6"/>
    </row>
    <row r="13" spans="1:8" hidden="1" x14ac:dyDescent="0.25">
      <c r="A13" s="191"/>
      <c r="B13" s="191"/>
      <c r="C13" s="6"/>
      <c r="D13" s="5">
        <f t="shared" si="0"/>
        <v>43370</v>
      </c>
      <c r="E13" s="6"/>
      <c r="F13" s="6"/>
      <c r="G13" s="6"/>
      <c r="H13" s="6"/>
    </row>
    <row r="14" spans="1:8" hidden="1" x14ac:dyDescent="0.25">
      <c r="A14" s="191"/>
      <c r="B14" s="191"/>
      <c r="C14" s="6"/>
      <c r="D14" s="5">
        <f t="shared" si="0"/>
        <v>43370</v>
      </c>
      <c r="E14" s="6"/>
      <c r="F14" s="6"/>
      <c r="G14" s="6"/>
      <c r="H14" s="6"/>
    </row>
    <row r="15" spans="1:8" hidden="1" x14ac:dyDescent="0.25">
      <c r="A15" s="191"/>
      <c r="B15" s="191"/>
      <c r="C15" s="6"/>
      <c r="D15" s="5">
        <f t="shared" si="0"/>
        <v>43370</v>
      </c>
      <c r="E15" s="6"/>
      <c r="F15" s="6"/>
      <c r="G15" s="6"/>
      <c r="H15" s="6"/>
    </row>
    <row r="16" spans="1:8" hidden="1" x14ac:dyDescent="0.25">
      <c r="A16" s="191"/>
      <c r="B16" s="191"/>
      <c r="C16" s="6"/>
      <c r="D16" s="5">
        <f t="shared" si="0"/>
        <v>43370</v>
      </c>
      <c r="E16" s="6"/>
      <c r="F16" s="6"/>
      <c r="G16" s="6"/>
      <c r="H16" s="6"/>
    </row>
    <row r="17" spans="1:8" hidden="1" x14ac:dyDescent="0.25">
      <c r="A17" s="191"/>
      <c r="B17" s="191"/>
      <c r="C17" s="6"/>
      <c r="D17" s="5">
        <f t="shared" si="0"/>
        <v>43370</v>
      </c>
      <c r="E17" s="6"/>
      <c r="F17" s="6"/>
      <c r="G17" s="6"/>
      <c r="H17" s="6"/>
    </row>
    <row r="18" spans="1:8" hidden="1" x14ac:dyDescent="0.25">
      <c r="A18" s="191"/>
      <c r="B18" s="191"/>
      <c r="C18" s="6"/>
      <c r="D18" s="5">
        <f t="shared" si="0"/>
        <v>43370</v>
      </c>
      <c r="E18" s="6"/>
      <c r="F18" s="6"/>
      <c r="G18" s="6"/>
      <c r="H18" s="6"/>
    </row>
    <row r="19" spans="1:8" hidden="1" x14ac:dyDescent="0.25">
      <c r="A19" s="191"/>
      <c r="B19" s="191"/>
      <c r="C19" s="6"/>
      <c r="D19" s="5">
        <f t="shared" si="0"/>
        <v>43370</v>
      </c>
      <c r="E19" s="6"/>
      <c r="F19" s="6"/>
      <c r="G19" s="6"/>
      <c r="H19" s="6"/>
    </row>
    <row r="20" spans="1:8" hidden="1" x14ac:dyDescent="0.25">
      <c r="A20" s="191"/>
      <c r="B20" s="191"/>
      <c r="C20" s="6"/>
      <c r="D20" s="5">
        <f t="shared" si="0"/>
        <v>43370</v>
      </c>
      <c r="E20" s="6"/>
      <c r="F20" s="6"/>
      <c r="G20" s="6"/>
      <c r="H20" s="6"/>
    </row>
    <row r="21" spans="1:8" hidden="1" x14ac:dyDescent="0.25">
      <c r="A21" s="191"/>
      <c r="B21" s="191"/>
      <c r="C21" s="6"/>
      <c r="D21" s="5">
        <f t="shared" si="0"/>
        <v>43370</v>
      </c>
      <c r="E21" s="6"/>
      <c r="F21" s="6"/>
      <c r="G21" s="6"/>
      <c r="H21" s="6"/>
    </row>
    <row r="22" spans="1:8" hidden="1" x14ac:dyDescent="0.25">
      <c r="A22" s="191"/>
      <c r="B22" s="191"/>
      <c r="C22" s="6"/>
      <c r="D22" s="5">
        <f t="shared" si="0"/>
        <v>43370</v>
      </c>
      <c r="E22" s="6"/>
      <c r="F22" s="6"/>
      <c r="G22" s="6"/>
      <c r="H22" s="6"/>
    </row>
    <row r="23" spans="1:8" hidden="1" x14ac:dyDescent="0.25">
      <c r="A23" s="191"/>
      <c r="B23" s="191"/>
      <c r="C23" s="6"/>
      <c r="D23" s="5">
        <f t="shared" si="0"/>
        <v>43370</v>
      </c>
      <c r="E23" s="6"/>
      <c r="F23" s="6"/>
      <c r="G23" s="6"/>
      <c r="H23" s="6"/>
    </row>
    <row r="24" spans="1:8" hidden="1" x14ac:dyDescent="0.25">
      <c r="A24" s="193"/>
      <c r="B24" s="193">
        <f>MAX(B5:B23)</f>
        <v>0</v>
      </c>
      <c r="C24" s="193"/>
      <c r="D24" s="40">
        <f>VLOOKUP($B$22,$B$4:$H$21,3,FALSE)</f>
        <v>43370</v>
      </c>
      <c r="E24" s="75" t="str">
        <f>VLOOKUP($B$22,$B$4:$H$21,4,FALSE)</f>
        <v>Prime Fund sp. z o.o.</v>
      </c>
      <c r="F24" s="40" t="str">
        <f>VLOOKUP($B$22,$B$4:$H$21,5,FALSE)</f>
        <v>Wrocław</v>
      </c>
      <c r="G24" s="40" t="str">
        <f>VLOOKUP($B$22,$B$4:$H$21,6,FALSE)</f>
        <v>52-434</v>
      </c>
      <c r="H24" s="40" t="str">
        <f>VLOOKUP($B$22,$B$4:$H$21,7,FALSE)</f>
        <v>Leona Petrażyckiego 57</v>
      </c>
    </row>
    <row r="25" spans="1:8" ht="15" hidden="1" customHeight="1" x14ac:dyDescent="0.25"/>
    <row r="26" spans="1:8" ht="15" hidden="1" customHeight="1" x14ac:dyDescent="0.25"/>
    <row r="27" spans="1:8" ht="15" hidden="1" customHeight="1" x14ac:dyDescent="0.25"/>
    <row r="28" spans="1:8" ht="15" hidden="1" customHeight="1" x14ac:dyDescent="0.25"/>
    <row r="29" spans="1:8" ht="15" hidden="1" customHeight="1" x14ac:dyDescent="0.25"/>
    <row r="30" spans="1:8" ht="15" hidden="1" customHeight="1" x14ac:dyDescent="0.25"/>
  </sheetData>
  <sheetProtection algorithmName="SHA-512" hashValue="mRoIw/+5cozx06cVgW1vrU1Da+SSy7XiKQ278/b5rCMbnAN2yDDj61I5dl+ofx0C7TvkRm9ecUi2hIiHGcYX/g==" saltValue="r2f/ho6u+iwbtM2hKKERtw==" spinCount="100000" sheet="1" objects="1" scenarios="1"/>
  <mergeCells count="2">
    <mergeCell ref="A1:C1"/>
    <mergeCell ref="G2:H2"/>
  </mergeCells>
  <conditionalFormatting sqref="C7">
    <cfRule type="expression" dxfId="2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7"/>
  <dimension ref="A1:H28"/>
  <sheetViews>
    <sheetView showGridLines="0" showRowColHeaders="0" workbookViewId="0">
      <selection sqref="A1:C1"/>
    </sheetView>
  </sheetViews>
  <sheetFormatPr defaultColWidth="0" defaultRowHeight="15" zeroHeight="1" x14ac:dyDescent="0.25"/>
  <cols>
    <col min="1" max="3" width="9.140625" customWidth="1"/>
    <col min="4" max="4" width="45" customWidth="1"/>
    <col min="5" max="5" width="20.85546875" customWidth="1"/>
    <col min="6" max="7" width="14" customWidth="1"/>
    <col min="8" max="8" width="18.57031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Alternatywny Fundusz Inwestycyjny II RB Spółka Akcyjna Alternatywna Spółka Inwestycyjna spółka komandytowo-akcyjna</v>
      </c>
    </row>
    <row r="2" spans="1:8" x14ac:dyDescent="0.25">
      <c r="A2" s="8"/>
      <c r="B2" s="8"/>
      <c r="D2" s="9"/>
      <c r="G2" s="257" t="s">
        <v>21</v>
      </c>
      <c r="H2" s="257"/>
    </row>
    <row r="3" spans="1:8" x14ac:dyDescent="0.25">
      <c r="A3" s="8"/>
      <c r="B3" s="8"/>
    </row>
    <row r="4" spans="1:8" ht="60" x14ac:dyDescent="0.25">
      <c r="A4" s="1" t="s">
        <v>4</v>
      </c>
      <c r="B4" s="1" t="s">
        <v>22</v>
      </c>
      <c r="C4" s="1" t="s">
        <v>23</v>
      </c>
      <c r="D4" s="21" t="s">
        <v>31</v>
      </c>
      <c r="E4" s="1" t="s">
        <v>6</v>
      </c>
      <c r="F4" s="1" t="s">
        <v>24</v>
      </c>
      <c r="G4" s="1" t="s">
        <v>25</v>
      </c>
      <c r="H4" s="1" t="s">
        <v>26</v>
      </c>
    </row>
    <row r="5" spans="1:8" s="30" customFormat="1" ht="105" x14ac:dyDescent="0.25">
      <c r="A5" s="2">
        <v>1</v>
      </c>
      <c r="B5" s="2">
        <v>0</v>
      </c>
      <c r="C5" s="28"/>
      <c r="D5" s="3">
        <v>42754</v>
      </c>
      <c r="E5" s="29" t="s">
        <v>32</v>
      </c>
      <c r="F5" s="2" t="s">
        <v>27</v>
      </c>
      <c r="G5" s="2" t="s">
        <v>28</v>
      </c>
      <c r="H5" s="2" t="s">
        <v>29</v>
      </c>
    </row>
    <row r="6" spans="1:8" hidden="1" x14ac:dyDescent="0.25">
      <c r="A6" s="22"/>
      <c r="B6" s="22"/>
      <c r="C6" s="7"/>
      <c r="D6" s="5">
        <f>$D$5</f>
        <v>42754</v>
      </c>
      <c r="E6" s="22"/>
      <c r="F6" s="22"/>
      <c r="G6" s="22"/>
      <c r="H6" s="22"/>
    </row>
    <row r="7" spans="1:8" hidden="1" x14ac:dyDescent="0.25">
      <c r="A7" s="22"/>
      <c r="B7" s="22"/>
      <c r="C7" s="7"/>
      <c r="D7" s="5">
        <f t="shared" ref="D7:D23" si="0">$D$5</f>
        <v>42754</v>
      </c>
      <c r="E7" s="22"/>
      <c r="F7" s="22"/>
      <c r="G7" s="22"/>
      <c r="H7" s="22"/>
    </row>
    <row r="8" spans="1:8" hidden="1" x14ac:dyDescent="0.25">
      <c r="A8" s="22"/>
      <c r="B8" s="22"/>
      <c r="C8" s="6"/>
      <c r="D8" s="5">
        <f t="shared" si="0"/>
        <v>42754</v>
      </c>
      <c r="E8" s="6"/>
      <c r="F8" s="6"/>
      <c r="G8" s="6"/>
      <c r="H8" s="6"/>
    </row>
    <row r="9" spans="1:8" hidden="1" x14ac:dyDescent="0.25">
      <c r="A9" s="22"/>
      <c r="B9" s="22"/>
      <c r="C9" s="6"/>
      <c r="D9" s="5">
        <f t="shared" si="0"/>
        <v>42754</v>
      </c>
      <c r="E9" s="6"/>
      <c r="F9" s="6"/>
      <c r="G9" s="6"/>
      <c r="H9" s="6"/>
    </row>
    <row r="10" spans="1:8" hidden="1" x14ac:dyDescent="0.25">
      <c r="A10" s="22"/>
      <c r="B10" s="22"/>
      <c r="C10" s="6"/>
      <c r="D10" s="5">
        <f t="shared" si="0"/>
        <v>42754</v>
      </c>
      <c r="E10" s="6"/>
      <c r="F10" s="6"/>
      <c r="G10" s="6"/>
      <c r="H10" s="6"/>
    </row>
    <row r="11" spans="1:8" hidden="1" x14ac:dyDescent="0.25">
      <c r="A11" s="22"/>
      <c r="B11" s="22"/>
      <c r="C11" s="6"/>
      <c r="D11" s="5">
        <f t="shared" si="0"/>
        <v>42754</v>
      </c>
      <c r="E11" s="6"/>
      <c r="F11" s="6"/>
      <c r="G11" s="6"/>
      <c r="H11" s="6"/>
    </row>
    <row r="12" spans="1:8" hidden="1" x14ac:dyDescent="0.25">
      <c r="A12" s="22"/>
      <c r="B12" s="22"/>
      <c r="C12" s="6"/>
      <c r="D12" s="5">
        <f t="shared" si="0"/>
        <v>42754</v>
      </c>
      <c r="E12" s="6"/>
      <c r="F12" s="6"/>
      <c r="G12" s="6"/>
      <c r="H12" s="6"/>
    </row>
    <row r="13" spans="1:8" hidden="1" x14ac:dyDescent="0.25">
      <c r="A13" s="22"/>
      <c r="B13" s="22"/>
      <c r="C13" s="6"/>
      <c r="D13" s="5">
        <f t="shared" si="0"/>
        <v>42754</v>
      </c>
      <c r="E13" s="6"/>
      <c r="F13" s="6"/>
      <c r="G13" s="6"/>
      <c r="H13" s="6"/>
    </row>
    <row r="14" spans="1:8" hidden="1" x14ac:dyDescent="0.25">
      <c r="A14" s="22"/>
      <c r="B14" s="22"/>
      <c r="C14" s="6"/>
      <c r="D14" s="5">
        <f t="shared" si="0"/>
        <v>42754</v>
      </c>
      <c r="E14" s="6"/>
      <c r="F14" s="6"/>
      <c r="G14" s="6"/>
      <c r="H14" s="6"/>
    </row>
    <row r="15" spans="1:8" hidden="1" x14ac:dyDescent="0.25">
      <c r="A15" s="22"/>
      <c r="B15" s="22"/>
      <c r="C15" s="6"/>
      <c r="D15" s="5">
        <f t="shared" si="0"/>
        <v>42754</v>
      </c>
      <c r="E15" s="6"/>
      <c r="F15" s="6"/>
      <c r="G15" s="6"/>
      <c r="H15" s="6"/>
    </row>
    <row r="16" spans="1:8" hidden="1" x14ac:dyDescent="0.25">
      <c r="A16" s="22"/>
      <c r="B16" s="22"/>
      <c r="C16" s="6"/>
      <c r="D16" s="5">
        <f t="shared" si="0"/>
        <v>42754</v>
      </c>
      <c r="E16" s="6"/>
      <c r="F16" s="6"/>
      <c r="G16" s="6"/>
      <c r="H16" s="6"/>
    </row>
    <row r="17" spans="1:8" hidden="1" x14ac:dyDescent="0.25">
      <c r="A17" s="22"/>
      <c r="B17" s="22"/>
      <c r="C17" s="6"/>
      <c r="D17" s="5">
        <f t="shared" si="0"/>
        <v>42754</v>
      </c>
      <c r="E17" s="6"/>
      <c r="F17" s="6"/>
      <c r="G17" s="6"/>
      <c r="H17" s="6"/>
    </row>
    <row r="18" spans="1:8" hidden="1" x14ac:dyDescent="0.25">
      <c r="A18" s="22"/>
      <c r="B18" s="22"/>
      <c r="C18" s="6"/>
      <c r="D18" s="5">
        <f t="shared" si="0"/>
        <v>42754</v>
      </c>
      <c r="E18" s="6"/>
      <c r="F18" s="6"/>
      <c r="G18" s="6"/>
      <c r="H18" s="6"/>
    </row>
    <row r="19" spans="1:8" hidden="1" x14ac:dyDescent="0.25">
      <c r="A19" s="22"/>
      <c r="B19" s="22"/>
      <c r="C19" s="6"/>
      <c r="D19" s="5">
        <f t="shared" si="0"/>
        <v>42754</v>
      </c>
      <c r="E19" s="6"/>
      <c r="F19" s="6"/>
      <c r="G19" s="6"/>
      <c r="H19" s="6"/>
    </row>
    <row r="20" spans="1:8" hidden="1" x14ac:dyDescent="0.25">
      <c r="A20" s="22"/>
      <c r="B20" s="22"/>
      <c r="C20" s="6"/>
      <c r="D20" s="5">
        <f t="shared" si="0"/>
        <v>42754</v>
      </c>
      <c r="E20" s="6"/>
      <c r="F20" s="6"/>
      <c r="G20" s="6"/>
      <c r="H20" s="6"/>
    </row>
    <row r="21" spans="1:8" hidden="1" x14ac:dyDescent="0.25">
      <c r="A21" s="22"/>
      <c r="B21" s="22"/>
      <c r="C21" s="6"/>
      <c r="D21" s="5">
        <f t="shared" si="0"/>
        <v>42754</v>
      </c>
      <c r="E21" s="6"/>
      <c r="F21" s="6"/>
      <c r="G21" s="6"/>
      <c r="H21" s="6"/>
    </row>
    <row r="22" spans="1:8" hidden="1" x14ac:dyDescent="0.25">
      <c r="A22" s="22"/>
      <c r="B22" s="22"/>
      <c r="C22" s="6"/>
      <c r="D22" s="5">
        <f t="shared" si="0"/>
        <v>42754</v>
      </c>
      <c r="E22" s="6"/>
      <c r="F22" s="6"/>
      <c r="G22" s="6"/>
      <c r="H22" s="6"/>
    </row>
    <row r="23" spans="1:8" hidden="1" x14ac:dyDescent="0.25">
      <c r="A23" s="22"/>
      <c r="B23" s="22"/>
      <c r="C23" s="6"/>
      <c r="D23" s="5">
        <f t="shared" si="0"/>
        <v>42754</v>
      </c>
      <c r="E23" s="6"/>
      <c r="F23" s="6"/>
      <c r="G23" s="6"/>
      <c r="H23" s="6"/>
    </row>
    <row r="24" spans="1:8" hidden="1" x14ac:dyDescent="0.25">
      <c r="A24" s="8"/>
      <c r="B24" s="8">
        <f>MAX(B5:B23)</f>
        <v>0</v>
      </c>
      <c r="D24" s="24">
        <f>VLOOKUP($B$21,$B$2:$H$20,3,FALSE)</f>
        <v>42754</v>
      </c>
      <c r="E24" s="25" t="str">
        <f>VLOOKUP($B$24,$B$2:$H$23,4,FALSE)</f>
        <v>Alternatywny Fundusz Inwestycyjny II RB Spółka Akcyjna Alternatywna Spółka Inwestycyjna spółka komandytowo-akcyjna</v>
      </c>
      <c r="F24" s="25" t="str">
        <f>VLOOKUP($B$24,$B$2:$H$23,5,FALSE)</f>
        <v>Warszawa</v>
      </c>
      <c r="G24" s="25" t="str">
        <f>VLOOKUP($B$24,$B$2:$H$23,6,FALSE)</f>
        <v>02-674</v>
      </c>
      <c r="H24" s="25" t="str">
        <f>VLOOKUP($B$24,$B$2:$H$23,7,FALSE)</f>
        <v>Marynarska 11</v>
      </c>
    </row>
    <row r="25" spans="1:8" hidden="1" x14ac:dyDescent="0.25">
      <c r="A25" s="8"/>
      <c r="B25" s="8"/>
    </row>
    <row r="26" spans="1:8" hidden="1" x14ac:dyDescent="0.25">
      <c r="A26" s="8"/>
      <c r="B26" s="8"/>
    </row>
    <row r="27" spans="1:8" hidden="1" x14ac:dyDescent="0.25">
      <c r="A27" s="8"/>
      <c r="B27" s="8"/>
    </row>
    <row r="28" spans="1:8" hidden="1" x14ac:dyDescent="0.25">
      <c r="A28" s="8"/>
      <c r="B28" s="8"/>
    </row>
  </sheetData>
  <mergeCells count="2">
    <mergeCell ref="A1:C1"/>
    <mergeCell ref="G2:H2"/>
  </mergeCells>
  <conditionalFormatting sqref="C7">
    <cfRule type="expression" dxfId="1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8"/>
  <dimension ref="A1:H25"/>
  <sheetViews>
    <sheetView showGridLines="0" showRowColHeaders="0" workbookViewId="0">
      <selection activeCell="G2" sqref="G2:H2"/>
    </sheetView>
  </sheetViews>
  <sheetFormatPr defaultColWidth="0" defaultRowHeight="15" zeroHeight="1" x14ac:dyDescent="0.25"/>
  <cols>
    <col min="1" max="3" width="9.140625" customWidth="1"/>
    <col min="4" max="4" width="17.7109375" customWidth="1"/>
    <col min="5" max="5" width="24.140625" customWidth="1"/>
    <col min="6" max="7" width="9.140625" customWidth="1"/>
    <col min="8" max="8" width="22.85546875" customWidth="1"/>
    <col min="9" max="16384" width="9.140625" hidden="1"/>
  </cols>
  <sheetData>
    <row r="1" spans="1:8" x14ac:dyDescent="0.25">
      <c r="A1" s="258" t="s">
        <v>19</v>
      </c>
      <c r="B1" s="258"/>
      <c r="C1" s="258"/>
      <c r="D1" s="20" t="str">
        <f>E24</f>
        <v>ASI Bitspiration Booster spółka z ograniczona odpowiedzialnością spółka komandytowa</v>
      </c>
    </row>
    <row r="2" spans="1:8" x14ac:dyDescent="0.25">
      <c r="A2" s="8"/>
      <c r="B2" s="8"/>
      <c r="D2" s="9"/>
      <c r="G2" s="257" t="s">
        <v>21</v>
      </c>
      <c r="H2" s="257"/>
    </row>
    <row r="3" spans="1:8" x14ac:dyDescent="0.25">
      <c r="A3" s="8"/>
      <c r="B3" s="8"/>
    </row>
    <row r="4" spans="1:8" ht="90" x14ac:dyDescent="0.25">
      <c r="A4" s="1" t="s">
        <v>4</v>
      </c>
      <c r="B4" s="1" t="s">
        <v>22</v>
      </c>
      <c r="C4" s="1" t="s">
        <v>23</v>
      </c>
      <c r="D4" s="21" t="s">
        <v>31</v>
      </c>
      <c r="E4" s="1" t="s">
        <v>6</v>
      </c>
      <c r="F4" s="1" t="s">
        <v>24</v>
      </c>
      <c r="G4" s="1" t="s">
        <v>25</v>
      </c>
      <c r="H4" s="1" t="s">
        <v>26</v>
      </c>
    </row>
    <row r="5" spans="1:8" s="30" customFormat="1" ht="60" x14ac:dyDescent="0.25">
      <c r="A5" s="2">
        <v>1</v>
      </c>
      <c r="B5" s="2">
        <v>0</v>
      </c>
      <c r="C5" s="28"/>
      <c r="D5" s="3">
        <v>42944</v>
      </c>
      <c r="E5" s="29" t="s">
        <v>36</v>
      </c>
      <c r="F5" s="26" t="s">
        <v>30</v>
      </c>
      <c r="G5" s="26" t="s">
        <v>34</v>
      </c>
      <c r="H5" s="26" t="s">
        <v>35</v>
      </c>
    </row>
    <row r="6" spans="1:8" hidden="1" x14ac:dyDescent="0.25">
      <c r="A6" s="22">
        <v>2</v>
      </c>
      <c r="B6" s="22"/>
      <c r="C6" s="7"/>
      <c r="D6" s="5">
        <f>$D$5</f>
        <v>42944</v>
      </c>
      <c r="E6" s="6"/>
      <c r="F6" s="6"/>
      <c r="G6" s="6"/>
      <c r="H6" s="6"/>
    </row>
    <row r="7" spans="1:8" hidden="1" x14ac:dyDescent="0.25">
      <c r="A7" s="22">
        <v>3</v>
      </c>
      <c r="B7" s="22"/>
      <c r="C7" s="7"/>
      <c r="D7" s="5">
        <f t="shared" ref="D7:D23" si="0">$D$5</f>
        <v>42944</v>
      </c>
      <c r="E7" s="6"/>
      <c r="F7" s="6"/>
      <c r="G7" s="6"/>
      <c r="H7" s="6"/>
    </row>
    <row r="8" spans="1:8" hidden="1" x14ac:dyDescent="0.25">
      <c r="A8" s="22"/>
      <c r="B8" s="22"/>
      <c r="C8" s="6"/>
      <c r="D8" s="5">
        <f t="shared" si="0"/>
        <v>42944</v>
      </c>
      <c r="E8" s="6"/>
      <c r="F8" s="6"/>
      <c r="G8" s="6"/>
      <c r="H8" s="6"/>
    </row>
    <row r="9" spans="1:8" hidden="1" x14ac:dyDescent="0.25">
      <c r="A9" s="22"/>
      <c r="B9" s="22"/>
      <c r="C9" s="6"/>
      <c r="D9" s="5">
        <f t="shared" si="0"/>
        <v>42944</v>
      </c>
      <c r="E9" s="6"/>
      <c r="F9" s="6"/>
      <c r="G9" s="6"/>
      <c r="H9" s="6"/>
    </row>
    <row r="10" spans="1:8" hidden="1" x14ac:dyDescent="0.25">
      <c r="A10" s="22"/>
      <c r="B10" s="22"/>
      <c r="C10" s="6"/>
      <c r="D10" s="5">
        <f t="shared" si="0"/>
        <v>42944</v>
      </c>
      <c r="E10" s="6"/>
      <c r="F10" s="6"/>
      <c r="G10" s="6"/>
      <c r="H10" s="6"/>
    </row>
    <row r="11" spans="1:8" hidden="1" x14ac:dyDescent="0.25">
      <c r="A11" s="22"/>
      <c r="B11" s="22"/>
      <c r="C11" s="6"/>
      <c r="D11" s="5">
        <f t="shared" si="0"/>
        <v>42944</v>
      </c>
      <c r="E11" s="6"/>
      <c r="F11" s="6"/>
      <c r="G11" s="6"/>
      <c r="H11" s="6"/>
    </row>
    <row r="12" spans="1:8" hidden="1" x14ac:dyDescent="0.25">
      <c r="A12" s="22"/>
      <c r="B12" s="22"/>
      <c r="C12" s="6"/>
      <c r="D12" s="5">
        <f t="shared" si="0"/>
        <v>42944</v>
      </c>
      <c r="E12" s="6"/>
      <c r="F12" s="6"/>
      <c r="G12" s="6"/>
      <c r="H12" s="6"/>
    </row>
    <row r="13" spans="1:8" hidden="1" x14ac:dyDescent="0.25">
      <c r="A13" s="22"/>
      <c r="B13" s="22"/>
      <c r="C13" s="6"/>
      <c r="D13" s="5">
        <f t="shared" si="0"/>
        <v>42944</v>
      </c>
      <c r="E13" s="6"/>
      <c r="F13" s="6"/>
      <c r="G13" s="6"/>
      <c r="H13" s="6"/>
    </row>
    <row r="14" spans="1:8" hidden="1" x14ac:dyDescent="0.25">
      <c r="A14" s="22"/>
      <c r="B14" s="22"/>
      <c r="C14" s="6"/>
      <c r="D14" s="5">
        <f t="shared" si="0"/>
        <v>42944</v>
      </c>
      <c r="E14" s="6"/>
      <c r="F14" s="6"/>
      <c r="G14" s="6"/>
      <c r="H14" s="6"/>
    </row>
    <row r="15" spans="1:8" hidden="1" x14ac:dyDescent="0.25">
      <c r="A15" s="22"/>
      <c r="B15" s="22"/>
      <c r="C15" s="6"/>
      <c r="D15" s="5">
        <f t="shared" si="0"/>
        <v>42944</v>
      </c>
      <c r="E15" s="6"/>
      <c r="F15" s="6"/>
      <c r="G15" s="6"/>
      <c r="H15" s="6"/>
    </row>
    <row r="16" spans="1:8" hidden="1" x14ac:dyDescent="0.25">
      <c r="A16" s="22"/>
      <c r="B16" s="22"/>
      <c r="C16" s="6"/>
      <c r="D16" s="5">
        <f t="shared" si="0"/>
        <v>42944</v>
      </c>
      <c r="E16" s="6"/>
      <c r="F16" s="6"/>
      <c r="G16" s="6"/>
      <c r="H16" s="6"/>
    </row>
    <row r="17" spans="1:8" hidden="1" x14ac:dyDescent="0.25">
      <c r="A17" s="22"/>
      <c r="B17" s="22"/>
      <c r="C17" s="6"/>
      <c r="D17" s="5">
        <f t="shared" si="0"/>
        <v>42944</v>
      </c>
      <c r="E17" s="6"/>
      <c r="F17" s="6"/>
      <c r="G17" s="6"/>
      <c r="H17" s="6"/>
    </row>
    <row r="18" spans="1:8" hidden="1" x14ac:dyDescent="0.25">
      <c r="A18" s="22"/>
      <c r="B18" s="22"/>
      <c r="C18" s="6"/>
      <c r="D18" s="5">
        <f t="shared" si="0"/>
        <v>42944</v>
      </c>
      <c r="E18" s="6"/>
      <c r="F18" s="6"/>
      <c r="G18" s="6"/>
      <c r="H18" s="6"/>
    </row>
    <row r="19" spans="1:8" hidden="1" x14ac:dyDescent="0.25">
      <c r="A19" s="22"/>
      <c r="B19" s="22"/>
      <c r="C19" s="6"/>
      <c r="D19" s="5">
        <f t="shared" si="0"/>
        <v>42944</v>
      </c>
      <c r="E19" s="6"/>
      <c r="F19" s="6"/>
      <c r="G19" s="6"/>
      <c r="H19" s="6"/>
    </row>
    <row r="20" spans="1:8" hidden="1" x14ac:dyDescent="0.25">
      <c r="A20" s="22"/>
      <c r="B20" s="22"/>
      <c r="C20" s="6"/>
      <c r="D20" s="5">
        <f t="shared" si="0"/>
        <v>42944</v>
      </c>
      <c r="E20" s="6"/>
      <c r="F20" s="6"/>
      <c r="G20" s="6"/>
      <c r="H20" s="6"/>
    </row>
    <row r="21" spans="1:8" hidden="1" x14ac:dyDescent="0.25">
      <c r="A21" s="22"/>
      <c r="B21" s="22"/>
      <c r="C21" s="6"/>
      <c r="D21" s="5">
        <f t="shared" si="0"/>
        <v>42944</v>
      </c>
      <c r="E21" s="6"/>
      <c r="F21" s="6"/>
      <c r="G21" s="6"/>
      <c r="H21" s="6"/>
    </row>
    <row r="22" spans="1:8" hidden="1" x14ac:dyDescent="0.25">
      <c r="A22" s="22"/>
      <c r="B22" s="22"/>
      <c r="C22" s="6"/>
      <c r="D22" s="5">
        <f t="shared" si="0"/>
        <v>42944</v>
      </c>
      <c r="E22" s="6"/>
      <c r="F22" s="6"/>
      <c r="G22" s="6"/>
      <c r="H22" s="6"/>
    </row>
    <row r="23" spans="1:8" hidden="1" x14ac:dyDescent="0.25">
      <c r="A23" s="22"/>
      <c r="B23" s="22"/>
      <c r="C23" s="6"/>
      <c r="D23" s="5">
        <f t="shared" si="0"/>
        <v>42944</v>
      </c>
      <c r="E23" s="6"/>
      <c r="F23" s="6"/>
      <c r="G23" s="6"/>
      <c r="H23" s="6"/>
    </row>
    <row r="24" spans="1:8" hidden="1" x14ac:dyDescent="0.25">
      <c r="A24" s="8"/>
      <c r="B24" s="8">
        <f>MAX(B5:B23)</f>
        <v>0</v>
      </c>
      <c r="D24" s="24">
        <f>VLOOKUP($B$21,$B$2:$H$20,3,FALSE)</f>
        <v>42944</v>
      </c>
      <c r="E24" s="25" t="str">
        <f>VLOOKUP($B$24,$B$2:$H$23,4,FALSE)</f>
        <v>ASI Bitspiration Booster spółka z ograniczona odpowiedzialnością spółka komandytowa</v>
      </c>
      <c r="F24" s="25" t="str">
        <f>VLOOKUP($B$24,$B$2:$H$23,5,FALSE)</f>
        <v>Kraków</v>
      </c>
      <c r="G24" s="25" t="str">
        <f>VLOOKUP($B$24,$B$2:$H$23,6,FALSE)</f>
        <v>31-548</v>
      </c>
      <c r="H24" s="25" t="str">
        <f>VLOOKUP($B$24,$B$2:$H$23,7,FALSE)</f>
        <v>Aleja Pokoju 1A</v>
      </c>
    </row>
    <row r="25" spans="1:8" hidden="1" x14ac:dyDescent="0.25">
      <c r="A25" s="8"/>
      <c r="B25" s="8"/>
    </row>
  </sheetData>
  <mergeCells count="2">
    <mergeCell ref="A1:C1"/>
    <mergeCell ref="G2:H2"/>
  </mergeCells>
  <conditionalFormatting sqref="C7">
    <cfRule type="expression" dxfId="0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/>
  <dimension ref="A1:H28"/>
  <sheetViews>
    <sheetView showGridLines="0" workbookViewId="0">
      <selection activeCell="F5" sqref="F5"/>
    </sheetView>
  </sheetViews>
  <sheetFormatPr defaultColWidth="0" defaultRowHeight="15" zeroHeight="1" x14ac:dyDescent="0.25"/>
  <cols>
    <col min="1" max="1" width="9.140625" customWidth="1"/>
    <col min="2" max="2" width="11.28515625" customWidth="1"/>
    <col min="3" max="3" width="11.5703125" customWidth="1"/>
    <col min="4" max="4" width="12.42578125" customWidth="1"/>
    <col min="5" max="5" width="27.140625" style="27" customWidth="1"/>
    <col min="6" max="6" width="15.42578125" style="37" customWidth="1"/>
    <col min="7" max="7" width="14.5703125" style="37" customWidth="1"/>
    <col min="8" max="8" width="19.7109375" style="37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Inventures sp. z o.o.</v>
      </c>
    </row>
    <row r="2" spans="1:8" x14ac:dyDescent="0.25">
      <c r="A2" s="37"/>
      <c r="B2" s="37"/>
      <c r="D2" s="9"/>
      <c r="G2" s="257" t="s">
        <v>21</v>
      </c>
      <c r="H2" s="257"/>
    </row>
    <row r="3" spans="1:8" x14ac:dyDescent="0.25">
      <c r="A3" s="37"/>
      <c r="B3" s="37"/>
    </row>
    <row r="4" spans="1:8" ht="60" x14ac:dyDescent="0.25">
      <c r="A4" s="36" t="s">
        <v>4</v>
      </c>
      <c r="B4" s="36" t="s">
        <v>22</v>
      </c>
      <c r="C4" s="36" t="s">
        <v>23</v>
      </c>
      <c r="D4" s="21" t="s">
        <v>5</v>
      </c>
      <c r="E4" s="36" t="s">
        <v>6</v>
      </c>
      <c r="F4" s="36" t="s">
        <v>24</v>
      </c>
      <c r="G4" s="36" t="s">
        <v>25</v>
      </c>
      <c r="H4" s="36" t="s">
        <v>26</v>
      </c>
    </row>
    <row r="5" spans="1:8" x14ac:dyDescent="0.25">
      <c r="A5" s="35">
        <v>1</v>
      </c>
      <c r="B5" s="35">
        <v>0</v>
      </c>
      <c r="C5" s="23"/>
      <c r="D5" s="5">
        <v>43047</v>
      </c>
      <c r="E5" s="39" t="s">
        <v>53</v>
      </c>
      <c r="F5" s="39" t="s">
        <v>54</v>
      </c>
      <c r="G5" s="39" t="s">
        <v>55</v>
      </c>
      <c r="H5" s="39" t="s">
        <v>56</v>
      </c>
    </row>
    <row r="6" spans="1:8" hidden="1" x14ac:dyDescent="0.25">
      <c r="A6" s="35">
        <v>2</v>
      </c>
      <c r="B6" s="35"/>
      <c r="C6" s="7"/>
      <c r="D6" s="5">
        <f>$D$5</f>
        <v>43047</v>
      </c>
      <c r="E6" s="39"/>
      <c r="F6" s="35"/>
      <c r="G6" s="35"/>
      <c r="H6" s="35"/>
    </row>
    <row r="7" spans="1:8" hidden="1" x14ac:dyDescent="0.25">
      <c r="A7" s="35">
        <v>3</v>
      </c>
      <c r="B7" s="35"/>
      <c r="C7" s="7"/>
      <c r="D7" s="5">
        <f t="shared" ref="D7:D23" si="0">$D$5</f>
        <v>43047</v>
      </c>
      <c r="E7" s="39"/>
      <c r="F7" s="35"/>
      <c r="G7" s="35"/>
      <c r="H7" s="35"/>
    </row>
    <row r="8" spans="1:8" hidden="1" x14ac:dyDescent="0.25">
      <c r="A8" s="35"/>
      <c r="B8" s="35"/>
      <c r="C8" s="6"/>
      <c r="D8" s="5">
        <f t="shared" si="0"/>
        <v>43047</v>
      </c>
      <c r="E8" s="39"/>
      <c r="F8" s="35"/>
      <c r="G8" s="35"/>
      <c r="H8" s="35"/>
    </row>
    <row r="9" spans="1:8" hidden="1" x14ac:dyDescent="0.25">
      <c r="A9" s="35"/>
      <c r="B9" s="35"/>
      <c r="C9" s="6"/>
      <c r="D9" s="5">
        <f t="shared" si="0"/>
        <v>43047</v>
      </c>
      <c r="E9" s="39"/>
      <c r="F9" s="35"/>
      <c r="G9" s="35"/>
      <c r="H9" s="35"/>
    </row>
    <row r="10" spans="1:8" hidden="1" x14ac:dyDescent="0.25">
      <c r="A10" s="35"/>
      <c r="B10" s="35"/>
      <c r="C10" s="6"/>
      <c r="D10" s="5">
        <f t="shared" si="0"/>
        <v>43047</v>
      </c>
      <c r="E10" s="39"/>
      <c r="F10" s="35"/>
      <c r="G10" s="35"/>
      <c r="H10" s="35"/>
    </row>
    <row r="11" spans="1:8" hidden="1" x14ac:dyDescent="0.25">
      <c r="A11" s="35"/>
      <c r="B11" s="35"/>
      <c r="C11" s="6"/>
      <c r="D11" s="5">
        <f t="shared" si="0"/>
        <v>43047</v>
      </c>
      <c r="E11" s="39"/>
      <c r="F11" s="35"/>
      <c r="G11" s="35"/>
      <c r="H11" s="35"/>
    </row>
    <row r="12" spans="1:8" hidden="1" x14ac:dyDescent="0.25">
      <c r="A12" s="35"/>
      <c r="B12" s="35"/>
      <c r="C12" s="6"/>
      <c r="D12" s="5">
        <f t="shared" si="0"/>
        <v>43047</v>
      </c>
      <c r="E12" s="39"/>
      <c r="F12" s="35"/>
      <c r="G12" s="35"/>
      <c r="H12" s="35"/>
    </row>
    <row r="13" spans="1:8" hidden="1" x14ac:dyDescent="0.25">
      <c r="A13" s="35"/>
      <c r="B13" s="35"/>
      <c r="C13" s="6"/>
      <c r="D13" s="5">
        <f t="shared" si="0"/>
        <v>43047</v>
      </c>
      <c r="E13" s="39"/>
      <c r="F13" s="35"/>
      <c r="G13" s="35"/>
      <c r="H13" s="35"/>
    </row>
    <row r="14" spans="1:8" hidden="1" x14ac:dyDescent="0.25">
      <c r="A14" s="35"/>
      <c r="B14" s="35"/>
      <c r="C14" s="6"/>
      <c r="D14" s="5">
        <f t="shared" si="0"/>
        <v>43047</v>
      </c>
      <c r="E14" s="39"/>
      <c r="F14" s="35"/>
      <c r="G14" s="35"/>
      <c r="H14" s="35"/>
    </row>
    <row r="15" spans="1:8" hidden="1" x14ac:dyDescent="0.25">
      <c r="A15" s="35"/>
      <c r="B15" s="35"/>
      <c r="C15" s="6"/>
      <c r="D15" s="5">
        <f t="shared" si="0"/>
        <v>43047</v>
      </c>
      <c r="E15" s="39"/>
      <c r="F15" s="35"/>
      <c r="G15" s="35"/>
      <c r="H15" s="35"/>
    </row>
    <row r="16" spans="1:8" hidden="1" x14ac:dyDescent="0.25">
      <c r="A16" s="35"/>
      <c r="B16" s="35"/>
      <c r="C16" s="6"/>
      <c r="D16" s="5">
        <f t="shared" si="0"/>
        <v>43047</v>
      </c>
      <c r="E16" s="39"/>
      <c r="F16" s="35"/>
      <c r="G16" s="35"/>
      <c r="H16" s="35"/>
    </row>
    <row r="17" spans="1:8" hidden="1" x14ac:dyDescent="0.25">
      <c r="A17" s="35"/>
      <c r="B17" s="35"/>
      <c r="C17" s="6"/>
      <c r="D17" s="5">
        <f t="shared" si="0"/>
        <v>43047</v>
      </c>
      <c r="E17" s="39"/>
      <c r="F17" s="35"/>
      <c r="G17" s="35"/>
      <c r="H17" s="35"/>
    </row>
    <row r="18" spans="1:8" hidden="1" x14ac:dyDescent="0.25">
      <c r="A18" s="35"/>
      <c r="B18" s="35"/>
      <c r="C18" s="6"/>
      <c r="D18" s="5">
        <f t="shared" si="0"/>
        <v>43047</v>
      </c>
      <c r="E18" s="39"/>
      <c r="F18" s="35"/>
      <c r="G18" s="35"/>
      <c r="H18" s="35"/>
    </row>
    <row r="19" spans="1:8" hidden="1" x14ac:dyDescent="0.25">
      <c r="A19" s="35"/>
      <c r="B19" s="35"/>
      <c r="C19" s="6"/>
      <c r="D19" s="5">
        <f t="shared" si="0"/>
        <v>43047</v>
      </c>
      <c r="E19" s="39"/>
      <c r="F19" s="35"/>
      <c r="G19" s="35"/>
      <c r="H19" s="35"/>
    </row>
    <row r="20" spans="1:8" hidden="1" x14ac:dyDescent="0.25">
      <c r="A20" s="35"/>
      <c r="B20" s="35"/>
      <c r="C20" s="6"/>
      <c r="D20" s="5">
        <f t="shared" si="0"/>
        <v>43047</v>
      </c>
      <c r="E20" s="39"/>
      <c r="F20" s="35"/>
      <c r="G20" s="35"/>
      <c r="H20" s="35"/>
    </row>
    <row r="21" spans="1:8" hidden="1" x14ac:dyDescent="0.25">
      <c r="A21" s="35"/>
      <c r="B21" s="35"/>
      <c r="C21" s="6"/>
      <c r="D21" s="5">
        <f t="shared" si="0"/>
        <v>43047</v>
      </c>
      <c r="E21" s="39"/>
      <c r="F21" s="35"/>
      <c r="G21" s="35"/>
      <c r="H21" s="35"/>
    </row>
    <row r="22" spans="1:8" hidden="1" x14ac:dyDescent="0.25">
      <c r="A22" s="35"/>
      <c r="B22" s="35"/>
      <c r="C22" s="6"/>
      <c r="D22" s="5">
        <f t="shared" si="0"/>
        <v>43047</v>
      </c>
      <c r="E22" s="39"/>
      <c r="F22" s="35"/>
      <c r="G22" s="35"/>
      <c r="H22" s="35"/>
    </row>
    <row r="23" spans="1:8" hidden="1" x14ac:dyDescent="0.25">
      <c r="A23" s="35"/>
      <c r="B23" s="35"/>
      <c r="C23" s="6"/>
      <c r="D23" s="5">
        <f t="shared" si="0"/>
        <v>43047</v>
      </c>
      <c r="E23" s="39"/>
      <c r="F23" s="35"/>
      <c r="G23" s="35"/>
      <c r="H23" s="35"/>
    </row>
    <row r="24" spans="1:8" hidden="1" x14ac:dyDescent="0.25">
      <c r="A24" s="37"/>
      <c r="B24" s="37">
        <f>MAX(B5:B23)</f>
        <v>0</v>
      </c>
      <c r="D24" s="24">
        <f>VLOOKUP($B$22,$B$4:$H$21,3,FALSE)</f>
        <v>43047</v>
      </c>
      <c r="E24" s="41" t="str">
        <f>VLOOKUP($B$22,$B$4:$H$21,4,FALSE)</f>
        <v>Inventures sp. z o.o.</v>
      </c>
      <c r="F24" s="40" t="str">
        <f>VLOOKUP($B$22,$B$4:$H$21,5,FALSE)</f>
        <v>Poznań</v>
      </c>
      <c r="G24" s="40" t="str">
        <f>VLOOKUP($B$22,$B$4:$H$21,6,FALSE)</f>
        <v>61-770</v>
      </c>
      <c r="H24" s="40" t="str">
        <f>VLOOKUP($B$22,$B$4:$H$21,7,FALSE)</f>
        <v>Paderewskiego 8</v>
      </c>
    </row>
    <row r="25" spans="1:8" hidden="1" x14ac:dyDescent="0.25">
      <c r="A25" s="37"/>
      <c r="B25" s="37"/>
    </row>
    <row r="26" spans="1:8" hidden="1" x14ac:dyDescent="0.25">
      <c r="A26" s="37"/>
      <c r="B26" s="37"/>
    </row>
    <row r="27" spans="1:8" hidden="1" x14ac:dyDescent="0.25">
      <c r="A27" s="37"/>
      <c r="B27" s="37"/>
    </row>
    <row r="28" spans="1:8" hidden="1" x14ac:dyDescent="0.25">
      <c r="A28" s="37"/>
      <c r="B28" s="37"/>
    </row>
  </sheetData>
  <sheetProtection password="8FCB" sheet="1" objects="1" scenarios="1"/>
  <mergeCells count="2">
    <mergeCell ref="A1:C1"/>
    <mergeCell ref="G2:H2"/>
  </mergeCells>
  <conditionalFormatting sqref="C7">
    <cfRule type="expression" dxfId="52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/>
  <dimension ref="A1:H24"/>
  <sheetViews>
    <sheetView showGridLines="0" workbookViewId="0">
      <selection sqref="A1:C1"/>
    </sheetView>
  </sheetViews>
  <sheetFormatPr defaultColWidth="0" defaultRowHeight="15" zeroHeight="1" x14ac:dyDescent="0.25"/>
  <cols>
    <col min="1" max="1" width="9.140625" customWidth="1"/>
    <col min="2" max="2" width="11.140625" customWidth="1"/>
    <col min="3" max="3" width="11" customWidth="1"/>
    <col min="4" max="4" width="18" customWidth="1"/>
    <col min="5" max="5" width="21.140625" customWidth="1"/>
    <col min="6" max="6" width="14" customWidth="1"/>
    <col min="7" max="7" width="13.42578125" customWidth="1"/>
    <col min="8" max="8" width="24.1406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Enerfund sp. z o.o.</v>
      </c>
    </row>
    <row r="2" spans="1:8" x14ac:dyDescent="0.25">
      <c r="A2" s="47"/>
      <c r="B2" s="47"/>
      <c r="D2" s="9"/>
      <c r="G2" s="257" t="s">
        <v>21</v>
      </c>
      <c r="H2" s="257"/>
    </row>
    <row r="3" spans="1:8" x14ac:dyDescent="0.25">
      <c r="A3" s="47"/>
      <c r="B3" s="47"/>
    </row>
    <row r="4" spans="1:8" ht="75" x14ac:dyDescent="0.25">
      <c r="A4" s="46" t="s">
        <v>4</v>
      </c>
      <c r="B4" s="46" t="s">
        <v>22</v>
      </c>
      <c r="C4" s="46" t="s">
        <v>23</v>
      </c>
      <c r="D4" s="21" t="s">
        <v>5</v>
      </c>
      <c r="E4" s="46" t="s">
        <v>6</v>
      </c>
      <c r="F4" s="46" t="s">
        <v>24</v>
      </c>
      <c r="G4" s="46" t="s">
        <v>25</v>
      </c>
      <c r="H4" s="46" t="s">
        <v>26</v>
      </c>
    </row>
    <row r="5" spans="1:8" x14ac:dyDescent="0.25">
      <c r="A5" s="45">
        <v>1</v>
      </c>
      <c r="B5" s="45">
        <v>0</v>
      </c>
      <c r="C5" s="23"/>
      <c r="D5" s="5">
        <v>43139</v>
      </c>
      <c r="E5" s="45" t="s">
        <v>59</v>
      </c>
      <c r="F5" s="6" t="s">
        <v>60</v>
      </c>
      <c r="G5" s="45" t="s">
        <v>61</v>
      </c>
      <c r="H5" s="6" t="s">
        <v>62</v>
      </c>
    </row>
    <row r="6" spans="1:8" ht="14.25" hidden="1" customHeight="1" x14ac:dyDescent="0.25">
      <c r="A6" s="45">
        <v>2</v>
      </c>
      <c r="B6" s="45"/>
      <c r="C6" s="7"/>
      <c r="D6" s="5">
        <f t="shared" ref="D6:D23" si="0">$D$5</f>
        <v>43139</v>
      </c>
      <c r="E6" s="6"/>
      <c r="F6" s="6"/>
      <c r="G6" s="6"/>
      <c r="H6" s="6"/>
    </row>
    <row r="7" spans="1:8" hidden="1" x14ac:dyDescent="0.25">
      <c r="A7" s="45">
        <v>3</v>
      </c>
      <c r="B7" s="45"/>
      <c r="C7" s="7"/>
      <c r="D7" s="5">
        <f t="shared" si="0"/>
        <v>43139</v>
      </c>
      <c r="E7" s="6"/>
      <c r="F7" s="6"/>
      <c r="G7" s="6"/>
      <c r="H7" s="6"/>
    </row>
    <row r="8" spans="1:8" hidden="1" x14ac:dyDescent="0.25">
      <c r="A8" s="45"/>
      <c r="B8" s="45"/>
      <c r="C8" s="6"/>
      <c r="D8" s="5">
        <f t="shared" si="0"/>
        <v>43139</v>
      </c>
      <c r="E8" s="6"/>
      <c r="F8" s="6"/>
      <c r="G8" s="6"/>
      <c r="H8" s="6"/>
    </row>
    <row r="9" spans="1:8" hidden="1" x14ac:dyDescent="0.25">
      <c r="A9" s="45"/>
      <c r="B9" s="45"/>
      <c r="C9" s="6"/>
      <c r="D9" s="5">
        <f t="shared" si="0"/>
        <v>43139</v>
      </c>
      <c r="E9" s="6"/>
      <c r="F9" s="6"/>
      <c r="G9" s="6"/>
      <c r="H9" s="6"/>
    </row>
    <row r="10" spans="1:8" hidden="1" x14ac:dyDescent="0.25">
      <c r="A10" s="45"/>
      <c r="B10" s="45"/>
      <c r="C10" s="6"/>
      <c r="D10" s="5">
        <f t="shared" si="0"/>
        <v>43139</v>
      </c>
      <c r="E10" s="6"/>
      <c r="F10" s="6"/>
      <c r="G10" s="6"/>
      <c r="H10" s="6"/>
    </row>
    <row r="11" spans="1:8" hidden="1" x14ac:dyDescent="0.25">
      <c r="A11" s="45"/>
      <c r="B11" s="45"/>
      <c r="C11" s="6"/>
      <c r="D11" s="5">
        <f t="shared" si="0"/>
        <v>43139</v>
      </c>
      <c r="E11" s="6"/>
      <c r="F11" s="6"/>
      <c r="G11" s="6"/>
      <c r="H11" s="6"/>
    </row>
    <row r="12" spans="1:8" hidden="1" x14ac:dyDescent="0.25">
      <c r="A12" s="45"/>
      <c r="B12" s="45"/>
      <c r="C12" s="6"/>
      <c r="D12" s="5">
        <f t="shared" si="0"/>
        <v>43139</v>
      </c>
      <c r="E12" s="6"/>
      <c r="F12" s="6"/>
      <c r="G12" s="6"/>
      <c r="H12" s="6"/>
    </row>
    <row r="13" spans="1:8" hidden="1" x14ac:dyDescent="0.25">
      <c r="A13" s="45"/>
      <c r="B13" s="45"/>
      <c r="C13" s="6"/>
      <c r="D13" s="5">
        <f t="shared" si="0"/>
        <v>43139</v>
      </c>
      <c r="E13" s="6"/>
      <c r="F13" s="6"/>
      <c r="G13" s="6"/>
      <c r="H13" s="6"/>
    </row>
    <row r="14" spans="1:8" hidden="1" x14ac:dyDescent="0.25">
      <c r="A14" s="45"/>
      <c r="B14" s="45"/>
      <c r="C14" s="6"/>
      <c r="D14" s="5">
        <f t="shared" si="0"/>
        <v>43139</v>
      </c>
      <c r="E14" s="6"/>
      <c r="F14" s="6"/>
      <c r="G14" s="6"/>
      <c r="H14" s="6"/>
    </row>
    <row r="15" spans="1:8" hidden="1" x14ac:dyDescent="0.25">
      <c r="A15" s="45"/>
      <c r="B15" s="45"/>
      <c r="C15" s="6"/>
      <c r="D15" s="5">
        <f t="shared" si="0"/>
        <v>43139</v>
      </c>
      <c r="E15" s="6"/>
      <c r="F15" s="6"/>
      <c r="G15" s="6"/>
      <c r="H15" s="6"/>
    </row>
    <row r="16" spans="1:8" hidden="1" x14ac:dyDescent="0.25">
      <c r="A16" s="45"/>
      <c r="B16" s="45"/>
      <c r="C16" s="6"/>
      <c r="D16" s="5">
        <f t="shared" si="0"/>
        <v>43139</v>
      </c>
      <c r="E16" s="6"/>
      <c r="F16" s="6"/>
      <c r="G16" s="6"/>
      <c r="H16" s="6"/>
    </row>
    <row r="17" spans="1:8" hidden="1" x14ac:dyDescent="0.25">
      <c r="A17" s="45"/>
      <c r="B17" s="45"/>
      <c r="C17" s="6"/>
      <c r="D17" s="5">
        <f t="shared" si="0"/>
        <v>43139</v>
      </c>
      <c r="E17" s="6"/>
      <c r="F17" s="6"/>
      <c r="G17" s="6"/>
      <c r="H17" s="6"/>
    </row>
    <row r="18" spans="1:8" hidden="1" x14ac:dyDescent="0.25">
      <c r="A18" s="45"/>
      <c r="B18" s="45"/>
      <c r="C18" s="6"/>
      <c r="D18" s="5">
        <f t="shared" si="0"/>
        <v>43139</v>
      </c>
      <c r="E18" s="6"/>
      <c r="F18" s="6"/>
      <c r="G18" s="6"/>
      <c r="H18" s="6"/>
    </row>
    <row r="19" spans="1:8" hidden="1" x14ac:dyDescent="0.25">
      <c r="A19" s="45"/>
      <c r="B19" s="45"/>
      <c r="C19" s="6"/>
      <c r="D19" s="5">
        <f t="shared" si="0"/>
        <v>43139</v>
      </c>
      <c r="E19" s="6"/>
      <c r="F19" s="6"/>
      <c r="G19" s="6"/>
      <c r="H19" s="6"/>
    </row>
    <row r="20" spans="1:8" hidden="1" x14ac:dyDescent="0.25">
      <c r="A20" s="45"/>
      <c r="B20" s="45"/>
      <c r="C20" s="6"/>
      <c r="D20" s="5">
        <f t="shared" si="0"/>
        <v>43139</v>
      </c>
      <c r="E20" s="6"/>
      <c r="F20" s="6"/>
      <c r="G20" s="6"/>
      <c r="H20" s="6"/>
    </row>
    <row r="21" spans="1:8" hidden="1" x14ac:dyDescent="0.25">
      <c r="A21" s="45"/>
      <c r="B21" s="45"/>
      <c r="C21" s="6"/>
      <c r="D21" s="5">
        <f t="shared" si="0"/>
        <v>43139</v>
      </c>
      <c r="E21" s="6"/>
      <c r="F21" s="6"/>
      <c r="G21" s="6"/>
      <c r="H21" s="6"/>
    </row>
    <row r="22" spans="1:8" hidden="1" x14ac:dyDescent="0.25">
      <c r="A22" s="45"/>
      <c r="B22" s="45"/>
      <c r="C22" s="6"/>
      <c r="D22" s="5">
        <f t="shared" si="0"/>
        <v>43139</v>
      </c>
      <c r="E22" s="6"/>
      <c r="F22" s="6"/>
      <c r="G22" s="6"/>
      <c r="H22" s="6"/>
    </row>
    <row r="23" spans="1:8" hidden="1" x14ac:dyDescent="0.25">
      <c r="A23" s="45"/>
      <c r="B23" s="45"/>
      <c r="C23" s="6"/>
      <c r="D23" s="5">
        <f t="shared" si="0"/>
        <v>43139</v>
      </c>
      <c r="E23" s="6"/>
      <c r="F23" s="6"/>
      <c r="G23" s="6"/>
      <c r="H23" s="6"/>
    </row>
    <row r="24" spans="1:8" s="47" customFormat="1" hidden="1" x14ac:dyDescent="0.25">
      <c r="B24" s="47">
        <f>MAX(B5:B23)</f>
        <v>0</v>
      </c>
      <c r="D24" s="40">
        <f>VLOOKUP($B$22,$B$4:$H$21,3,FALSE)</f>
        <v>43139</v>
      </c>
      <c r="E24" s="40" t="str">
        <f>VLOOKUP($B$22,$B$4:$H$21,4,FALSE)</f>
        <v>Enerfund sp. z o.o.</v>
      </c>
      <c r="F24" s="40" t="str">
        <f>VLOOKUP($B$22,$B$4:$H$21,5,FALSE)</f>
        <v>Lublin</v>
      </c>
      <c r="G24" s="40" t="str">
        <f>VLOOKUP($B$22,$B$4:$H$21,6,FALSE)</f>
        <v>20-151</v>
      </c>
      <c r="H24" s="40" t="str">
        <f>VLOOKUP($B$22,$B$4:$H$21,7,FALSE)</f>
        <v>Franciszka Stefczyka 32/B</v>
      </c>
    </row>
  </sheetData>
  <sheetProtection algorithmName="SHA-512" hashValue="9zjjIc3WpXgNnkOfu6IwDfB34fhWc6Vz/GsPREWVPuej1GsHwrL5CTG8GYf7q6KT8X/7yZmR7AshPCO07XPFsw==" saltValue="B/fYLgse6O8T04mJM23YSQ==" spinCount="100000" sheet="1" objects="1" scenarios="1"/>
  <mergeCells count="2">
    <mergeCell ref="A1:C1"/>
    <mergeCell ref="G2:H2"/>
  </mergeCells>
  <conditionalFormatting sqref="C7">
    <cfRule type="expression" dxfId="51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/>
  <dimension ref="A1:H24"/>
  <sheetViews>
    <sheetView showGridLines="0" workbookViewId="0">
      <selection sqref="A1:C1"/>
    </sheetView>
  </sheetViews>
  <sheetFormatPr defaultColWidth="0" defaultRowHeight="15" zeroHeight="1" x14ac:dyDescent="0.25"/>
  <cols>
    <col min="1" max="1" width="8.5703125" customWidth="1"/>
    <col min="2" max="2" width="8.140625" customWidth="1"/>
    <col min="3" max="3" width="12.140625" customWidth="1"/>
    <col min="4" max="4" width="18.28515625" customWidth="1"/>
    <col min="5" max="5" width="22.140625" customWidth="1"/>
    <col min="6" max="6" width="15.140625" customWidth="1"/>
    <col min="7" max="7" width="14.5703125" customWidth="1"/>
    <col min="8" max="8" width="33.42578125" customWidth="1"/>
  </cols>
  <sheetData>
    <row r="1" spans="1:8" x14ac:dyDescent="0.25">
      <c r="A1" s="256" t="s">
        <v>19</v>
      </c>
      <c r="B1" s="256"/>
      <c r="C1" s="256"/>
      <c r="D1" s="20" t="str">
        <f>E24</f>
        <v>Polish Venture Fund sp. z o.o.</v>
      </c>
    </row>
    <row r="2" spans="1:8" x14ac:dyDescent="0.25">
      <c r="A2" s="61"/>
      <c r="B2" s="61"/>
      <c r="D2" s="9"/>
      <c r="G2" s="257" t="s">
        <v>21</v>
      </c>
      <c r="H2" s="257"/>
    </row>
    <row r="3" spans="1:8" x14ac:dyDescent="0.25">
      <c r="A3" s="61"/>
      <c r="B3" s="61"/>
    </row>
    <row r="4" spans="1:8" ht="60" x14ac:dyDescent="0.25">
      <c r="A4" s="60" t="s">
        <v>4</v>
      </c>
      <c r="B4" s="60" t="s">
        <v>22</v>
      </c>
      <c r="C4" s="60" t="s">
        <v>23</v>
      </c>
      <c r="D4" s="21" t="s">
        <v>5</v>
      </c>
      <c r="E4" s="60" t="s">
        <v>6</v>
      </c>
      <c r="F4" s="60" t="s">
        <v>24</v>
      </c>
      <c r="G4" s="60" t="s">
        <v>25</v>
      </c>
      <c r="H4" s="60" t="s">
        <v>26</v>
      </c>
    </row>
    <row r="5" spans="1:8" ht="30" customHeight="1" x14ac:dyDescent="0.25">
      <c r="A5" s="56">
        <v>1</v>
      </c>
      <c r="B5" s="56">
        <v>0</v>
      </c>
      <c r="C5" s="28"/>
      <c r="D5" s="71">
        <v>43173</v>
      </c>
      <c r="E5" s="29" t="s">
        <v>71</v>
      </c>
      <c r="F5" s="29" t="s">
        <v>72</v>
      </c>
      <c r="G5" s="29" t="s">
        <v>73</v>
      </c>
      <c r="H5" s="29" t="s">
        <v>74</v>
      </c>
    </row>
    <row r="6" spans="1:8" hidden="1" x14ac:dyDescent="0.25">
      <c r="A6" s="59">
        <v>2</v>
      </c>
      <c r="B6" s="59"/>
      <c r="C6" s="7"/>
      <c r="D6" s="5">
        <f t="shared" ref="D6:D23" si="0">$D$5</f>
        <v>43173</v>
      </c>
      <c r="E6" s="6"/>
      <c r="F6" s="6"/>
      <c r="G6" s="6"/>
      <c r="H6" s="6"/>
    </row>
    <row r="7" spans="1:8" hidden="1" x14ac:dyDescent="0.25">
      <c r="A7" s="59">
        <v>3</v>
      </c>
      <c r="B7" s="59"/>
      <c r="C7" s="7"/>
      <c r="D7" s="5">
        <f t="shared" si="0"/>
        <v>43173</v>
      </c>
      <c r="E7" s="6"/>
      <c r="F7" s="6"/>
      <c r="G7" s="6"/>
      <c r="H7" s="6"/>
    </row>
    <row r="8" spans="1:8" hidden="1" x14ac:dyDescent="0.25">
      <c r="A8" s="59"/>
      <c r="B8" s="59"/>
      <c r="C8" s="6"/>
      <c r="D8" s="5">
        <f t="shared" si="0"/>
        <v>43173</v>
      </c>
      <c r="E8" s="6"/>
      <c r="F8" s="6"/>
      <c r="G8" s="6"/>
      <c r="H8" s="6"/>
    </row>
    <row r="9" spans="1:8" hidden="1" x14ac:dyDescent="0.25">
      <c r="A9" s="59"/>
      <c r="B9" s="59"/>
      <c r="C9" s="6"/>
      <c r="D9" s="5">
        <f t="shared" si="0"/>
        <v>43173</v>
      </c>
      <c r="E9" s="6"/>
      <c r="F9" s="6"/>
      <c r="G9" s="6"/>
      <c r="H9" s="6"/>
    </row>
    <row r="10" spans="1:8" hidden="1" x14ac:dyDescent="0.25">
      <c r="A10" s="59"/>
      <c r="B10" s="59"/>
      <c r="C10" s="6"/>
      <c r="D10" s="5">
        <f t="shared" si="0"/>
        <v>43173</v>
      </c>
      <c r="E10" s="6"/>
      <c r="F10" s="6"/>
      <c r="G10" s="6"/>
      <c r="H10" s="6"/>
    </row>
    <row r="11" spans="1:8" hidden="1" x14ac:dyDescent="0.25">
      <c r="A11" s="59"/>
      <c r="B11" s="59"/>
      <c r="C11" s="6"/>
      <c r="D11" s="5">
        <f t="shared" si="0"/>
        <v>43173</v>
      </c>
      <c r="E11" s="6"/>
      <c r="F11" s="6"/>
      <c r="G11" s="6"/>
      <c r="H11" s="6"/>
    </row>
    <row r="12" spans="1:8" hidden="1" x14ac:dyDescent="0.25">
      <c r="A12" s="59"/>
      <c r="B12" s="59"/>
      <c r="C12" s="6"/>
      <c r="D12" s="5">
        <f t="shared" si="0"/>
        <v>43173</v>
      </c>
      <c r="E12" s="6"/>
      <c r="F12" s="6"/>
      <c r="G12" s="6"/>
      <c r="H12" s="6"/>
    </row>
    <row r="13" spans="1:8" hidden="1" x14ac:dyDescent="0.25">
      <c r="A13" s="59"/>
      <c r="B13" s="59"/>
      <c r="C13" s="6"/>
      <c r="D13" s="5">
        <f t="shared" si="0"/>
        <v>43173</v>
      </c>
      <c r="E13" s="6"/>
      <c r="F13" s="6"/>
      <c r="G13" s="6"/>
      <c r="H13" s="6"/>
    </row>
    <row r="14" spans="1:8" hidden="1" x14ac:dyDescent="0.25">
      <c r="A14" s="59"/>
      <c r="B14" s="59"/>
      <c r="C14" s="6"/>
      <c r="D14" s="5">
        <f t="shared" si="0"/>
        <v>43173</v>
      </c>
      <c r="E14" s="6"/>
      <c r="F14" s="6"/>
      <c r="G14" s="6"/>
      <c r="H14" s="6"/>
    </row>
    <row r="15" spans="1:8" hidden="1" x14ac:dyDescent="0.25">
      <c r="A15" s="59"/>
      <c r="B15" s="59"/>
      <c r="C15" s="6"/>
      <c r="D15" s="5">
        <f t="shared" si="0"/>
        <v>43173</v>
      </c>
      <c r="E15" s="6"/>
      <c r="F15" s="6"/>
      <c r="G15" s="6"/>
      <c r="H15" s="6"/>
    </row>
    <row r="16" spans="1:8" hidden="1" x14ac:dyDescent="0.25">
      <c r="A16" s="59"/>
      <c r="B16" s="59"/>
      <c r="C16" s="6"/>
      <c r="D16" s="5">
        <f t="shared" si="0"/>
        <v>43173</v>
      </c>
      <c r="E16" s="6"/>
      <c r="F16" s="6"/>
      <c r="G16" s="6"/>
      <c r="H16" s="6"/>
    </row>
    <row r="17" spans="1:8" hidden="1" x14ac:dyDescent="0.25">
      <c r="A17" s="59"/>
      <c r="B17" s="59"/>
      <c r="C17" s="6"/>
      <c r="D17" s="5">
        <f t="shared" si="0"/>
        <v>43173</v>
      </c>
      <c r="E17" s="6"/>
      <c r="F17" s="6"/>
      <c r="G17" s="6"/>
      <c r="H17" s="6"/>
    </row>
    <row r="18" spans="1:8" hidden="1" x14ac:dyDescent="0.25">
      <c r="A18" s="59"/>
      <c r="B18" s="59"/>
      <c r="C18" s="6"/>
      <c r="D18" s="5">
        <f t="shared" si="0"/>
        <v>43173</v>
      </c>
      <c r="E18" s="6"/>
      <c r="F18" s="6"/>
      <c r="G18" s="6"/>
      <c r="H18" s="6"/>
    </row>
    <row r="19" spans="1:8" hidden="1" x14ac:dyDescent="0.25">
      <c r="A19" s="59"/>
      <c r="B19" s="59"/>
      <c r="C19" s="6"/>
      <c r="D19" s="5">
        <f t="shared" si="0"/>
        <v>43173</v>
      </c>
      <c r="E19" s="6"/>
      <c r="F19" s="6"/>
      <c r="G19" s="6"/>
      <c r="H19" s="6"/>
    </row>
    <row r="20" spans="1:8" hidden="1" x14ac:dyDescent="0.25">
      <c r="A20" s="59"/>
      <c r="B20" s="59"/>
      <c r="C20" s="6"/>
      <c r="D20" s="5">
        <f t="shared" si="0"/>
        <v>43173</v>
      </c>
      <c r="E20" s="6"/>
      <c r="F20" s="6"/>
      <c r="G20" s="6"/>
      <c r="H20" s="6"/>
    </row>
    <row r="21" spans="1:8" hidden="1" x14ac:dyDescent="0.25">
      <c r="A21" s="59"/>
      <c r="B21" s="59"/>
      <c r="C21" s="6"/>
      <c r="D21" s="5">
        <f t="shared" si="0"/>
        <v>43173</v>
      </c>
      <c r="E21" s="6"/>
      <c r="F21" s="6"/>
      <c r="G21" s="6"/>
      <c r="H21" s="6"/>
    </row>
    <row r="22" spans="1:8" hidden="1" x14ac:dyDescent="0.25">
      <c r="A22" s="59"/>
      <c r="B22" s="59"/>
      <c r="C22" s="6"/>
      <c r="D22" s="5">
        <f t="shared" si="0"/>
        <v>43173</v>
      </c>
      <c r="E22" s="6"/>
      <c r="F22" s="6"/>
      <c r="G22" s="6"/>
      <c r="H22" s="6"/>
    </row>
    <row r="23" spans="1:8" hidden="1" x14ac:dyDescent="0.25">
      <c r="A23" s="59"/>
      <c r="B23" s="59"/>
      <c r="C23" s="6"/>
      <c r="D23" s="5">
        <f t="shared" si="0"/>
        <v>43173</v>
      </c>
      <c r="E23" s="6"/>
      <c r="F23" s="6"/>
      <c r="G23" s="6"/>
      <c r="H23" s="6"/>
    </row>
    <row r="24" spans="1:8" ht="30" hidden="1" x14ac:dyDescent="0.25">
      <c r="A24" s="61"/>
      <c r="B24" s="61">
        <f>MAX(B5:B23)</f>
        <v>0</v>
      </c>
      <c r="C24" s="61"/>
      <c r="D24" s="40">
        <f>VLOOKUP($B$22,$B$4:$H$21,3,FALSE)</f>
        <v>43173</v>
      </c>
      <c r="E24" s="75" t="str">
        <f>VLOOKUP($B$22,$B$4:$H$21,4,FALSE)</f>
        <v>Polish Venture Fund sp. z o.o.</v>
      </c>
      <c r="F24" s="40" t="str">
        <f>VLOOKUP($B$22,$B$4:$H$21,5,FALSE)</f>
        <v>Łódź</v>
      </c>
      <c r="G24" s="40" t="str">
        <f>VLOOKUP($B$22,$B$4:$H$21,6,FALSE)</f>
        <v>93-578</v>
      </c>
      <c r="H24" s="40" t="str">
        <f>VLOOKUP($B$22,$B$4:$H$21,7,FALSE)</f>
        <v>Walerego Wróblewskiego 18</v>
      </c>
    </row>
  </sheetData>
  <sheetProtection password="8FCB" sheet="1" objects="1" scenarios="1"/>
  <mergeCells count="2">
    <mergeCell ref="A1:C1"/>
    <mergeCell ref="G2:H2"/>
  </mergeCells>
  <conditionalFormatting sqref="C7">
    <cfRule type="expression" dxfId="50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9"/>
  <dimension ref="A1:H24"/>
  <sheetViews>
    <sheetView showGridLines="0" workbookViewId="0">
      <selection sqref="A1:C1"/>
    </sheetView>
  </sheetViews>
  <sheetFormatPr defaultColWidth="0" defaultRowHeight="15" zeroHeight="1" x14ac:dyDescent="0.25"/>
  <cols>
    <col min="1" max="2" width="9.140625" customWidth="1"/>
    <col min="3" max="3" width="11" customWidth="1"/>
    <col min="4" max="4" width="10.140625" bestFit="1" customWidth="1"/>
    <col min="5" max="5" width="26.5703125" customWidth="1"/>
    <col min="6" max="6" width="17.42578125" customWidth="1"/>
    <col min="7" max="7" width="18.140625" customWidth="1"/>
    <col min="8" max="8" width="31.28515625" customWidth="1"/>
    <col min="9" max="16384" width="9.140625" hidden="1"/>
  </cols>
  <sheetData>
    <row r="1" spans="1:8" x14ac:dyDescent="0.25">
      <c r="A1" s="256" t="s">
        <v>19</v>
      </c>
      <c r="B1" s="256"/>
      <c r="C1" s="256"/>
      <c r="D1" s="20" t="str">
        <f>E24</f>
        <v>GT TECHNOLOGIES sp. z o.o.</v>
      </c>
    </row>
    <row r="2" spans="1:8" x14ac:dyDescent="0.25">
      <c r="A2" s="74"/>
      <c r="B2" s="74"/>
      <c r="D2" s="9"/>
      <c r="G2" s="257" t="s">
        <v>21</v>
      </c>
      <c r="H2" s="257"/>
    </row>
    <row r="3" spans="1:8" x14ac:dyDescent="0.25">
      <c r="A3" s="74"/>
      <c r="B3" s="74"/>
    </row>
    <row r="4" spans="1:8" ht="60" x14ac:dyDescent="0.25">
      <c r="A4" s="73" t="s">
        <v>4</v>
      </c>
      <c r="B4" s="73" t="s">
        <v>22</v>
      </c>
      <c r="C4" s="73" t="s">
        <v>23</v>
      </c>
      <c r="D4" s="21" t="s">
        <v>5</v>
      </c>
      <c r="E4" s="73" t="s">
        <v>6</v>
      </c>
      <c r="F4" s="73" t="s">
        <v>24</v>
      </c>
      <c r="G4" s="73" t="s">
        <v>25</v>
      </c>
      <c r="H4" s="73" t="s">
        <v>26</v>
      </c>
    </row>
    <row r="5" spans="1:8" x14ac:dyDescent="0.25">
      <c r="A5" s="56">
        <v>1</v>
      </c>
      <c r="B5" s="56">
        <v>0</v>
      </c>
      <c r="C5" s="28"/>
      <c r="D5" s="71">
        <v>43175</v>
      </c>
      <c r="E5" s="29" t="s">
        <v>77</v>
      </c>
      <c r="F5" s="29" t="s">
        <v>37</v>
      </c>
      <c r="G5" s="29" t="s">
        <v>78</v>
      </c>
      <c r="H5" s="29" t="s">
        <v>79</v>
      </c>
    </row>
    <row r="6" spans="1:8" hidden="1" x14ac:dyDescent="0.25">
      <c r="A6" s="72">
        <v>2</v>
      </c>
      <c r="B6" s="72"/>
      <c r="C6" s="7"/>
      <c r="D6" s="5">
        <f t="shared" ref="D6:D23" si="0">$D$5</f>
        <v>43175</v>
      </c>
      <c r="E6" s="6"/>
      <c r="F6" s="6"/>
      <c r="G6" s="6"/>
      <c r="H6" s="6"/>
    </row>
    <row r="7" spans="1:8" hidden="1" x14ac:dyDescent="0.25">
      <c r="A7" s="72">
        <v>3</v>
      </c>
      <c r="B7" s="72"/>
      <c r="C7" s="7"/>
      <c r="D7" s="5">
        <f t="shared" si="0"/>
        <v>43175</v>
      </c>
      <c r="E7" s="6"/>
      <c r="F7" s="6"/>
      <c r="G7" s="6"/>
      <c r="H7" s="6"/>
    </row>
    <row r="8" spans="1:8" hidden="1" x14ac:dyDescent="0.25">
      <c r="A8" s="72"/>
      <c r="B8" s="72"/>
      <c r="C8" s="6"/>
      <c r="D8" s="5">
        <f t="shared" si="0"/>
        <v>43175</v>
      </c>
      <c r="E8" s="6"/>
      <c r="F8" s="6"/>
      <c r="G8" s="6"/>
      <c r="H8" s="6"/>
    </row>
    <row r="9" spans="1:8" hidden="1" x14ac:dyDescent="0.25">
      <c r="A9" s="72"/>
      <c r="B9" s="72"/>
      <c r="C9" s="6"/>
      <c r="D9" s="5">
        <f t="shared" si="0"/>
        <v>43175</v>
      </c>
      <c r="E9" s="6"/>
      <c r="F9" s="6"/>
      <c r="G9" s="6"/>
      <c r="H9" s="6"/>
    </row>
    <row r="10" spans="1:8" hidden="1" x14ac:dyDescent="0.25">
      <c r="A10" s="72"/>
      <c r="B10" s="72"/>
      <c r="C10" s="6"/>
      <c r="D10" s="5">
        <f t="shared" si="0"/>
        <v>43175</v>
      </c>
      <c r="E10" s="6"/>
      <c r="F10" s="6"/>
      <c r="G10" s="6"/>
      <c r="H10" s="6"/>
    </row>
    <row r="11" spans="1:8" hidden="1" x14ac:dyDescent="0.25">
      <c r="A11" s="72"/>
      <c r="B11" s="72"/>
      <c r="C11" s="6"/>
      <c r="D11" s="5">
        <f t="shared" si="0"/>
        <v>43175</v>
      </c>
      <c r="E11" s="6"/>
      <c r="F11" s="6"/>
      <c r="G11" s="6"/>
      <c r="H11" s="6"/>
    </row>
    <row r="12" spans="1:8" hidden="1" x14ac:dyDescent="0.25">
      <c r="A12" s="72"/>
      <c r="B12" s="72"/>
      <c r="C12" s="6"/>
      <c r="D12" s="5">
        <f t="shared" si="0"/>
        <v>43175</v>
      </c>
      <c r="E12" s="6"/>
      <c r="F12" s="6"/>
      <c r="G12" s="6"/>
      <c r="H12" s="6"/>
    </row>
    <row r="13" spans="1:8" hidden="1" x14ac:dyDescent="0.25">
      <c r="A13" s="72"/>
      <c r="B13" s="72"/>
      <c r="C13" s="6"/>
      <c r="D13" s="5">
        <f t="shared" si="0"/>
        <v>43175</v>
      </c>
      <c r="E13" s="6"/>
      <c r="F13" s="6"/>
      <c r="G13" s="6"/>
      <c r="H13" s="6"/>
    </row>
    <row r="14" spans="1:8" hidden="1" x14ac:dyDescent="0.25">
      <c r="A14" s="72"/>
      <c r="B14" s="72"/>
      <c r="C14" s="6"/>
      <c r="D14" s="5">
        <f t="shared" si="0"/>
        <v>43175</v>
      </c>
      <c r="E14" s="6"/>
      <c r="F14" s="6"/>
      <c r="G14" s="6"/>
      <c r="H14" s="6"/>
    </row>
    <row r="15" spans="1:8" hidden="1" x14ac:dyDescent="0.25">
      <c r="A15" s="72"/>
      <c r="B15" s="72"/>
      <c r="C15" s="6"/>
      <c r="D15" s="5">
        <f t="shared" si="0"/>
        <v>43175</v>
      </c>
      <c r="E15" s="6"/>
      <c r="F15" s="6"/>
      <c r="G15" s="6"/>
      <c r="H15" s="6"/>
    </row>
    <row r="16" spans="1:8" hidden="1" x14ac:dyDescent="0.25">
      <c r="A16" s="72"/>
      <c r="B16" s="72"/>
      <c r="C16" s="6"/>
      <c r="D16" s="5">
        <f t="shared" si="0"/>
        <v>43175</v>
      </c>
      <c r="E16" s="6"/>
      <c r="F16" s="6"/>
      <c r="G16" s="6"/>
      <c r="H16" s="6"/>
    </row>
    <row r="17" spans="1:8" hidden="1" x14ac:dyDescent="0.25">
      <c r="A17" s="72"/>
      <c r="B17" s="72"/>
      <c r="C17" s="6"/>
      <c r="D17" s="5">
        <f t="shared" si="0"/>
        <v>43175</v>
      </c>
      <c r="E17" s="6"/>
      <c r="F17" s="6"/>
      <c r="G17" s="6"/>
      <c r="H17" s="6"/>
    </row>
    <row r="18" spans="1:8" hidden="1" x14ac:dyDescent="0.25">
      <c r="A18" s="72"/>
      <c r="B18" s="72"/>
      <c r="C18" s="6"/>
      <c r="D18" s="5">
        <f t="shared" si="0"/>
        <v>43175</v>
      </c>
      <c r="E18" s="6"/>
      <c r="F18" s="6"/>
      <c r="G18" s="6"/>
      <c r="H18" s="6"/>
    </row>
    <row r="19" spans="1:8" hidden="1" x14ac:dyDescent="0.25">
      <c r="A19" s="72"/>
      <c r="B19" s="72"/>
      <c r="C19" s="6"/>
      <c r="D19" s="5">
        <f t="shared" si="0"/>
        <v>43175</v>
      </c>
      <c r="E19" s="6"/>
      <c r="F19" s="6"/>
      <c r="G19" s="6"/>
      <c r="H19" s="6"/>
    </row>
    <row r="20" spans="1:8" hidden="1" x14ac:dyDescent="0.25">
      <c r="A20" s="72"/>
      <c r="B20" s="72"/>
      <c r="C20" s="6"/>
      <c r="D20" s="5">
        <f t="shared" si="0"/>
        <v>43175</v>
      </c>
      <c r="E20" s="6"/>
      <c r="F20" s="6"/>
      <c r="G20" s="6"/>
      <c r="H20" s="6"/>
    </row>
    <row r="21" spans="1:8" hidden="1" x14ac:dyDescent="0.25">
      <c r="A21" s="72"/>
      <c r="B21" s="72"/>
      <c r="C21" s="6"/>
      <c r="D21" s="5">
        <f t="shared" si="0"/>
        <v>43175</v>
      </c>
      <c r="E21" s="6"/>
      <c r="F21" s="6"/>
      <c r="G21" s="6"/>
      <c r="H21" s="6"/>
    </row>
    <row r="22" spans="1:8" hidden="1" x14ac:dyDescent="0.25">
      <c r="A22" s="72"/>
      <c r="B22" s="72"/>
      <c r="C22" s="6"/>
      <c r="D22" s="5">
        <f t="shared" si="0"/>
        <v>43175</v>
      </c>
      <c r="E22" s="6"/>
      <c r="F22" s="6"/>
      <c r="G22" s="6"/>
      <c r="H22" s="6"/>
    </row>
    <row r="23" spans="1:8" hidden="1" x14ac:dyDescent="0.25">
      <c r="A23" s="72"/>
      <c r="B23" s="72"/>
      <c r="C23" s="6"/>
      <c r="D23" s="5">
        <f t="shared" si="0"/>
        <v>43175</v>
      </c>
      <c r="E23" s="6"/>
      <c r="F23" s="6"/>
      <c r="G23" s="6"/>
      <c r="H23" s="6"/>
    </row>
    <row r="24" spans="1:8" hidden="1" x14ac:dyDescent="0.25">
      <c r="A24" s="74"/>
      <c r="B24" s="74">
        <f>MAX(B5:B23)</f>
        <v>0</v>
      </c>
      <c r="C24" s="74"/>
      <c r="D24" s="40">
        <f>VLOOKUP($B$22,$B$4:$H$21,3,FALSE)</f>
        <v>43175</v>
      </c>
      <c r="E24" s="75" t="str">
        <f>VLOOKUP($B$22,$B$4:$H$21,4,FALSE)</f>
        <v>GT TECHNOLOGIES sp. z o.o.</v>
      </c>
      <c r="F24" s="40" t="str">
        <f>VLOOKUP($B$22,$B$4:$H$21,5,FALSE)</f>
        <v>Wrocław</v>
      </c>
      <c r="G24" s="40" t="str">
        <f>VLOOKUP($B$22,$B$4:$H$21,6,FALSE)</f>
        <v>50-106</v>
      </c>
      <c r="H24" s="40" t="str">
        <f>VLOOKUP($B$22,$B$4:$H$21,7,FALSE)</f>
        <v>Rynek 7</v>
      </c>
    </row>
  </sheetData>
  <sheetProtection algorithmName="SHA-512" hashValue="VTrCoUR2Y+Yex5DLC8eDyhwxCgupLLDhvpYAA3Ua0AwLW2CFPqI+VDcXDE0LIihlLHFZty5RaHyanhxLx+a6OQ==" saltValue="+AAeXL1DgZs5OewnJR2vnQ==" spinCount="100000" sheet="1" objects="1" scenarios="1"/>
  <mergeCells count="2">
    <mergeCell ref="A1:C1"/>
    <mergeCell ref="G2:H2"/>
  </mergeCells>
  <conditionalFormatting sqref="C7">
    <cfRule type="expression" dxfId="49" priority="1">
      <formula>"długość&lt;&gt;0"</formula>
    </cfRule>
  </conditionalFormatting>
  <hyperlinks>
    <hyperlink ref="G2:H2" location="ZZASI!A1" display="POWRÓT DO REJESTRU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7527685C7867A4098AFCD53AB300CD9" ma:contentTypeVersion="0" ma:contentTypeDescription="Utwórz nowy dokument." ma:contentTypeScope="" ma:versionID="3cd3f2c64d65bac5f7ece2c48ef45d4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fdb080088ddf1bdd98b8e55b33ddc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D96A56-0238-4C5A-81BD-2B40A643B4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1ADC18F-6649-4122-935C-3E623B46FF79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138E6B65-7BD3-46F1-9580-BAB7D96203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58</vt:i4>
      </vt:variant>
    </vt:vector>
  </HeadingPairs>
  <TitlesOfParts>
    <vt:vector size="58" baseType="lpstr">
      <vt:lpstr>rejestry</vt:lpstr>
      <vt:lpstr>ZZASI</vt:lpstr>
      <vt:lpstr>WZASI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1_1</vt:lpstr>
      <vt:lpstr>2_1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2018-09-28T12:55:56Z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0x010100C7527685C7867A4098AFCD53AB300CD9</vt:lpwstr>
  </property>
</Properties>
</file>